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OneDrive\Documents\"/>
    </mc:Choice>
  </mc:AlternateContent>
  <xr:revisionPtr revIDLastSave="0" documentId="13_ncr:1_{CA41CEF8-E2FC-47E7-B7F4-6BCB29C96E05}" xr6:coauthVersionLast="47" xr6:coauthVersionMax="47" xr10:uidLastSave="{00000000-0000-0000-0000-000000000000}"/>
  <bookViews>
    <workbookView xWindow="-120" yWindow="-120" windowWidth="20730" windowHeight="11040" xr2:uid="{1F2E3722-8DE3-47F9-BB08-9CAAB86CF72B}"/>
  </bookViews>
  <sheets>
    <sheet name="DASHBOARD" sheetId="11" r:id="rId1"/>
    <sheet name="Data table" sheetId="2" r:id="rId2"/>
    <sheet name="ANALYSIS" sheetId="14" r:id="rId3"/>
  </sheets>
  <definedNames>
    <definedName name="_xlchart.v1.0" hidden="1">ANALYSIS!$A$93:$A$97</definedName>
    <definedName name="_xlchart.v1.1" hidden="1">ANALYSIS!$B$93:$B$97</definedName>
    <definedName name="_xlchart.v1.2" hidden="1">ANALYSIS!$A$93:$A$97</definedName>
    <definedName name="_xlchart.v1.3" hidden="1">ANALYSIS!$B$92</definedName>
    <definedName name="_xlchart.v1.4" hidden="1">ANALYSIS!$B$93:$B$97</definedName>
    <definedName name="_xlchart.v1.5" hidden="1">ANALYSIS!$D$95:$D$99</definedName>
    <definedName name="_xlchart.v1.6" hidden="1">ANALYSIS!$E$95:$E$99</definedName>
    <definedName name="_xlcn.WorksheetConnection_DatatableYY1" hidden="1">'Data table'!$X:$X</definedName>
    <definedName name="_xlcn.WorksheetConnection_EXCELDATACLEAN.xlsxSheet11" hidden="1">Sheet1[]</definedName>
    <definedName name="ExternalData_1" localSheetId="1" hidden="1">'Data table'!$A$1:$S$1131</definedName>
    <definedName name="Slicer_Months">#N/A</definedName>
    <definedName name="Slicer_PaymentMethod">#N/A</definedName>
    <definedName name="Slicer_StoreLocation">#N/A</definedName>
    <definedName name="Slicer_Year">#N/A</definedName>
    <definedName name="Slicer_Year1">#N/A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EXCEL DATA CLEAN.xlsx!Sheet1"/>
          <x15:modelTable id="Range" name="Range" connection="WorksheetConnection_Data table!$Y:$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1" i="14" l="1"/>
  <c r="D80" i="14"/>
  <c r="D73" i="14"/>
  <c r="D72" i="14"/>
  <c r="D1132" i="2"/>
  <c r="D1133"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38" i="2"/>
  <c r="Z39" i="2"/>
  <c r="Z40" i="2"/>
  <c r="Z41" i="2"/>
  <c r="Z42" i="2"/>
  <c r="Z43" i="2"/>
  <c r="Z44" i="2"/>
  <c r="Z45"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2"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Y1090" i="2"/>
  <c r="Y1091" i="2"/>
  <c r="Y1092" i="2"/>
  <c r="Y1093" i="2"/>
  <c r="Y1094" i="2"/>
  <c r="Y1095" i="2"/>
  <c r="Y1096" i="2"/>
  <c r="Y1097" i="2"/>
  <c r="Y1098" i="2"/>
  <c r="Y1099" i="2"/>
  <c r="Y1100" i="2"/>
  <c r="Y1101" i="2"/>
  <c r="Y1102" i="2"/>
  <c r="Y1103" i="2"/>
  <c r="Y1104" i="2"/>
  <c r="Y1105" i="2"/>
  <c r="Y1106" i="2"/>
  <c r="Y1107" i="2"/>
  <c r="Y1108" i="2"/>
  <c r="Y1109" i="2"/>
  <c r="Y1110" i="2"/>
  <c r="Y1111" i="2"/>
  <c r="Y1112" i="2"/>
  <c r="Y1113" i="2"/>
  <c r="Y1114" i="2"/>
  <c r="Y1115" i="2"/>
  <c r="Y1116" i="2"/>
  <c r="Y1117" i="2"/>
  <c r="Y1118" i="2"/>
  <c r="Y1119" i="2"/>
  <c r="Y1120" i="2"/>
  <c r="Y1121" i="2"/>
  <c r="Y1122" i="2"/>
  <c r="Y1123" i="2"/>
  <c r="Y1124" i="2"/>
  <c r="Y1125" i="2"/>
  <c r="Y1126" i="2"/>
  <c r="Y1127" i="2"/>
  <c r="Y1128" i="2"/>
  <c r="Y1129" i="2"/>
  <c r="Y1130" i="2"/>
  <c r="Y1131" i="2"/>
  <c r="W38" i="2"/>
  <c r="W43" i="2"/>
  <c r="W64"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V3"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V2" i="2"/>
  <c r="V4" i="2"/>
  <c r="V5"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9" i="2"/>
  <c r="W40" i="2"/>
  <c r="W41" i="2"/>
  <c r="W42" i="2"/>
  <c r="W44" i="2"/>
  <c r="W45" i="2"/>
  <c r="W46" i="2"/>
  <c r="W47" i="2"/>
  <c r="W48" i="2"/>
  <c r="W49" i="2"/>
  <c r="W50" i="2"/>
  <c r="W51" i="2"/>
  <c r="W52" i="2"/>
  <c r="W53" i="2"/>
  <c r="W54" i="2"/>
  <c r="W55" i="2"/>
  <c r="W56" i="2"/>
  <c r="W57" i="2"/>
  <c r="W58" i="2"/>
  <c r="W59" i="2"/>
  <c r="W60" i="2"/>
  <c r="W61" i="2"/>
  <c r="W62" i="2"/>
  <c r="W63"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7" i="2"/>
  <c r="W1128" i="2"/>
  <c r="W1129" i="2"/>
  <c r="W1130" i="2"/>
  <c r="W1131"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C7" i="14"/>
  <c r="C11" i="14"/>
  <c r="C2" i="14"/>
  <c r="Z113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F37A3F-9E31-4E4B-BE77-6752246EC81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280BF2A7-E676-4E46-8D3E-DC359ACDB35A}"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54F164AF-20BA-493C-9E5F-244571AF1F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4F6DDFC-04EF-448B-8ED1-144A2A04F2E2}" name="WorksheetConnection_Data table!$Y:$Y" type="102" refreshedVersion="8" minRefreshableVersion="5">
    <extLst>
      <ext xmlns:x15="http://schemas.microsoft.com/office/spreadsheetml/2010/11/main" uri="{DE250136-89BD-433C-8126-D09CA5730AF9}">
        <x15:connection id="Range" autoDelete="1">
          <x15:rangePr sourceName="_xlcn.WorksheetConnection_DatatableYY1"/>
        </x15:connection>
      </ext>
    </extLst>
  </connection>
  <connection id="5" xr16:uid="{8F0B94B6-86FE-41E3-B76F-BD81E6B82F6D}" name="WorksheetConnection_EXCEL DATA CLEAN.xlsx!Sheet1" type="102" refreshedVersion="8" minRefreshableVersion="5">
    <extLst>
      <ext xmlns:x15="http://schemas.microsoft.com/office/spreadsheetml/2010/11/main" uri="{DE250136-89BD-433C-8126-D09CA5730AF9}">
        <x15:connection id="Sheet1">
          <x15:rangePr sourceName="_xlcn.WorksheetConnection_EXCELDATACLEAN.xlsxSheet11"/>
        </x15:connection>
      </ext>
    </extLst>
  </connection>
</connections>
</file>

<file path=xl/sharedStrings.xml><?xml version="1.0" encoding="utf-8"?>
<sst xmlns="http://schemas.openxmlformats.org/spreadsheetml/2006/main" count="11407" uniqueCount="2272">
  <si>
    <t>Date</t>
  </si>
  <si>
    <t>Region</t>
  </si>
  <si>
    <t>Product</t>
  </si>
  <si>
    <t>Quantity</t>
  </si>
  <si>
    <t>UnitPrice</t>
  </si>
  <si>
    <t>StoreLocation</t>
  </si>
  <si>
    <t>CustomerType</t>
  </si>
  <si>
    <t>Discount</t>
  </si>
  <si>
    <t>Salesperson</t>
  </si>
  <si>
    <t>TotalPrice</t>
  </si>
  <si>
    <t>PaymentMethod</t>
  </si>
  <si>
    <t>Promotion</t>
  </si>
  <si>
    <t>Returned</t>
  </si>
  <si>
    <t>OrderID</t>
  </si>
  <si>
    <t>CustomerName</t>
  </si>
  <si>
    <t>ShippingCost</t>
  </si>
  <si>
    <t>OrderDate</t>
  </si>
  <si>
    <t>DeliveryDate</t>
  </si>
  <si>
    <t>RegionManager</t>
  </si>
  <si>
    <t>East</t>
  </si>
  <si>
    <t>Laptop</t>
  </si>
  <si>
    <t>Store B</t>
  </si>
  <si>
    <t>Wholesale</t>
  </si>
  <si>
    <t>Eva</t>
  </si>
  <si>
    <t>Online</t>
  </si>
  <si>
    <t>FREESHIP</t>
  </si>
  <si>
    <t>REG100000</t>
  </si>
  <si>
    <t>Cust 6583</t>
  </si>
  <si>
    <t>Eric</t>
  </si>
  <si>
    <t>South</t>
  </si>
  <si>
    <t>Phone</t>
  </si>
  <si>
    <t>Store A</t>
  </si>
  <si>
    <t>Retail</t>
  </si>
  <si>
    <t>Alice</t>
  </si>
  <si>
    <t>Gift Card</t>
  </si>
  <si>
    <t>SAVE10</t>
  </si>
  <si>
    <t>REG100001</t>
  </si>
  <si>
    <t>Cust 2144</t>
  </si>
  <si>
    <t>Sophie</t>
  </si>
  <si>
    <t>North</t>
  </si>
  <si>
    <t>Desk</t>
  </si>
  <si>
    <t>WINTER15</t>
  </si>
  <si>
    <t>REG100002</t>
  </si>
  <si>
    <t>Cust 5998</t>
  </si>
  <si>
    <t>Ryan</t>
  </si>
  <si>
    <t>Central</t>
  </si>
  <si>
    <t>Chair</t>
  </si>
  <si>
    <t>Frank</t>
  </si>
  <si>
    <t>REG100003</t>
  </si>
  <si>
    <t>Cust 7136</t>
  </si>
  <si>
    <t>Cameron</t>
  </si>
  <si>
    <t>Store C</t>
  </si>
  <si>
    <t>Carlos</t>
  </si>
  <si>
    <t>REG100004</t>
  </si>
  <si>
    <t>Cust 6506</t>
  </si>
  <si>
    <t>Debit Card</t>
  </si>
  <si>
    <t>REG100006</t>
  </si>
  <si>
    <t>Cust 7887</t>
  </si>
  <si>
    <t>Store D</t>
  </si>
  <si>
    <t>Bob</t>
  </si>
  <si>
    <t>REG100008</t>
  </si>
  <si>
    <t>Cust 2284</t>
  </si>
  <si>
    <t>West</t>
  </si>
  <si>
    <t>REG100009</t>
  </si>
  <si>
    <t>Cust 3732</t>
  </si>
  <si>
    <t>Wendy</t>
  </si>
  <si>
    <t>Diana</t>
  </si>
  <si>
    <t>Cash</t>
  </si>
  <si>
    <t>REG100012</t>
  </si>
  <si>
    <t>Cust 2372</t>
  </si>
  <si>
    <t>REG100015</t>
  </si>
  <si>
    <t>Cust 7037</t>
  </si>
  <si>
    <t>REG100016</t>
  </si>
  <si>
    <t>Cust 4975</t>
  </si>
  <si>
    <t>REG100017</t>
  </si>
  <si>
    <t>Cust 8014</t>
  </si>
  <si>
    <t>REG100018</t>
  </si>
  <si>
    <t>Cust 1228</t>
  </si>
  <si>
    <t>REG100019</t>
  </si>
  <si>
    <t>Cust 4247</t>
  </si>
  <si>
    <t>REG100022</t>
  </si>
  <si>
    <t>Cust 8137</t>
  </si>
  <si>
    <t>Credit Card</t>
  </si>
  <si>
    <t>REG100024</t>
  </si>
  <si>
    <t>Cust 8538</t>
  </si>
  <si>
    <t>REG100025</t>
  </si>
  <si>
    <t>Cust 6322</t>
  </si>
  <si>
    <t>REG100026</t>
  </si>
  <si>
    <t>Cust 2609</t>
  </si>
  <si>
    <t>REG100027</t>
  </si>
  <si>
    <t>Cust 6880</t>
  </si>
  <si>
    <t>REG100028</t>
  </si>
  <si>
    <t>Cust 1997</t>
  </si>
  <si>
    <t>Tablet</t>
  </si>
  <si>
    <t>REG100029</t>
  </si>
  <si>
    <t>Cust 7072</t>
  </si>
  <si>
    <t>REG100030</t>
  </si>
  <si>
    <t>Cust 7201</t>
  </si>
  <si>
    <t>REG100031</t>
  </si>
  <si>
    <t>Cust 9923</t>
  </si>
  <si>
    <t>REG100032</t>
  </si>
  <si>
    <t>Cust 2205</t>
  </si>
  <si>
    <t>Monitor</t>
  </si>
  <si>
    <t>REG100034</t>
  </si>
  <si>
    <t>Cust 3953</t>
  </si>
  <si>
    <t>REG100036</t>
  </si>
  <si>
    <t>Cust 9968</t>
  </si>
  <si>
    <t>REG100037</t>
  </si>
  <si>
    <t>Cust 3787</t>
  </si>
  <si>
    <t>Printer</t>
  </si>
  <si>
    <t>REG100040</t>
  </si>
  <si>
    <t>Cust 5312</t>
  </si>
  <si>
    <t>REG100041</t>
  </si>
  <si>
    <t>Cust 1482</t>
  </si>
  <si>
    <t>REG100042</t>
  </si>
  <si>
    <t>Cust 7903</t>
  </si>
  <si>
    <t>REG100043</t>
  </si>
  <si>
    <t>Cust 9605</t>
  </si>
  <si>
    <t>REG100044</t>
  </si>
  <si>
    <t>Cust 3298</t>
  </si>
  <si>
    <t>REG100045</t>
  </si>
  <si>
    <t>Cust 5533</t>
  </si>
  <si>
    <t>REG100046</t>
  </si>
  <si>
    <t>Cust 6362</t>
  </si>
  <si>
    <t>REG100047</t>
  </si>
  <si>
    <t>Cust 4826</t>
  </si>
  <si>
    <t>REG100049</t>
  </si>
  <si>
    <t>Cust 4005</t>
  </si>
  <si>
    <t>REG100050</t>
  </si>
  <si>
    <t>Cust 7032</t>
  </si>
  <si>
    <t>REG100051</t>
  </si>
  <si>
    <t>Cust 7167</t>
  </si>
  <si>
    <t>REG100052</t>
  </si>
  <si>
    <t>Cust 5702</t>
  </si>
  <si>
    <t>REG100053</t>
  </si>
  <si>
    <t>Cust 4944</t>
  </si>
  <si>
    <t>REG100055</t>
  </si>
  <si>
    <t>Cust 3638</t>
  </si>
  <si>
    <t>REG100056</t>
  </si>
  <si>
    <t>Cust 9973</t>
  </si>
  <si>
    <t>REG100057</t>
  </si>
  <si>
    <t>Cust 4214</t>
  </si>
  <si>
    <t>REG100058</t>
  </si>
  <si>
    <t>Cust 2647</t>
  </si>
  <si>
    <t>REG100059</t>
  </si>
  <si>
    <t>Cust 3552</t>
  </si>
  <si>
    <t>REG100060</t>
  </si>
  <si>
    <t>Cust 3354</t>
  </si>
  <si>
    <t>REG100061</t>
  </si>
  <si>
    <t>Cust 3903</t>
  </si>
  <si>
    <t>REG100063</t>
  </si>
  <si>
    <t>Cust 8144</t>
  </si>
  <si>
    <t>REG100064</t>
  </si>
  <si>
    <t>Cust 6747</t>
  </si>
  <si>
    <t>REG100065</t>
  </si>
  <si>
    <t>Cust 8330</t>
  </si>
  <si>
    <t>REG100067</t>
  </si>
  <si>
    <t>Cust 8287</t>
  </si>
  <si>
    <t>REG100068</t>
  </si>
  <si>
    <t>Cust 3986</t>
  </si>
  <si>
    <t>REG100069</t>
  </si>
  <si>
    <t>Cust 3213</t>
  </si>
  <si>
    <t>REG100070</t>
  </si>
  <si>
    <t>Cust 1907</t>
  </si>
  <si>
    <t>REG100071</t>
  </si>
  <si>
    <t>Cust 4639</t>
  </si>
  <si>
    <t>REG100072</t>
  </si>
  <si>
    <t>Cust 4153</t>
  </si>
  <si>
    <t>REG100074</t>
  </si>
  <si>
    <t>Cust 3806</t>
  </si>
  <si>
    <t>REG100076</t>
  </si>
  <si>
    <t>Cust 4456</t>
  </si>
  <si>
    <t>REG100077</t>
  </si>
  <si>
    <t>Cust 1089</t>
  </si>
  <si>
    <t>REG100078</t>
  </si>
  <si>
    <t>Cust 7230</t>
  </si>
  <si>
    <t>REG100080</t>
  </si>
  <si>
    <t>Cust 4108</t>
  </si>
  <si>
    <t>REG100082</t>
  </si>
  <si>
    <t>Cust 5018</t>
  </si>
  <si>
    <t>REG100083</t>
  </si>
  <si>
    <t>Cust 1231</t>
  </si>
  <si>
    <t>REG100084</t>
  </si>
  <si>
    <t>Cust 2209</t>
  </si>
  <si>
    <t>REG100085</t>
  </si>
  <si>
    <t>Cust 6684</t>
  </si>
  <si>
    <t>REG100086</t>
  </si>
  <si>
    <t>Cust 5289</t>
  </si>
  <si>
    <t>REG100087</t>
  </si>
  <si>
    <t>Cust 9159</t>
  </si>
  <si>
    <t>REG100089</t>
  </si>
  <si>
    <t>Cust 3273</t>
  </si>
  <si>
    <t>REG100090</t>
  </si>
  <si>
    <t>Cust 8160</t>
  </si>
  <si>
    <t>REG100091</t>
  </si>
  <si>
    <t>Cust 4439</t>
  </si>
  <si>
    <t>REG100092</t>
  </si>
  <si>
    <t>Cust 1127</t>
  </si>
  <si>
    <t>REG100093</t>
  </si>
  <si>
    <t>Cust 4696</t>
  </si>
  <si>
    <t>REG100094</t>
  </si>
  <si>
    <t>Cust 3014</t>
  </si>
  <si>
    <t>REG100095</t>
  </si>
  <si>
    <t>Cust 2539</t>
  </si>
  <si>
    <t>REG100096</t>
  </si>
  <si>
    <t>Cust 3916</t>
  </si>
  <si>
    <t>REG100097</t>
  </si>
  <si>
    <t>Cust 6329</t>
  </si>
  <si>
    <t>REG100098</t>
  </si>
  <si>
    <t>Cust 4384</t>
  </si>
  <si>
    <t>REG100099</t>
  </si>
  <si>
    <t>Cust 7756</t>
  </si>
  <si>
    <t>REG100100</t>
  </si>
  <si>
    <t>Cust 6086</t>
  </si>
  <si>
    <t>REG100101</t>
  </si>
  <si>
    <t>Cust 3845</t>
  </si>
  <si>
    <t>REG100103</t>
  </si>
  <si>
    <t>Cust 1711</t>
  </si>
  <si>
    <t>REG100104</t>
  </si>
  <si>
    <t>Cust 4522</t>
  </si>
  <si>
    <t>REG100105</t>
  </si>
  <si>
    <t>Cust 4233</t>
  </si>
  <si>
    <t>REG100106</t>
  </si>
  <si>
    <t>Cust 4121</t>
  </si>
  <si>
    <t>REG100107</t>
  </si>
  <si>
    <t>Cust 9092</t>
  </si>
  <si>
    <t>REG100110</t>
  </si>
  <si>
    <t>Cust 8834</t>
  </si>
  <si>
    <t>REG100111</t>
  </si>
  <si>
    <t>Cust 9780</t>
  </si>
  <si>
    <t>REG100113</t>
  </si>
  <si>
    <t>Cust 3173</t>
  </si>
  <si>
    <t>REG100114</t>
  </si>
  <si>
    <t>Cust 8641</t>
  </si>
  <si>
    <t>REG100115</t>
  </si>
  <si>
    <t>Cust 7656</t>
  </si>
  <si>
    <t>REG100116</t>
  </si>
  <si>
    <t>Cust 5523</t>
  </si>
  <si>
    <t>REG100117</t>
  </si>
  <si>
    <t>Cust 2015</t>
  </si>
  <si>
    <t>REG100118</t>
  </si>
  <si>
    <t>Cust 6895</t>
  </si>
  <si>
    <t>REG100119</t>
  </si>
  <si>
    <t>Cust 1797</t>
  </si>
  <si>
    <t>REG100120</t>
  </si>
  <si>
    <t>Cust 9969</t>
  </si>
  <si>
    <t>REG100121</t>
  </si>
  <si>
    <t>Cust 1815</t>
  </si>
  <si>
    <t>REG100122</t>
  </si>
  <si>
    <t>Cust 7773</t>
  </si>
  <si>
    <t>REG100123</t>
  </si>
  <si>
    <t>Cust 1499</t>
  </si>
  <si>
    <t>REG100124</t>
  </si>
  <si>
    <t>Cust 3809</t>
  </si>
  <si>
    <t>REG100125</t>
  </si>
  <si>
    <t>Cust 7824</t>
  </si>
  <si>
    <t>REG100126</t>
  </si>
  <si>
    <t>Cust 7258</t>
  </si>
  <si>
    <t>REG100127</t>
  </si>
  <si>
    <t>Cust 1151</t>
  </si>
  <si>
    <t>REG100128</t>
  </si>
  <si>
    <t>Cust 6486</t>
  </si>
  <si>
    <t>REG100129</t>
  </si>
  <si>
    <t>Cust 4034</t>
  </si>
  <si>
    <t>REG100131</t>
  </si>
  <si>
    <t>Cust 2414</t>
  </si>
  <si>
    <t>REG100132</t>
  </si>
  <si>
    <t>Cust 9024</t>
  </si>
  <si>
    <t>REG100133</t>
  </si>
  <si>
    <t>Cust 2663</t>
  </si>
  <si>
    <t>REG100135</t>
  </si>
  <si>
    <t>Cust 8963</t>
  </si>
  <si>
    <t>REG100136</t>
  </si>
  <si>
    <t>Cust 9238</t>
  </si>
  <si>
    <t>REG100138</t>
  </si>
  <si>
    <t>Cust 8548</t>
  </si>
  <si>
    <t>REG100140</t>
  </si>
  <si>
    <t>Cust 5847</t>
  </si>
  <si>
    <t>REG100141</t>
  </si>
  <si>
    <t>Cust 5711</t>
  </si>
  <si>
    <t>REG100142</t>
  </si>
  <si>
    <t>Cust 5461</t>
  </si>
  <si>
    <t>REG100143</t>
  </si>
  <si>
    <t>Cust 8905</t>
  </si>
  <si>
    <t>REG100144</t>
  </si>
  <si>
    <t>Cust 9618</t>
  </si>
  <si>
    <t>REG100145</t>
  </si>
  <si>
    <t>Cust 5203</t>
  </si>
  <si>
    <t>REG100147</t>
  </si>
  <si>
    <t>Cust 4734</t>
  </si>
  <si>
    <t>REG100148</t>
  </si>
  <si>
    <t>Cust 5895</t>
  </si>
  <si>
    <t>REG100150</t>
  </si>
  <si>
    <t>Cust 5406</t>
  </si>
  <si>
    <t>REG100151</t>
  </si>
  <si>
    <t>Cust 5750</t>
  </si>
  <si>
    <t>REG100152</t>
  </si>
  <si>
    <t>REG100153</t>
  </si>
  <si>
    <t>Cust 8280</t>
  </si>
  <si>
    <t>REG100154</t>
  </si>
  <si>
    <t>Cust 4358</t>
  </si>
  <si>
    <t>REG100155</t>
  </si>
  <si>
    <t>Cust 3588</t>
  </si>
  <si>
    <t>REG100156</t>
  </si>
  <si>
    <t>Cust 4539</t>
  </si>
  <si>
    <t>REG100158</t>
  </si>
  <si>
    <t>Cust 7720</t>
  </si>
  <si>
    <t>REG100159</t>
  </si>
  <si>
    <t>Cust 5668</t>
  </si>
  <si>
    <t>REG100160</t>
  </si>
  <si>
    <t>Cust 8367</t>
  </si>
  <si>
    <t>REG100161</t>
  </si>
  <si>
    <t>Cust 4438</t>
  </si>
  <si>
    <t>REG100163</t>
  </si>
  <si>
    <t>Cust 1489</t>
  </si>
  <si>
    <t>REG100164</t>
  </si>
  <si>
    <t>Cust 6649</t>
  </si>
  <si>
    <t>REG100165</t>
  </si>
  <si>
    <t>Cust 6114</t>
  </si>
  <si>
    <t>REG100166</t>
  </si>
  <si>
    <t>Cust 9589</t>
  </si>
  <si>
    <t>REG100168</t>
  </si>
  <si>
    <t>Cust 2490</t>
  </si>
  <si>
    <t>REG100169</t>
  </si>
  <si>
    <t>Cust 1647</t>
  </si>
  <si>
    <t>REG100170</t>
  </si>
  <si>
    <t>Cust 2017</t>
  </si>
  <si>
    <t>REG100172</t>
  </si>
  <si>
    <t>Cust 4877</t>
  </si>
  <si>
    <t>REG100173</t>
  </si>
  <si>
    <t>Cust 9112</t>
  </si>
  <si>
    <t>REG100175</t>
  </si>
  <si>
    <t>Cust 4597</t>
  </si>
  <si>
    <t>REG100177</t>
  </si>
  <si>
    <t>Cust 2893</t>
  </si>
  <si>
    <t>REG100180</t>
  </si>
  <si>
    <t>Cust 1312</t>
  </si>
  <si>
    <t>REG100181</t>
  </si>
  <si>
    <t>Cust 6315</t>
  </si>
  <si>
    <t>REG100182</t>
  </si>
  <si>
    <t>Cust 1224</t>
  </si>
  <si>
    <t>REG100183</t>
  </si>
  <si>
    <t>Cust 7182</t>
  </si>
  <si>
    <t>REG100184</t>
  </si>
  <si>
    <t>Cust 7901</t>
  </si>
  <si>
    <t>REG100185</t>
  </si>
  <si>
    <t>Cust 1736</t>
  </si>
  <si>
    <t>REG100186</t>
  </si>
  <si>
    <t>Cust 7795</t>
  </si>
  <si>
    <t>REG100187</t>
  </si>
  <si>
    <t>Cust 2471</t>
  </si>
  <si>
    <t>REG100188</t>
  </si>
  <si>
    <t>Cust 3068</t>
  </si>
  <si>
    <t>REG100190</t>
  </si>
  <si>
    <t>Cust 7777</t>
  </si>
  <si>
    <t>REG100192</t>
  </si>
  <si>
    <t>Cust 2326</t>
  </si>
  <si>
    <t>REG100193</t>
  </si>
  <si>
    <t>Cust 8304</t>
  </si>
  <si>
    <t>REG100194</t>
  </si>
  <si>
    <t>Cust 3630</t>
  </si>
  <si>
    <t>REG100195</t>
  </si>
  <si>
    <t>Cust 8617</t>
  </si>
  <si>
    <t>REG100196</t>
  </si>
  <si>
    <t>Cust 3530</t>
  </si>
  <si>
    <t>REG100197</t>
  </si>
  <si>
    <t>Cust 3884</t>
  </si>
  <si>
    <t>REG100199</t>
  </si>
  <si>
    <t>Cust 9707</t>
  </si>
  <si>
    <t>REG100201</t>
  </si>
  <si>
    <t>Cust 1216</t>
  </si>
  <si>
    <t>REG100203</t>
  </si>
  <si>
    <t>Cust 7171</t>
  </si>
  <si>
    <t>REG100204</t>
  </si>
  <si>
    <t>Cust 9125</t>
  </si>
  <si>
    <t>REG100205</t>
  </si>
  <si>
    <t>Cust 9697</t>
  </si>
  <si>
    <t>REG100208</t>
  </si>
  <si>
    <t>REG100210</t>
  </si>
  <si>
    <t>Cust 2082</t>
  </si>
  <si>
    <t>REG100212</t>
  </si>
  <si>
    <t>Cust 6161</t>
  </si>
  <si>
    <t>REG100214</t>
  </si>
  <si>
    <t>Cust 3386</t>
  </si>
  <si>
    <t>REG100217</t>
  </si>
  <si>
    <t>Cust 1501</t>
  </si>
  <si>
    <t>REG100218</t>
  </si>
  <si>
    <t>Cust 9683</t>
  </si>
  <si>
    <t>REG100219</t>
  </si>
  <si>
    <t>Cust 5416</t>
  </si>
  <si>
    <t>REG100220</t>
  </si>
  <si>
    <t>Cust 2153</t>
  </si>
  <si>
    <t>REG100221</t>
  </si>
  <si>
    <t>Cust 3572</t>
  </si>
  <si>
    <t>REG100222</t>
  </si>
  <si>
    <t>Cust 6372</t>
  </si>
  <si>
    <t>REG100223</t>
  </si>
  <si>
    <t>Cust 6109</t>
  </si>
  <si>
    <t>REG100225</t>
  </si>
  <si>
    <t>Cust 5530</t>
  </si>
  <si>
    <t>REG100228</t>
  </si>
  <si>
    <t>Cust 7137</t>
  </si>
  <si>
    <t>REG100230</t>
  </si>
  <si>
    <t>Cust 4878</t>
  </si>
  <si>
    <t>REG100231</t>
  </si>
  <si>
    <t>Cust 2779</t>
  </si>
  <si>
    <t>REG100232</t>
  </si>
  <si>
    <t>Cust 8606</t>
  </si>
  <si>
    <t>REG100235</t>
  </si>
  <si>
    <t>Cust 4173</t>
  </si>
  <si>
    <t>REG100236</t>
  </si>
  <si>
    <t>Cust 7607</t>
  </si>
  <si>
    <t>REG100238</t>
  </si>
  <si>
    <t>Cust 5746</t>
  </si>
  <si>
    <t>REG100241</t>
  </si>
  <si>
    <t>Cust 6437</t>
  </si>
  <si>
    <t>REG100242</t>
  </si>
  <si>
    <t>Cust 8806</t>
  </si>
  <si>
    <t>REG100243</t>
  </si>
  <si>
    <t>Cust 8678</t>
  </si>
  <si>
    <t>REG100245</t>
  </si>
  <si>
    <t>Cust 1960</t>
  </si>
  <si>
    <t>REG100247</t>
  </si>
  <si>
    <t>REG100249</t>
  </si>
  <si>
    <t>Cust 2279</t>
  </si>
  <si>
    <t>REG100250</t>
  </si>
  <si>
    <t>Cust 4689</t>
  </si>
  <si>
    <t>REG100254</t>
  </si>
  <si>
    <t>Cust 9402</t>
  </si>
  <si>
    <t>REG100255</t>
  </si>
  <si>
    <t>Cust 6561</t>
  </si>
  <si>
    <t>REG100256</t>
  </si>
  <si>
    <t>Cust 3116</t>
  </si>
  <si>
    <t>REG100257</t>
  </si>
  <si>
    <t>Cust 1015</t>
  </si>
  <si>
    <t>REG100258</t>
  </si>
  <si>
    <t>Cust 1207</t>
  </si>
  <si>
    <t>REG100260</t>
  </si>
  <si>
    <t>Cust 2330</t>
  </si>
  <si>
    <t>REG100262</t>
  </si>
  <si>
    <t>Cust 2762</t>
  </si>
  <si>
    <t>REG100263</t>
  </si>
  <si>
    <t>Cust 3599</t>
  </si>
  <si>
    <t>REG100264</t>
  </si>
  <si>
    <t>Cust 4127</t>
  </si>
  <si>
    <t>REG100265</t>
  </si>
  <si>
    <t>Cust 6855</t>
  </si>
  <si>
    <t>REG100266</t>
  </si>
  <si>
    <t>Cust 7017</t>
  </si>
  <si>
    <t>REG100267</t>
  </si>
  <si>
    <t>Cust 6957</t>
  </si>
  <si>
    <t>REG100268</t>
  </si>
  <si>
    <t>Cust 9822</t>
  </si>
  <si>
    <t>REG100269</t>
  </si>
  <si>
    <t>Cust 7425</t>
  </si>
  <si>
    <t>REG100270</t>
  </si>
  <si>
    <t>Cust 6468</t>
  </si>
  <si>
    <t>REG100272</t>
  </si>
  <si>
    <t>Cust 9816</t>
  </si>
  <si>
    <t>REG100273</t>
  </si>
  <si>
    <t>Cust 8227</t>
  </si>
  <si>
    <t>REG100274</t>
  </si>
  <si>
    <t>Cust 4990</t>
  </si>
  <si>
    <t>REG100276</t>
  </si>
  <si>
    <t>Cust 7330</t>
  </si>
  <si>
    <t>REG100277</t>
  </si>
  <si>
    <t>Cust 5273</t>
  </si>
  <si>
    <t>REG100278</t>
  </si>
  <si>
    <t>Cust 6138</t>
  </si>
  <si>
    <t>REG100279</t>
  </si>
  <si>
    <t>Cust 2084</t>
  </si>
  <si>
    <t>REG100280</t>
  </si>
  <si>
    <t>Cust 2799</t>
  </si>
  <si>
    <t>REG100281</t>
  </si>
  <si>
    <t>Cust 5234</t>
  </si>
  <si>
    <t>REG100282</t>
  </si>
  <si>
    <t>Cust 3051</t>
  </si>
  <si>
    <t>REG100285</t>
  </si>
  <si>
    <t>Cust 4002</t>
  </si>
  <si>
    <t>REG100287</t>
  </si>
  <si>
    <t>Cust 8088</t>
  </si>
  <si>
    <t>REG100288</t>
  </si>
  <si>
    <t>Cust 6455</t>
  </si>
  <si>
    <t>REG100289</t>
  </si>
  <si>
    <t>Cust 4117</t>
  </si>
  <si>
    <t>REG100291</t>
  </si>
  <si>
    <t>Cust 5185</t>
  </si>
  <si>
    <t>REG100292</t>
  </si>
  <si>
    <t>Cust 8704</t>
  </si>
  <si>
    <t>REG100294</t>
  </si>
  <si>
    <t>Cust 3907</t>
  </si>
  <si>
    <t>REG100296</t>
  </si>
  <si>
    <t>Cust 3635</t>
  </si>
  <si>
    <t>REG100297</t>
  </si>
  <si>
    <t>Cust 2122</t>
  </si>
  <si>
    <t>REG100299</t>
  </si>
  <si>
    <t>Cust 6146</t>
  </si>
  <si>
    <t>REG100300</t>
  </si>
  <si>
    <t>Cust 4001</t>
  </si>
  <si>
    <t>REG100302</t>
  </si>
  <si>
    <t>Cust 2194</t>
  </si>
  <si>
    <t>REG100303</t>
  </si>
  <si>
    <t>Cust 7942</t>
  </si>
  <si>
    <t>REG100304</t>
  </si>
  <si>
    <t>Cust 8451</t>
  </si>
  <si>
    <t>REG100305</t>
  </si>
  <si>
    <t>Cust 4238</t>
  </si>
  <si>
    <t>REG100306</t>
  </si>
  <si>
    <t>Cust 2529</t>
  </si>
  <si>
    <t>REG100308</t>
  </si>
  <si>
    <t>Cust 9069</t>
  </si>
  <si>
    <t>REG100309</t>
  </si>
  <si>
    <t>Cust 5858</t>
  </si>
  <si>
    <t>REG100310</t>
  </si>
  <si>
    <t>Cust 2712</t>
  </si>
  <si>
    <t>REG100311</t>
  </si>
  <si>
    <t>Cust 7052</t>
  </si>
  <si>
    <t>REG100312</t>
  </si>
  <si>
    <t>Cust 9397</t>
  </si>
  <si>
    <t>REG100313</t>
  </si>
  <si>
    <t>Cust 4614</t>
  </si>
  <si>
    <t>REG100314</t>
  </si>
  <si>
    <t>Cust 1573</t>
  </si>
  <si>
    <t>REG100315</t>
  </si>
  <si>
    <t>Cust 5660</t>
  </si>
  <si>
    <t>REG100316</t>
  </si>
  <si>
    <t>Cust 3952</t>
  </si>
  <si>
    <t>REG100318</t>
  </si>
  <si>
    <t>Cust 9595</t>
  </si>
  <si>
    <t>REG100319</t>
  </si>
  <si>
    <t>Cust 3245</t>
  </si>
  <si>
    <t>REG100320</t>
  </si>
  <si>
    <t>Cust 7180</t>
  </si>
  <si>
    <t>REG100321</t>
  </si>
  <si>
    <t>Cust 5973</t>
  </si>
  <si>
    <t>REG100322</t>
  </si>
  <si>
    <t>Cust 4310</t>
  </si>
  <si>
    <t>REG100323</t>
  </si>
  <si>
    <t>Cust 6243</t>
  </si>
  <si>
    <t>REG100325</t>
  </si>
  <si>
    <t>Cust 9386</t>
  </si>
  <si>
    <t>REG100326</t>
  </si>
  <si>
    <t>Cust 2227</t>
  </si>
  <si>
    <t>REG100328</t>
  </si>
  <si>
    <t>Cust 1236</t>
  </si>
  <si>
    <t>REG100329</t>
  </si>
  <si>
    <t>Cust 2669</t>
  </si>
  <si>
    <t>REG100330</t>
  </si>
  <si>
    <t>Cust 3746</t>
  </si>
  <si>
    <t>REG100331</t>
  </si>
  <si>
    <t>Cust 9694</t>
  </si>
  <si>
    <t>REG100333</t>
  </si>
  <si>
    <t>Cust 1271</t>
  </si>
  <si>
    <t>REG100336</t>
  </si>
  <si>
    <t>Cust 1422</t>
  </si>
  <si>
    <t>REG100338</t>
  </si>
  <si>
    <t>Cust 6953</t>
  </si>
  <si>
    <t>REG100339</t>
  </si>
  <si>
    <t>Cust 2916</t>
  </si>
  <si>
    <t>REG100340</t>
  </si>
  <si>
    <t>REG100342</t>
  </si>
  <si>
    <t>Cust 9700</t>
  </si>
  <si>
    <t>REG100343</t>
  </si>
  <si>
    <t>Cust 7765</t>
  </si>
  <si>
    <t>REG100344</t>
  </si>
  <si>
    <t>Cust 8246</t>
  </si>
  <si>
    <t>REG100345</t>
  </si>
  <si>
    <t>Cust 6500</t>
  </si>
  <si>
    <t>REG100346</t>
  </si>
  <si>
    <t>Cust 1150</t>
  </si>
  <si>
    <t>REG100347</t>
  </si>
  <si>
    <t>Cust 7449</t>
  </si>
  <si>
    <t>REG100348</t>
  </si>
  <si>
    <t>Cust 1957</t>
  </si>
  <si>
    <t>REG100350</t>
  </si>
  <si>
    <t>Cust 5212</t>
  </si>
  <si>
    <t>REG100351</t>
  </si>
  <si>
    <t>Cust 3509</t>
  </si>
  <si>
    <t>REG100353</t>
  </si>
  <si>
    <t>Cust 9919</t>
  </si>
  <si>
    <t>REG100354</t>
  </si>
  <si>
    <t>Cust 7129</t>
  </si>
  <si>
    <t>REG100356</t>
  </si>
  <si>
    <t>REG100357</t>
  </si>
  <si>
    <t>Cust 4142</t>
  </si>
  <si>
    <t>REG100358</t>
  </si>
  <si>
    <t>Cust 9584</t>
  </si>
  <si>
    <t>REG100359</t>
  </si>
  <si>
    <t>Cust 2553</t>
  </si>
  <si>
    <t>REG100360</t>
  </si>
  <si>
    <t>Cust 1347</t>
  </si>
  <si>
    <t>REG100361</t>
  </si>
  <si>
    <t>Cust 8305</t>
  </si>
  <si>
    <t>REG100362</t>
  </si>
  <si>
    <t>Cust 7015</t>
  </si>
  <si>
    <t>REG100366</t>
  </si>
  <si>
    <t>Cust 1400</t>
  </si>
  <si>
    <t>REG100367</t>
  </si>
  <si>
    <t>Cust 6361</t>
  </si>
  <si>
    <t>REG100368</t>
  </si>
  <si>
    <t>Cust 5267</t>
  </si>
  <si>
    <t>REG100369</t>
  </si>
  <si>
    <t>Cust 9354</t>
  </si>
  <si>
    <t>REG100371</t>
  </si>
  <si>
    <t>Cust 2252</t>
  </si>
  <si>
    <t>REG100372</t>
  </si>
  <si>
    <t>Cust 1031</t>
  </si>
  <si>
    <t>REG100373</t>
  </si>
  <si>
    <t>REG100375</t>
  </si>
  <si>
    <t>Cust 9313</t>
  </si>
  <si>
    <t>REG100376</t>
  </si>
  <si>
    <t>Cust 4405</t>
  </si>
  <si>
    <t>REG100377</t>
  </si>
  <si>
    <t>Cust 6453</t>
  </si>
  <si>
    <t>REG100378</t>
  </si>
  <si>
    <t>Cust 4772</t>
  </si>
  <si>
    <t>REG100379</t>
  </si>
  <si>
    <t>Cust 1762</t>
  </si>
  <si>
    <t>REG100380</t>
  </si>
  <si>
    <t>Cust 1865</t>
  </si>
  <si>
    <t>REG100381</t>
  </si>
  <si>
    <t>Cust 9552</t>
  </si>
  <si>
    <t>REG100382</t>
  </si>
  <si>
    <t>Cust 4273</t>
  </si>
  <si>
    <t>REG100383</t>
  </si>
  <si>
    <t>Cust 8712</t>
  </si>
  <si>
    <t>REG100384</t>
  </si>
  <si>
    <t>Cust 9048</t>
  </si>
  <si>
    <t>REG100385</t>
  </si>
  <si>
    <t>Cust 7714</t>
  </si>
  <si>
    <t>REG100386</t>
  </si>
  <si>
    <t>Cust 4770</t>
  </si>
  <si>
    <t>REG100387</t>
  </si>
  <si>
    <t>Cust 2007</t>
  </si>
  <si>
    <t>REG100388</t>
  </si>
  <si>
    <t>Cust 8909</t>
  </si>
  <si>
    <t>REG100390</t>
  </si>
  <si>
    <t>Cust 4189</t>
  </si>
  <si>
    <t>REG100391</t>
  </si>
  <si>
    <t>Cust 7226</t>
  </si>
  <si>
    <t>REG100392</t>
  </si>
  <si>
    <t>Cust 5015</t>
  </si>
  <si>
    <t>REG100393</t>
  </si>
  <si>
    <t>Cust 9904</t>
  </si>
  <si>
    <t>REG100394</t>
  </si>
  <si>
    <t>Cust 7687</t>
  </si>
  <si>
    <t>REG100395</t>
  </si>
  <si>
    <t>Cust 6511</t>
  </si>
  <si>
    <t>REG100398</t>
  </si>
  <si>
    <t>Cust 6033</t>
  </si>
  <si>
    <t>REG100399</t>
  </si>
  <si>
    <t>Cust 4019</t>
  </si>
  <si>
    <t>REG100400</t>
  </si>
  <si>
    <t>Cust 4515</t>
  </si>
  <si>
    <t>REG100402</t>
  </si>
  <si>
    <t>Cust 8756</t>
  </si>
  <si>
    <t>REG100403</t>
  </si>
  <si>
    <t>Cust 7620</t>
  </si>
  <si>
    <t>REG100404</t>
  </si>
  <si>
    <t>Cust 7368</t>
  </si>
  <si>
    <t>REG100405</t>
  </si>
  <si>
    <t>Cust 1319</t>
  </si>
  <si>
    <t>REG100407</t>
  </si>
  <si>
    <t>Cust 7369</t>
  </si>
  <si>
    <t>REG100408</t>
  </si>
  <si>
    <t>Cust 8592</t>
  </si>
  <si>
    <t>REG100409</t>
  </si>
  <si>
    <t>Cust 2337</t>
  </si>
  <si>
    <t>REG100410</t>
  </si>
  <si>
    <t>REG100411</t>
  </si>
  <si>
    <t>REG100412</t>
  </si>
  <si>
    <t>Cust 9097</t>
  </si>
  <si>
    <t>REG100413</t>
  </si>
  <si>
    <t>Cust 5938</t>
  </si>
  <si>
    <t>REG100414</t>
  </si>
  <si>
    <t>Cust 6928</t>
  </si>
  <si>
    <t>REG100416</t>
  </si>
  <si>
    <t>Cust 7614</t>
  </si>
  <si>
    <t>REG100417</t>
  </si>
  <si>
    <t>Cust 3231</t>
  </si>
  <si>
    <t>REG100418</t>
  </si>
  <si>
    <t>Cust 9123</t>
  </si>
  <si>
    <t>REG100421</t>
  </si>
  <si>
    <t>Cust 1237</t>
  </si>
  <si>
    <t>REG100422</t>
  </si>
  <si>
    <t>Cust 5513</t>
  </si>
  <si>
    <t>REG100423</t>
  </si>
  <si>
    <t>Cust 1835</t>
  </si>
  <si>
    <t>REG100424</t>
  </si>
  <si>
    <t>Cust 8492</t>
  </si>
  <si>
    <t>REG100426</t>
  </si>
  <si>
    <t>Cust 4509</t>
  </si>
  <si>
    <t>REG100427</t>
  </si>
  <si>
    <t>Cust 6643</t>
  </si>
  <si>
    <t>REG100428</t>
  </si>
  <si>
    <t>Cust 2559</t>
  </si>
  <si>
    <t>REG100429</t>
  </si>
  <si>
    <t>Cust 4423</t>
  </si>
  <si>
    <t>REG100430</t>
  </si>
  <si>
    <t>Cust 9139</t>
  </si>
  <si>
    <t>REG100431</t>
  </si>
  <si>
    <t>Cust 6668</t>
  </si>
  <si>
    <t>REG100432</t>
  </si>
  <si>
    <t>Cust 4315</t>
  </si>
  <si>
    <t>REG100433</t>
  </si>
  <si>
    <t>Cust 8000</t>
  </si>
  <si>
    <t>REG100434</t>
  </si>
  <si>
    <t>Cust 7585</t>
  </si>
  <si>
    <t>REG100435</t>
  </si>
  <si>
    <t>Cust 3127</t>
  </si>
  <si>
    <t>REG100436</t>
  </si>
  <si>
    <t>Cust 4130</t>
  </si>
  <si>
    <t>REG100438</t>
  </si>
  <si>
    <t>Cust 8155</t>
  </si>
  <si>
    <t>REG100439</t>
  </si>
  <si>
    <t>Cust 8852</t>
  </si>
  <si>
    <t>REG100440</t>
  </si>
  <si>
    <t>Cust 2850</t>
  </si>
  <si>
    <t>REG100442</t>
  </si>
  <si>
    <t>Cust 6253</t>
  </si>
  <si>
    <t>REG100445</t>
  </si>
  <si>
    <t>Cust 8157</t>
  </si>
  <si>
    <t>REG100446</t>
  </si>
  <si>
    <t>Cust 4861</t>
  </si>
  <si>
    <t>REG100447</t>
  </si>
  <si>
    <t>Cust 7493</t>
  </si>
  <si>
    <t>REG100449</t>
  </si>
  <si>
    <t>Cust 9085</t>
  </si>
  <si>
    <t>REG100451</t>
  </si>
  <si>
    <t>Cust 8504</t>
  </si>
  <si>
    <t>REG100452</t>
  </si>
  <si>
    <t>Cust 4164</t>
  </si>
  <si>
    <t>REG100453</t>
  </si>
  <si>
    <t>Cust 9592</t>
  </si>
  <si>
    <t>REG100454</t>
  </si>
  <si>
    <t>Cust 7450</t>
  </si>
  <si>
    <t>REG100455</t>
  </si>
  <si>
    <t>Cust 4186</t>
  </si>
  <si>
    <t>REG100456</t>
  </si>
  <si>
    <t>Cust 3305</t>
  </si>
  <si>
    <t>REG100457</t>
  </si>
  <si>
    <t>Cust 9768</t>
  </si>
  <si>
    <t>REG100461</t>
  </si>
  <si>
    <t>Cust 3394</t>
  </si>
  <si>
    <t>REG100462</t>
  </si>
  <si>
    <t>Cust 1649</t>
  </si>
  <si>
    <t>REG100463</t>
  </si>
  <si>
    <t>Cust 6994</t>
  </si>
  <si>
    <t>REG100464</t>
  </si>
  <si>
    <t>Cust 9879</t>
  </si>
  <si>
    <t>REG100465</t>
  </si>
  <si>
    <t>REG100466</t>
  </si>
  <si>
    <t>Cust 3712</t>
  </si>
  <si>
    <t>REG100467</t>
  </si>
  <si>
    <t>Cust 3829</t>
  </si>
  <si>
    <t>REG100468</t>
  </si>
  <si>
    <t>Cust 1623</t>
  </si>
  <si>
    <t>REG100469</t>
  </si>
  <si>
    <t>Cust 3532</t>
  </si>
  <si>
    <t>REG100470</t>
  </si>
  <si>
    <t>Cust 4712</t>
  </si>
  <si>
    <t>REG100471</t>
  </si>
  <si>
    <t>Cust 6211</t>
  </si>
  <si>
    <t>REG100472</t>
  </si>
  <si>
    <t>Cust 1222</t>
  </si>
  <si>
    <t>REG100473</t>
  </si>
  <si>
    <t>Cust 6208</t>
  </si>
  <si>
    <t>REG100474</t>
  </si>
  <si>
    <t>Cust 5942</t>
  </si>
  <si>
    <t>REG100475</t>
  </si>
  <si>
    <t>Cust 1745</t>
  </si>
  <si>
    <t>REG100476</t>
  </si>
  <si>
    <t>Cust 2679</t>
  </si>
  <si>
    <t>REG100477</t>
  </si>
  <si>
    <t>Cust 9907</t>
  </si>
  <si>
    <t>REG100478</t>
  </si>
  <si>
    <t>REG100479</t>
  </si>
  <si>
    <t>Cust 5717</t>
  </si>
  <si>
    <t>REG100480</t>
  </si>
  <si>
    <t>Cust 7995</t>
  </si>
  <si>
    <t>REG100481</t>
  </si>
  <si>
    <t>Cust 5572</t>
  </si>
  <si>
    <t>REG100482</t>
  </si>
  <si>
    <t>Cust 1721</t>
  </si>
  <si>
    <t>REG100483</t>
  </si>
  <si>
    <t>Cust 2641</t>
  </si>
  <si>
    <t>REG100484</t>
  </si>
  <si>
    <t>Cust 9769</t>
  </si>
  <si>
    <t>REG100485</t>
  </si>
  <si>
    <t>Cust 1718</t>
  </si>
  <si>
    <t>REG100486</t>
  </si>
  <si>
    <t>Cust 1210</t>
  </si>
  <si>
    <t>REG100487</t>
  </si>
  <si>
    <t>Cust 7710</t>
  </si>
  <si>
    <t>REG100488</t>
  </si>
  <si>
    <t>Cust 1428</t>
  </si>
  <si>
    <t>REG100489</t>
  </si>
  <si>
    <t>Cust 2810</t>
  </si>
  <si>
    <t>REG100490</t>
  </si>
  <si>
    <t>Cust 2234</t>
  </si>
  <si>
    <t>REG100491</t>
  </si>
  <si>
    <t>Cust 9602</t>
  </si>
  <si>
    <t>REG100492</t>
  </si>
  <si>
    <t>Cust 2546</t>
  </si>
  <si>
    <t>REG100493</t>
  </si>
  <si>
    <t>Cust 5032</t>
  </si>
  <si>
    <t>REG100494</t>
  </si>
  <si>
    <t>Cust 4297</t>
  </si>
  <si>
    <t>REG100496</t>
  </si>
  <si>
    <t>Cust 4136</t>
  </si>
  <si>
    <t>REG100497</t>
  </si>
  <si>
    <t>Cust 7460</t>
  </si>
  <si>
    <t>REG100498</t>
  </si>
  <si>
    <t>Cust 3960</t>
  </si>
  <si>
    <t>REG100499</t>
  </si>
  <si>
    <t>REG100501</t>
  </si>
  <si>
    <t>Cust 9641</t>
  </si>
  <si>
    <t>REG100502</t>
  </si>
  <si>
    <t>Cust 9742</t>
  </si>
  <si>
    <t>REG100503</t>
  </si>
  <si>
    <t>Cust 1144</t>
  </si>
  <si>
    <t>REG100504</t>
  </si>
  <si>
    <t>Cust 2936</t>
  </si>
  <si>
    <t>REG100505</t>
  </si>
  <si>
    <t>Cust 3035</t>
  </si>
  <si>
    <t>REG100506</t>
  </si>
  <si>
    <t>Cust 1717</t>
  </si>
  <si>
    <t>REG100507</t>
  </si>
  <si>
    <t>REG100508</t>
  </si>
  <si>
    <t>Cust 6435</t>
  </si>
  <si>
    <t>REG100510</t>
  </si>
  <si>
    <t>Cust 6746</t>
  </si>
  <si>
    <t>REG100515</t>
  </si>
  <si>
    <t>Cust 1385</t>
  </si>
  <si>
    <t>REG100516</t>
  </si>
  <si>
    <t>Cust 1904</t>
  </si>
  <si>
    <t>REG100518</t>
  </si>
  <si>
    <t>Cust 9239</t>
  </si>
  <si>
    <t>REG100519</t>
  </si>
  <si>
    <t>Cust 5678</t>
  </si>
  <si>
    <t>REG100522</t>
  </si>
  <si>
    <t>Cust 9924</t>
  </si>
  <si>
    <t>REG100523</t>
  </si>
  <si>
    <t>Cust 3887</t>
  </si>
  <si>
    <t>REG100525</t>
  </si>
  <si>
    <t>Cust 2290</t>
  </si>
  <si>
    <t>REG100527</t>
  </si>
  <si>
    <t>Cust 1726</t>
  </si>
  <si>
    <t>REG100528</t>
  </si>
  <si>
    <t>Cust 9874</t>
  </si>
  <si>
    <t>REG100529</t>
  </si>
  <si>
    <t>Cust 1774</t>
  </si>
  <si>
    <t>REG100530</t>
  </si>
  <si>
    <t>REG100531</t>
  </si>
  <si>
    <t>Cust 6534</t>
  </si>
  <si>
    <t>REG100532</t>
  </si>
  <si>
    <t>Cust 3170</t>
  </si>
  <si>
    <t>REG100534</t>
  </si>
  <si>
    <t>Cust 2670</t>
  </si>
  <si>
    <t>REG100535</t>
  </si>
  <si>
    <t>Cust 8949</t>
  </si>
  <si>
    <t>REG100536</t>
  </si>
  <si>
    <t>Cust 9748</t>
  </si>
  <si>
    <t>REG100537</t>
  </si>
  <si>
    <t>Cust 1220</t>
  </si>
  <si>
    <t>REG100538</t>
  </si>
  <si>
    <t>Cust 5645</t>
  </si>
  <si>
    <t>REG100539</t>
  </si>
  <si>
    <t>Cust 6577</t>
  </si>
  <si>
    <t>REG100542</t>
  </si>
  <si>
    <t>Cust 3030</t>
  </si>
  <si>
    <t>REG100543</t>
  </si>
  <si>
    <t>Cust 5896</t>
  </si>
  <si>
    <t>REG100545</t>
  </si>
  <si>
    <t>Cust 9510</t>
  </si>
  <si>
    <t>REG100546</t>
  </si>
  <si>
    <t>Cust 7637</t>
  </si>
  <si>
    <t>REG100549</t>
  </si>
  <si>
    <t>Cust 5172</t>
  </si>
  <si>
    <t>REG100551</t>
  </si>
  <si>
    <t>Cust 6809</t>
  </si>
  <si>
    <t>REG100552</t>
  </si>
  <si>
    <t>Cust 7540</t>
  </si>
  <si>
    <t>REG100553</t>
  </si>
  <si>
    <t>Cust 6888</t>
  </si>
  <si>
    <t>REG100555</t>
  </si>
  <si>
    <t>Cust 4196</t>
  </si>
  <si>
    <t>REG100556</t>
  </si>
  <si>
    <t>Cust 6596</t>
  </si>
  <si>
    <t>REG100558</t>
  </si>
  <si>
    <t>Cust 1518</t>
  </si>
  <si>
    <t>REG100560</t>
  </si>
  <si>
    <t>Cust 1947</t>
  </si>
  <si>
    <t>REG100561</t>
  </si>
  <si>
    <t>Cust 7332</t>
  </si>
  <si>
    <t>REG100562</t>
  </si>
  <si>
    <t>Cust 7314</t>
  </si>
  <si>
    <t>REG100564</t>
  </si>
  <si>
    <t>Cust 2964</t>
  </si>
  <si>
    <t>REG100565</t>
  </si>
  <si>
    <t>Cust 5381</t>
  </si>
  <si>
    <t>REG100566</t>
  </si>
  <si>
    <t>Cust 5436</t>
  </si>
  <si>
    <t>REG100568</t>
  </si>
  <si>
    <t>Cust 4380</t>
  </si>
  <si>
    <t>REG100569</t>
  </si>
  <si>
    <t>Cust 7054</t>
  </si>
  <si>
    <t>REG100570</t>
  </si>
  <si>
    <t>Cust 1375</t>
  </si>
  <si>
    <t>REG100571</t>
  </si>
  <si>
    <t>Cust 5698</t>
  </si>
  <si>
    <t>REG100572</t>
  </si>
  <si>
    <t>Cust 3259</t>
  </si>
  <si>
    <t>REG100574</t>
  </si>
  <si>
    <t>Cust 7035</t>
  </si>
  <si>
    <t>REG100575</t>
  </si>
  <si>
    <t>Cust 9049</t>
  </si>
  <si>
    <t>REG100577</t>
  </si>
  <si>
    <t>Cust 3447</t>
  </si>
  <si>
    <t>REG100580</t>
  </si>
  <si>
    <t>Cust 6709</t>
  </si>
  <si>
    <t>REG100581</t>
  </si>
  <si>
    <t>Cust 8727</t>
  </si>
  <si>
    <t>REG100585</t>
  </si>
  <si>
    <t>Cust 4270</t>
  </si>
  <si>
    <t>REG100587</t>
  </si>
  <si>
    <t>Cust 7414</t>
  </si>
  <si>
    <t>REG100588</t>
  </si>
  <si>
    <t>Cust 5051</t>
  </si>
  <si>
    <t>REG100589</t>
  </si>
  <si>
    <t>Cust 5975</t>
  </si>
  <si>
    <t>REG100590</t>
  </si>
  <si>
    <t>Cust 6948</t>
  </si>
  <si>
    <t>REG100591</t>
  </si>
  <si>
    <t>Cust 8253</t>
  </si>
  <si>
    <t>REG100592</t>
  </si>
  <si>
    <t>Cust 7238</t>
  </si>
  <si>
    <t>REG100597</t>
  </si>
  <si>
    <t>Cust 6104</t>
  </si>
  <si>
    <t>REG100598</t>
  </si>
  <si>
    <t>Cust 6407</t>
  </si>
  <si>
    <t>REG100599</t>
  </si>
  <si>
    <t>Cust 3573</t>
  </si>
  <si>
    <t>REG100600</t>
  </si>
  <si>
    <t>Cust 5280</t>
  </si>
  <si>
    <t>REG100601</t>
  </si>
  <si>
    <t>Cust 2365</t>
  </si>
  <si>
    <t>REG100603</t>
  </si>
  <si>
    <t>Cust 6539</t>
  </si>
  <si>
    <t>REG100604</t>
  </si>
  <si>
    <t>Cust 1656</t>
  </si>
  <si>
    <t>REG100605</t>
  </si>
  <si>
    <t>Cust 1932</t>
  </si>
  <si>
    <t>REG100606</t>
  </si>
  <si>
    <t>Cust 7367</t>
  </si>
  <si>
    <t>REG100607</t>
  </si>
  <si>
    <t>Cust 1116</t>
  </si>
  <si>
    <t>REG100608</t>
  </si>
  <si>
    <t>Cust 4464</t>
  </si>
  <si>
    <t>REG100609</t>
  </si>
  <si>
    <t>Cust 2543</t>
  </si>
  <si>
    <t>REG100610</t>
  </si>
  <si>
    <t>Cust 7948</t>
  </si>
  <si>
    <t>REG100612</t>
  </si>
  <si>
    <t>Cust 2800</t>
  </si>
  <si>
    <t>REG100613</t>
  </si>
  <si>
    <t>Cust 3863</t>
  </si>
  <si>
    <t>REG100614</t>
  </si>
  <si>
    <t>Cust 8391</t>
  </si>
  <si>
    <t>REG100615</t>
  </si>
  <si>
    <t>Cust 6711</t>
  </si>
  <si>
    <t>REG100617</t>
  </si>
  <si>
    <t>Cust 7937</t>
  </si>
  <si>
    <t>REG100618</t>
  </si>
  <si>
    <t>Cust 5972</t>
  </si>
  <si>
    <t>REG100620</t>
  </si>
  <si>
    <t>Cust 5382</t>
  </si>
  <si>
    <t>REG100622</t>
  </si>
  <si>
    <t>Cust 1767</t>
  </si>
  <si>
    <t>REG100624</t>
  </si>
  <si>
    <t>Cust 5912</t>
  </si>
  <si>
    <t>REG100626</t>
  </si>
  <si>
    <t>Cust 6107</t>
  </si>
  <si>
    <t>REG100627</t>
  </si>
  <si>
    <t>Cust 3330</t>
  </si>
  <si>
    <t>REG100628</t>
  </si>
  <si>
    <t>Cust 3604</t>
  </si>
  <si>
    <t>REG100629</t>
  </si>
  <si>
    <t>Cust 7412</t>
  </si>
  <si>
    <t>REG100630</t>
  </si>
  <si>
    <t>Cust 5183</t>
  </si>
  <si>
    <t>REG100631</t>
  </si>
  <si>
    <t>Cust 4825</t>
  </si>
  <si>
    <t>REG100633</t>
  </si>
  <si>
    <t>Cust 8684</t>
  </si>
  <si>
    <t>REG100635</t>
  </si>
  <si>
    <t>Cust 1810</t>
  </si>
  <si>
    <t>REG100636</t>
  </si>
  <si>
    <t>Cust 2685</t>
  </si>
  <si>
    <t>REG100637</t>
  </si>
  <si>
    <t>Cust 7855</t>
  </si>
  <si>
    <t>REG100638</t>
  </si>
  <si>
    <t>Cust 4101</t>
  </si>
  <si>
    <t>REG100639</t>
  </si>
  <si>
    <t>Cust 7964</t>
  </si>
  <si>
    <t>REG100640</t>
  </si>
  <si>
    <t>Cust 5857</t>
  </si>
  <si>
    <t>REG100641</t>
  </si>
  <si>
    <t>Cust 7010</t>
  </si>
  <si>
    <t>REG100642</t>
  </si>
  <si>
    <t>Cust 7917</t>
  </si>
  <si>
    <t>REG100643</t>
  </si>
  <si>
    <t>Cust 8111</t>
  </si>
  <si>
    <t>REG100644</t>
  </si>
  <si>
    <t>Cust 4715</t>
  </si>
  <si>
    <t>REG100645</t>
  </si>
  <si>
    <t>Cust 8720</t>
  </si>
  <si>
    <t>REG100646</t>
  </si>
  <si>
    <t>Cust 8216</t>
  </si>
  <si>
    <t>REG100648</t>
  </si>
  <si>
    <t>Cust 9888</t>
  </si>
  <si>
    <t>REG100649</t>
  </si>
  <si>
    <t>Cust 4009</t>
  </si>
  <si>
    <t>REG100650</t>
  </si>
  <si>
    <t>Cust 9489</t>
  </si>
  <si>
    <t>REG100651</t>
  </si>
  <si>
    <t>Cust 2446</t>
  </si>
  <si>
    <t>REG100652</t>
  </si>
  <si>
    <t>Cust 4150</t>
  </si>
  <si>
    <t>REG100654</t>
  </si>
  <si>
    <t>Cust 1023</t>
  </si>
  <si>
    <t>REG100655</t>
  </si>
  <si>
    <t>Cust 3748</t>
  </si>
  <si>
    <t>REG100656</t>
  </si>
  <si>
    <t>Cust 4798</t>
  </si>
  <si>
    <t>REG100657</t>
  </si>
  <si>
    <t>REG100658</t>
  </si>
  <si>
    <t>Cust 3864</t>
  </si>
  <si>
    <t>REG100659</t>
  </si>
  <si>
    <t>Cust 3459</t>
  </si>
  <si>
    <t>REG100661</t>
  </si>
  <si>
    <t>Cust 7509</t>
  </si>
  <si>
    <t>REG100662</t>
  </si>
  <si>
    <t>Cust 1869</t>
  </si>
  <si>
    <t>REG100663</t>
  </si>
  <si>
    <t>Cust 5943</t>
  </si>
  <si>
    <t>REG100664</t>
  </si>
  <si>
    <t>Cust 8364</t>
  </si>
  <si>
    <t>REG100665</t>
  </si>
  <si>
    <t>Cust 8401</t>
  </si>
  <si>
    <t>REG100666</t>
  </si>
  <si>
    <t>Cust 4047</t>
  </si>
  <si>
    <t>REG100667</t>
  </si>
  <si>
    <t>Cust 6019</t>
  </si>
  <si>
    <t>REG100668</t>
  </si>
  <si>
    <t>Cust 8750</t>
  </si>
  <si>
    <t>REG100669</t>
  </si>
  <si>
    <t>Cust 5782</t>
  </si>
  <si>
    <t>REG100670</t>
  </si>
  <si>
    <t>Cust 4090</t>
  </si>
  <si>
    <t>REG100675</t>
  </si>
  <si>
    <t>Cust 8696</t>
  </si>
  <si>
    <t>REG100676</t>
  </si>
  <si>
    <t>Cust 1944</t>
  </si>
  <si>
    <t>REG100678</t>
  </si>
  <si>
    <t>Cust 8055</t>
  </si>
  <si>
    <t>REG100680</t>
  </si>
  <si>
    <t>REG100681</t>
  </si>
  <si>
    <t>Cust 7806</t>
  </si>
  <si>
    <t>REG100684</t>
  </si>
  <si>
    <t>Cust 1935</t>
  </si>
  <si>
    <t>REG100685</t>
  </si>
  <si>
    <t>Cust 8417</t>
  </si>
  <si>
    <t>REG100686</t>
  </si>
  <si>
    <t>Cust 3370</t>
  </si>
  <si>
    <t>REG100688</t>
  </si>
  <si>
    <t>Cust 5760</t>
  </si>
  <si>
    <t>REG100689</t>
  </si>
  <si>
    <t>Cust 3037</t>
  </si>
  <si>
    <t>REG100691</t>
  </si>
  <si>
    <t>Cust 5297</t>
  </si>
  <si>
    <t>REG100693</t>
  </si>
  <si>
    <t>Cust 1344</t>
  </si>
  <si>
    <t>REG100694</t>
  </si>
  <si>
    <t>Cust 4023</t>
  </si>
  <si>
    <t>REG100695</t>
  </si>
  <si>
    <t>Cust 3721</t>
  </si>
  <si>
    <t>REG100698</t>
  </si>
  <si>
    <t>Cust 6914</t>
  </si>
  <si>
    <t>REG100699</t>
  </si>
  <si>
    <t>Cust 3287</t>
  </si>
  <si>
    <t>REG100700</t>
  </si>
  <si>
    <t>Cust 9072</t>
  </si>
  <si>
    <t>REG100703</t>
  </si>
  <si>
    <t>Cust 4307</t>
  </si>
  <si>
    <t>REG100704</t>
  </si>
  <si>
    <t>Cust 4618</t>
  </si>
  <si>
    <t>REG100706</t>
  </si>
  <si>
    <t>Cust 9873</t>
  </si>
  <si>
    <t>REG100707</t>
  </si>
  <si>
    <t>Cust 3652</t>
  </si>
  <si>
    <t>REG100708</t>
  </si>
  <si>
    <t>Cust 5569</t>
  </si>
  <si>
    <t>REG100709</t>
  </si>
  <si>
    <t>Cust 5369</t>
  </si>
  <si>
    <t>REG100710</t>
  </si>
  <si>
    <t>Cust 9044</t>
  </si>
  <si>
    <t>REG100711</t>
  </si>
  <si>
    <t>Cust 1887</t>
  </si>
  <si>
    <t>REG100712</t>
  </si>
  <si>
    <t>Cust 1559</t>
  </si>
  <si>
    <t>REG100713</t>
  </si>
  <si>
    <t>Cust 1722</t>
  </si>
  <si>
    <t>REG100715</t>
  </si>
  <si>
    <t>Cust 9555</t>
  </si>
  <si>
    <t>REG100718</t>
  </si>
  <si>
    <t>Cust 5016</t>
  </si>
  <si>
    <t>REG100719</t>
  </si>
  <si>
    <t>Cust 5528</t>
  </si>
  <si>
    <t>REG100720</t>
  </si>
  <si>
    <t>Cust 6922</t>
  </si>
  <si>
    <t>REG100722</t>
  </si>
  <si>
    <t>Cust 3368</t>
  </si>
  <si>
    <t>REG100723</t>
  </si>
  <si>
    <t>Cust 2871</t>
  </si>
  <si>
    <t>REG100724</t>
  </si>
  <si>
    <t>Cust 6229</t>
  </si>
  <si>
    <t>REG100725</t>
  </si>
  <si>
    <t>Cust 4560</t>
  </si>
  <si>
    <t>REG100726</t>
  </si>
  <si>
    <t>Cust 7099</t>
  </si>
  <si>
    <t>REG100727</t>
  </si>
  <si>
    <t>Cust 6333</t>
  </si>
  <si>
    <t>REG100729</t>
  </si>
  <si>
    <t>Cust 6657</t>
  </si>
  <si>
    <t>REG100730</t>
  </si>
  <si>
    <t>Cust 1267</t>
  </si>
  <si>
    <t>REG100733</t>
  </si>
  <si>
    <t>Cust 4803</t>
  </si>
  <si>
    <t>REG100734</t>
  </si>
  <si>
    <t>Cust 8633</t>
  </si>
  <si>
    <t>REG100735</t>
  </si>
  <si>
    <t>Cust 7235</t>
  </si>
  <si>
    <t>REG100737</t>
  </si>
  <si>
    <t>Cust 1889</t>
  </si>
  <si>
    <t>REG100738</t>
  </si>
  <si>
    <t>Cust 5411</t>
  </si>
  <si>
    <t>REG100740</t>
  </si>
  <si>
    <t>REG100742</t>
  </si>
  <si>
    <t>Cust 3564</t>
  </si>
  <si>
    <t>REG100743</t>
  </si>
  <si>
    <t>Cust 8018</t>
  </si>
  <si>
    <t>REG100744</t>
  </si>
  <si>
    <t>Cust 3045</t>
  </si>
  <si>
    <t>REG100746</t>
  </si>
  <si>
    <t>Cust 1905</t>
  </si>
  <si>
    <t>REG100747</t>
  </si>
  <si>
    <t>Cust 4592</t>
  </si>
  <si>
    <t>REG100748</t>
  </si>
  <si>
    <t>Cust 5482</t>
  </si>
  <si>
    <t>REG100751</t>
  </si>
  <si>
    <t>Cust 8206</t>
  </si>
  <si>
    <t>REG100753</t>
  </si>
  <si>
    <t>Cust 8900</t>
  </si>
  <si>
    <t>REG100754</t>
  </si>
  <si>
    <t>Cust 9387</t>
  </si>
  <si>
    <t>REG100755</t>
  </si>
  <si>
    <t>Cust 7013</t>
  </si>
  <si>
    <t>REG100756</t>
  </si>
  <si>
    <t>Cust 4868</t>
  </si>
  <si>
    <t>REG100757</t>
  </si>
  <si>
    <t>Cust 5239</t>
  </si>
  <si>
    <t>REG100759</t>
  </si>
  <si>
    <t>Cust 7224</t>
  </si>
  <si>
    <t>REG100760</t>
  </si>
  <si>
    <t>Cust 4751</t>
  </si>
  <si>
    <t>REG100761</t>
  </si>
  <si>
    <t>Cust 1201</t>
  </si>
  <si>
    <t>REG100762</t>
  </si>
  <si>
    <t>REG100763</t>
  </si>
  <si>
    <t>Cust 6980</t>
  </si>
  <si>
    <t>REG100764</t>
  </si>
  <si>
    <t>Cust 2835</t>
  </si>
  <si>
    <t>REG100767</t>
  </si>
  <si>
    <t>Cust 5926</t>
  </si>
  <si>
    <t>REG100769</t>
  </si>
  <si>
    <t>Cust 4711</t>
  </si>
  <si>
    <t>REG100770</t>
  </si>
  <si>
    <t>Cust 9227</t>
  </si>
  <si>
    <t>REG100771</t>
  </si>
  <si>
    <t>Cust 2830</t>
  </si>
  <si>
    <t>REG100772</t>
  </si>
  <si>
    <t>Cust 3767</t>
  </si>
  <si>
    <t>REG100774</t>
  </si>
  <si>
    <t>Cust 8569</t>
  </si>
  <si>
    <t>REG100775</t>
  </si>
  <si>
    <t>Cust 1254</t>
  </si>
  <si>
    <t>REG100776</t>
  </si>
  <si>
    <t>Cust 8556</t>
  </si>
  <si>
    <t>REG100777</t>
  </si>
  <si>
    <t>Cust 7204</t>
  </si>
  <si>
    <t>REG100778</t>
  </si>
  <si>
    <t>Cust 7725</t>
  </si>
  <si>
    <t>REG100779</t>
  </si>
  <si>
    <t>Cust 9210</t>
  </si>
  <si>
    <t>REG100780</t>
  </si>
  <si>
    <t>REG100781</t>
  </si>
  <si>
    <t>Cust 4937</t>
  </si>
  <si>
    <t>REG100782</t>
  </si>
  <si>
    <t>Cust 3606</t>
  </si>
  <si>
    <t>REG100784</t>
  </si>
  <si>
    <t>Cust 7195</t>
  </si>
  <si>
    <t>REG100785</t>
  </si>
  <si>
    <t>Cust 6113</t>
  </si>
  <si>
    <t>REG100787</t>
  </si>
  <si>
    <t>Cust 3936</t>
  </si>
  <si>
    <t>REG100788</t>
  </si>
  <si>
    <t>Cust 3937</t>
  </si>
  <si>
    <t>REG100789</t>
  </si>
  <si>
    <t>Cust 5262</t>
  </si>
  <si>
    <t>REG100790</t>
  </si>
  <si>
    <t>Cust 3892</t>
  </si>
  <si>
    <t>REG100791</t>
  </si>
  <si>
    <t>Cust 8826</t>
  </si>
  <si>
    <t>REG100792</t>
  </si>
  <si>
    <t>Cust 1119</t>
  </si>
  <si>
    <t>REG100793</t>
  </si>
  <si>
    <t>REG100795</t>
  </si>
  <si>
    <t>Cust 1791</t>
  </si>
  <si>
    <t>REG100797</t>
  </si>
  <si>
    <t>REG100798</t>
  </si>
  <si>
    <t>Cust 9619</t>
  </si>
  <si>
    <t>REG100799</t>
  </si>
  <si>
    <t>Cust 1637</t>
  </si>
  <si>
    <t>REG100800</t>
  </si>
  <si>
    <t>REG100801</t>
  </si>
  <si>
    <t>Cust 5737</t>
  </si>
  <si>
    <t>REG100806</t>
  </si>
  <si>
    <t>Cust 7132</t>
  </si>
  <si>
    <t>REG100807</t>
  </si>
  <si>
    <t>Cust 4240</t>
  </si>
  <si>
    <t>REG100808</t>
  </si>
  <si>
    <t>Cust 4644</t>
  </si>
  <si>
    <t>REG100809</t>
  </si>
  <si>
    <t>Cust 5133</t>
  </si>
  <si>
    <t>REG100810</t>
  </si>
  <si>
    <t>Cust 1731</t>
  </si>
  <si>
    <t>REG100811</t>
  </si>
  <si>
    <t>Cust 3739</t>
  </si>
  <si>
    <t>REG100813</t>
  </si>
  <si>
    <t>Cust 6830</t>
  </si>
  <si>
    <t>REG100814</t>
  </si>
  <si>
    <t>Cust 5351</t>
  </si>
  <si>
    <t>REG100815</t>
  </si>
  <si>
    <t>Cust 5845</t>
  </si>
  <si>
    <t>REG100816</t>
  </si>
  <si>
    <t>Cust 7004</t>
  </si>
  <si>
    <t>REG100819</t>
  </si>
  <si>
    <t>Cust 5826</t>
  </si>
  <si>
    <t>REG100821</t>
  </si>
  <si>
    <t>REG100822</t>
  </si>
  <si>
    <t>Cust 6665</t>
  </si>
  <si>
    <t>REG100824</t>
  </si>
  <si>
    <t>Cust 4599</t>
  </si>
  <si>
    <t>REG100825</t>
  </si>
  <si>
    <t>Cust 7166</t>
  </si>
  <si>
    <t>REG100826</t>
  </si>
  <si>
    <t>Cust 6177</t>
  </si>
  <si>
    <t>REG100827</t>
  </si>
  <si>
    <t>REG100829</t>
  </si>
  <si>
    <t>Cust 5322</t>
  </si>
  <si>
    <t>REG100831</t>
  </si>
  <si>
    <t>Cust 7487</t>
  </si>
  <si>
    <t>REG100832</t>
  </si>
  <si>
    <t>Cust 5481</t>
  </si>
  <si>
    <t>REG100833</t>
  </si>
  <si>
    <t>Cust 3150</t>
  </si>
  <si>
    <t>REG100836</t>
  </si>
  <si>
    <t>Cust 6924</t>
  </si>
  <si>
    <t>REG100837</t>
  </si>
  <si>
    <t>Cust 2411</t>
  </si>
  <si>
    <t>REG100838</t>
  </si>
  <si>
    <t>Cust 9648</t>
  </si>
  <si>
    <t>REG100840</t>
  </si>
  <si>
    <t>Cust 9452</t>
  </si>
  <si>
    <t>REG100842</t>
  </si>
  <si>
    <t>Cust 8811</t>
  </si>
  <si>
    <t>REG100843</t>
  </si>
  <si>
    <t>Cust 7788</t>
  </si>
  <si>
    <t>REG100844</t>
  </si>
  <si>
    <t>Cust 2788</t>
  </si>
  <si>
    <t>REG100845</t>
  </si>
  <si>
    <t>Cust 6621</t>
  </si>
  <si>
    <t>REG100846</t>
  </si>
  <si>
    <t>Cust 8575</t>
  </si>
  <si>
    <t>REG100847</t>
  </si>
  <si>
    <t>Cust 8799</t>
  </si>
  <si>
    <t>REG100849</t>
  </si>
  <si>
    <t>Cust 5606</t>
  </si>
  <si>
    <t>REG100851</t>
  </si>
  <si>
    <t>Cust 9517</t>
  </si>
  <si>
    <t>REG100853</t>
  </si>
  <si>
    <t>Cust 1301</t>
  </si>
  <si>
    <t>REG100854</t>
  </si>
  <si>
    <t>REG100855</t>
  </si>
  <si>
    <t>Cust 6864</t>
  </si>
  <si>
    <t>REG100856</t>
  </si>
  <si>
    <t>Cust 5207</t>
  </si>
  <si>
    <t>REG100857</t>
  </si>
  <si>
    <t>Cust 6525</t>
  </si>
  <si>
    <t>REG100859</t>
  </si>
  <si>
    <t>Cust 8204</t>
  </si>
  <si>
    <t>REG100860</t>
  </si>
  <si>
    <t>Cust 4035</t>
  </si>
  <si>
    <t>REG100861</t>
  </si>
  <si>
    <t>Cust 1654</t>
  </si>
  <si>
    <t>REG100862</t>
  </si>
  <si>
    <t>Cust 1823</t>
  </si>
  <si>
    <t>REG100863</t>
  </si>
  <si>
    <t>Cust 1423</t>
  </si>
  <si>
    <t>REG100865</t>
  </si>
  <si>
    <t>Cust 8437</t>
  </si>
  <si>
    <t>REG100867</t>
  </si>
  <si>
    <t>Cust 1186</t>
  </si>
  <si>
    <t>REG100868</t>
  </si>
  <si>
    <t>Cust 4362</t>
  </si>
  <si>
    <t>REG100869</t>
  </si>
  <si>
    <t>Cust 9388</t>
  </si>
  <si>
    <t>REG100870</t>
  </si>
  <si>
    <t>Cust 4015</t>
  </si>
  <si>
    <t>REG100871</t>
  </si>
  <si>
    <t>Cust 6428</t>
  </si>
  <si>
    <t>REG100872</t>
  </si>
  <si>
    <t>Cust 2570</t>
  </si>
  <si>
    <t>REG100873</t>
  </si>
  <si>
    <t>Cust 5132</t>
  </si>
  <si>
    <t>REG100874</t>
  </si>
  <si>
    <t>Cust 4929</t>
  </si>
  <si>
    <t>REG100875</t>
  </si>
  <si>
    <t>Cust 4018</t>
  </si>
  <si>
    <t>REG100876</t>
  </si>
  <si>
    <t>Cust 8069</t>
  </si>
  <si>
    <t>REG100878</t>
  </si>
  <si>
    <t>Cust 8050</t>
  </si>
  <si>
    <t>REG100879</t>
  </si>
  <si>
    <t>Cust 2434</t>
  </si>
  <si>
    <t>REG100880</t>
  </si>
  <si>
    <t>Cust 9089</t>
  </si>
  <si>
    <t>REG100882</t>
  </si>
  <si>
    <t>REG100884</t>
  </si>
  <si>
    <t>Cust 1327</t>
  </si>
  <si>
    <t>REG100885</t>
  </si>
  <si>
    <t>Cust 8602</t>
  </si>
  <si>
    <t>REG100887</t>
  </si>
  <si>
    <t>Cust 6716</t>
  </si>
  <si>
    <t>REG100888</t>
  </si>
  <si>
    <t>Cust 2071</t>
  </si>
  <si>
    <t>REG100890</t>
  </si>
  <si>
    <t>Cust 3899</t>
  </si>
  <si>
    <t>REG100891</t>
  </si>
  <si>
    <t>Cust 9467</t>
  </si>
  <si>
    <t>REG100892</t>
  </si>
  <si>
    <t>Cust 3824</t>
  </si>
  <si>
    <t>REG100893</t>
  </si>
  <si>
    <t>Cust 3511</t>
  </si>
  <si>
    <t>REG100895</t>
  </si>
  <si>
    <t>Cust 2840</t>
  </si>
  <si>
    <t>REG100896</t>
  </si>
  <si>
    <t>Cust 3811</t>
  </si>
  <si>
    <t>REG100897</t>
  </si>
  <si>
    <t>Cust 9960</t>
  </si>
  <si>
    <t>REG100900</t>
  </si>
  <si>
    <t>Cust 1756</t>
  </si>
  <si>
    <t>REG100901</t>
  </si>
  <si>
    <t>Cust 8150</t>
  </si>
  <si>
    <t>REG100902</t>
  </si>
  <si>
    <t>Cust 8999</t>
  </si>
  <si>
    <t>REG100903</t>
  </si>
  <si>
    <t>Cust 4277</t>
  </si>
  <si>
    <t>REG100904</t>
  </si>
  <si>
    <t>Cust 8751</t>
  </si>
  <si>
    <t>REG100905</t>
  </si>
  <si>
    <t>Cust 2482</t>
  </si>
  <si>
    <t>REG100906</t>
  </si>
  <si>
    <t>Cust 4078</t>
  </si>
  <si>
    <t>REG100907</t>
  </si>
  <si>
    <t>Cust 9091</t>
  </si>
  <si>
    <t>REG100908</t>
  </si>
  <si>
    <t>Cust 8706</t>
  </si>
  <si>
    <t>REG100910</t>
  </si>
  <si>
    <t>Cust 3319</t>
  </si>
  <si>
    <t>REG100911</t>
  </si>
  <si>
    <t>Cust 4139</t>
  </si>
  <si>
    <t>REG100913</t>
  </si>
  <si>
    <t>Cust 8397</t>
  </si>
  <si>
    <t>REG100914</t>
  </si>
  <si>
    <t>Cust 3082</t>
  </si>
  <si>
    <t>REG100915</t>
  </si>
  <si>
    <t>Cust 1156</t>
  </si>
  <si>
    <t>REG100917</t>
  </si>
  <si>
    <t>Cust 7034</t>
  </si>
  <si>
    <t>REG100918</t>
  </si>
  <si>
    <t>Cust 7218</t>
  </si>
  <si>
    <t>REG100919</t>
  </si>
  <si>
    <t>Cust 2651</t>
  </si>
  <si>
    <t>REG100920</t>
  </si>
  <si>
    <t>Cust 1252</t>
  </si>
  <si>
    <t>REG100921</t>
  </si>
  <si>
    <t>Cust 6679</t>
  </si>
  <si>
    <t>REG100922</t>
  </si>
  <si>
    <t>REG100923</t>
  </si>
  <si>
    <t>Cust 9361</t>
  </si>
  <si>
    <t>REG100924</t>
  </si>
  <si>
    <t>REG100925</t>
  </si>
  <si>
    <t>Cust 3049</t>
  </si>
  <si>
    <t>REG100926</t>
  </si>
  <si>
    <t>Cust 6415</t>
  </si>
  <si>
    <t>REG100927</t>
  </si>
  <si>
    <t>Cust 9856</t>
  </si>
  <si>
    <t>REG100930</t>
  </si>
  <si>
    <t>Cust 7107</t>
  </si>
  <si>
    <t>REG100931</t>
  </si>
  <si>
    <t>Cust 7542</t>
  </si>
  <si>
    <t>REG100932</t>
  </si>
  <si>
    <t>Cust 6330</t>
  </si>
  <si>
    <t>REG100933</t>
  </si>
  <si>
    <t>Cust 1469</t>
  </si>
  <si>
    <t>REG100937</t>
  </si>
  <si>
    <t>Cust 7891</t>
  </si>
  <si>
    <t>REG100938</t>
  </si>
  <si>
    <t>Cust 3373</t>
  </si>
  <si>
    <t>REG100941</t>
  </si>
  <si>
    <t>Cust 6920</t>
  </si>
  <si>
    <t>REG100943</t>
  </si>
  <si>
    <t>REG100944</t>
  </si>
  <si>
    <t>Cust 6267</t>
  </si>
  <si>
    <t>REG100946</t>
  </si>
  <si>
    <t>Cust 2789</t>
  </si>
  <si>
    <t>REG100947</t>
  </si>
  <si>
    <t>Cust 3527</t>
  </si>
  <si>
    <t>REG100948</t>
  </si>
  <si>
    <t>Cust 9538</t>
  </si>
  <si>
    <t>REG100949</t>
  </si>
  <si>
    <t>REG100950</t>
  </si>
  <si>
    <t>Cust 8929</t>
  </si>
  <si>
    <t>REG100951</t>
  </si>
  <si>
    <t>Cust 8931</t>
  </si>
  <si>
    <t>REG100953</t>
  </si>
  <si>
    <t>Cust 6723</t>
  </si>
  <si>
    <t>REG100955</t>
  </si>
  <si>
    <t>REG100956</t>
  </si>
  <si>
    <t>Cust 1211</t>
  </si>
  <si>
    <t>REG100957</t>
  </si>
  <si>
    <t>Cust 9384</t>
  </si>
  <si>
    <t>REG100958</t>
  </si>
  <si>
    <t>REG100959</t>
  </si>
  <si>
    <t>Cust 9338</t>
  </si>
  <si>
    <t>REG100960</t>
  </si>
  <si>
    <t>Cust 1822</t>
  </si>
  <si>
    <t>REG100962</t>
  </si>
  <si>
    <t>Cust 7088</t>
  </si>
  <si>
    <t>REG100963</t>
  </si>
  <si>
    <t>Cust 4969</t>
  </si>
  <si>
    <t>REG100965</t>
  </si>
  <si>
    <t>Cust 6859</t>
  </si>
  <si>
    <t>REG100966</t>
  </si>
  <si>
    <t>REG100967</t>
  </si>
  <si>
    <t>Cust 1146</t>
  </si>
  <si>
    <t>REG100968</t>
  </si>
  <si>
    <t>Cust 6447</t>
  </si>
  <si>
    <t>REG100969</t>
  </si>
  <si>
    <t>Cust 8519</t>
  </si>
  <si>
    <t>REG100970</t>
  </si>
  <si>
    <t>Cust 3422</t>
  </si>
  <si>
    <t>REG100971</t>
  </si>
  <si>
    <t>Cust 9638</t>
  </si>
  <si>
    <t>REG100972</t>
  </si>
  <si>
    <t>Cust 6438</t>
  </si>
  <si>
    <t>REG100973</t>
  </si>
  <si>
    <t>Cust 1724</t>
  </si>
  <si>
    <t>REG100974</t>
  </si>
  <si>
    <t>Cust 7808</t>
  </si>
  <si>
    <t>REG100975</t>
  </si>
  <si>
    <t>REG100976</t>
  </si>
  <si>
    <t>Cust 7348</t>
  </si>
  <si>
    <t>REG100977</t>
  </si>
  <si>
    <t>Cust 5666</t>
  </si>
  <si>
    <t>REG100978</t>
  </si>
  <si>
    <t>REG100979</t>
  </si>
  <si>
    <t>Cust 6675</t>
  </si>
  <si>
    <t>REG100981</t>
  </si>
  <si>
    <t>Cust 3471</t>
  </si>
  <si>
    <t>REG100983</t>
  </si>
  <si>
    <t>Cust 7758</t>
  </si>
  <si>
    <t>REG100984</t>
  </si>
  <si>
    <t>Cust 3396</t>
  </si>
  <si>
    <t>REG100985</t>
  </si>
  <si>
    <t>Cust 4797</t>
  </si>
  <si>
    <t>REG100986</t>
  </si>
  <si>
    <t>Cust 1113</t>
  </si>
  <si>
    <t>REG100987</t>
  </si>
  <si>
    <t>Cust 8843</t>
  </si>
  <si>
    <t>REG100989</t>
  </si>
  <si>
    <t>Cust 9490</t>
  </si>
  <si>
    <t>REG100990</t>
  </si>
  <si>
    <t>Cust 8631</t>
  </si>
  <si>
    <t>REG100992</t>
  </si>
  <si>
    <t>Cust 9636</t>
  </si>
  <si>
    <t>REG100993</t>
  </si>
  <si>
    <t>REG100994</t>
  </si>
  <si>
    <t>Cust 1943</t>
  </si>
  <si>
    <t>REG100995</t>
  </si>
  <si>
    <t>Cust 6368</t>
  </si>
  <si>
    <t>REG100997</t>
  </si>
  <si>
    <t>Cust 1983</t>
  </si>
  <si>
    <t>REG100998</t>
  </si>
  <si>
    <t>Cust 8723</t>
  </si>
  <si>
    <t>REG100999</t>
  </si>
  <si>
    <t>Cust 1901</t>
  </si>
  <si>
    <t>REG101000</t>
  </si>
  <si>
    <t>Cust 9682</t>
  </si>
  <si>
    <t>REG101001</t>
  </si>
  <si>
    <t>Cust 5413</t>
  </si>
  <si>
    <t>REG101002</t>
  </si>
  <si>
    <t>Cust 9590</t>
  </si>
  <si>
    <t>REG101004</t>
  </si>
  <si>
    <t>Cust 4722</t>
  </si>
  <si>
    <t>REG101005</t>
  </si>
  <si>
    <t>Cust 7152</t>
  </si>
  <si>
    <t>REG101006</t>
  </si>
  <si>
    <t>Cust 7255</t>
  </si>
  <si>
    <t>REG101007</t>
  </si>
  <si>
    <t>Cust 9593</t>
  </si>
  <si>
    <t>REG101008</t>
  </si>
  <si>
    <t>REG101009</t>
  </si>
  <si>
    <t>Cust 2561</t>
  </si>
  <si>
    <t>REG101010</t>
  </si>
  <si>
    <t>Cust 8387</t>
  </si>
  <si>
    <t>REG101011</t>
  </si>
  <si>
    <t>Cust 2860</t>
  </si>
  <si>
    <t>REG101012</t>
  </si>
  <si>
    <t>Cust 7794</t>
  </si>
  <si>
    <t>REG101013</t>
  </si>
  <si>
    <t>Cust 6075</t>
  </si>
  <si>
    <t>REG101014</t>
  </si>
  <si>
    <t>Cust 4337</t>
  </si>
  <si>
    <t>REG101015</t>
  </si>
  <si>
    <t>Cust 2540</t>
  </si>
  <si>
    <t>REG101016</t>
  </si>
  <si>
    <t>Cust 3944</t>
  </si>
  <si>
    <t>REG101017</t>
  </si>
  <si>
    <t>Cust 8876</t>
  </si>
  <si>
    <t>REG101019</t>
  </si>
  <si>
    <t>REG101020</t>
  </si>
  <si>
    <t>REG101023</t>
  </si>
  <si>
    <t>REG101024</t>
  </si>
  <si>
    <t>Cust 6979</t>
  </si>
  <si>
    <t>REG101025</t>
  </si>
  <si>
    <t>Cust 9375</t>
  </si>
  <si>
    <t>REG101026</t>
  </si>
  <si>
    <t>Cust 9311</t>
  </si>
  <si>
    <t>REG101028</t>
  </si>
  <si>
    <t>Cust 6145</t>
  </si>
  <si>
    <t>REG101030</t>
  </si>
  <si>
    <t>Cust 7826</t>
  </si>
  <si>
    <t>REG101032</t>
  </si>
  <si>
    <t>Cust 4266</t>
  </si>
  <si>
    <t>REG101033</t>
  </si>
  <si>
    <t>REG101034</t>
  </si>
  <si>
    <t>Cust 7354</t>
  </si>
  <si>
    <t>REG101035</t>
  </si>
  <si>
    <t>Cust 6672</t>
  </si>
  <si>
    <t>REG101036</t>
  </si>
  <si>
    <t>Cust 5589</t>
  </si>
  <si>
    <t>REG101038</t>
  </si>
  <si>
    <t>Cust 7206</t>
  </si>
  <si>
    <t>REG101039</t>
  </si>
  <si>
    <t>Cust 1580</t>
  </si>
  <si>
    <t>REG101040</t>
  </si>
  <si>
    <t>Cust 5313</t>
  </si>
  <si>
    <t>REG101041</t>
  </si>
  <si>
    <t>Cust 4209</t>
  </si>
  <si>
    <t>REG101043</t>
  </si>
  <si>
    <t>Cust 6348</t>
  </si>
  <si>
    <t>REG101044</t>
  </si>
  <si>
    <t>Cust 5210</t>
  </si>
  <si>
    <t>REG101045</t>
  </si>
  <si>
    <t>Cust 7325</t>
  </si>
  <si>
    <t>REG101046</t>
  </si>
  <si>
    <t>Cust 5818</t>
  </si>
  <si>
    <t>REG101047</t>
  </si>
  <si>
    <t>REG101048</t>
  </si>
  <si>
    <t>REG101049</t>
  </si>
  <si>
    <t>Cust 4496</t>
  </si>
  <si>
    <t>REG101050</t>
  </si>
  <si>
    <t>Cust 3875</t>
  </si>
  <si>
    <t>REG101051</t>
  </si>
  <si>
    <t>Cust 7232</t>
  </si>
  <si>
    <t>REG101053</t>
  </si>
  <si>
    <t>Cust 4537</t>
  </si>
  <si>
    <t>REG101054</t>
  </si>
  <si>
    <t>Cust 6274</t>
  </si>
  <si>
    <t>REG101056</t>
  </si>
  <si>
    <t>Cust 5002</t>
  </si>
  <si>
    <t>REG101057</t>
  </si>
  <si>
    <t>Cust 8551</t>
  </si>
  <si>
    <t>REG101059</t>
  </si>
  <si>
    <t>Cust 6523</t>
  </si>
  <si>
    <t>REG101060</t>
  </si>
  <si>
    <t>REG101062</t>
  </si>
  <si>
    <t>Cust 4102</t>
  </si>
  <si>
    <t>REG101065</t>
  </si>
  <si>
    <t>Cust 4022</t>
  </si>
  <si>
    <t>REG101066</t>
  </si>
  <si>
    <t>Cust 8676</t>
  </si>
  <si>
    <t>REG101067</t>
  </si>
  <si>
    <t>Cust 7492</t>
  </si>
  <si>
    <t>REG101068</t>
  </si>
  <si>
    <t>REG101070</t>
  </si>
  <si>
    <t>Cust 8762</t>
  </si>
  <si>
    <t>REG101071</t>
  </si>
  <si>
    <t>Cust 4004</t>
  </si>
  <si>
    <t>REG101072</t>
  </si>
  <si>
    <t>Cust 2781</t>
  </si>
  <si>
    <t>REG101073</t>
  </si>
  <si>
    <t>Cust 9982</t>
  </si>
  <si>
    <t>REG101075</t>
  </si>
  <si>
    <t>Cust 3496</t>
  </si>
  <si>
    <t>REG101078</t>
  </si>
  <si>
    <t>Cust 9053</t>
  </si>
  <si>
    <t>REG101079</t>
  </si>
  <si>
    <t>Cust 9345</t>
  </si>
  <si>
    <t>REG101081</t>
  </si>
  <si>
    <t>REG101083</t>
  </si>
  <si>
    <t>Cust 8796</t>
  </si>
  <si>
    <t>REG101084</t>
  </si>
  <si>
    <t>Cust 6055</t>
  </si>
  <si>
    <t>REG101085</t>
  </si>
  <si>
    <t>Cust 5779</t>
  </si>
  <si>
    <t>REG101086</t>
  </si>
  <si>
    <t>Cust 9330</t>
  </si>
  <si>
    <t>REG101087</t>
  </si>
  <si>
    <t>Cust 5374</t>
  </si>
  <si>
    <t>REG101088</t>
  </si>
  <si>
    <t>Cust 3321</t>
  </si>
  <si>
    <t>REG101089</t>
  </si>
  <si>
    <t>Cust 6554</t>
  </si>
  <si>
    <t>REG101090</t>
  </si>
  <si>
    <t>REG101092</t>
  </si>
  <si>
    <t>Cust 3320</t>
  </si>
  <si>
    <t>REG101093</t>
  </si>
  <si>
    <t>Cust 8177</t>
  </si>
  <si>
    <t>REG101094</t>
  </si>
  <si>
    <t>Cust 1743</t>
  </si>
  <si>
    <t>REG101096</t>
  </si>
  <si>
    <t>Cust 9323</t>
  </si>
  <si>
    <t>REG101098</t>
  </si>
  <si>
    <t>Cust 5928</t>
  </si>
  <si>
    <t>REG101100</t>
  </si>
  <si>
    <t>Cust 8062</t>
  </si>
  <si>
    <t>REG101101</t>
  </si>
  <si>
    <t>REG101102</t>
  </si>
  <si>
    <t>Cust 3275</t>
  </si>
  <si>
    <t>REG101104</t>
  </si>
  <si>
    <t>Cust 8398</t>
  </si>
  <si>
    <t>REG101105</t>
  </si>
  <si>
    <t>Cust 4026</t>
  </si>
  <si>
    <t>REG101106</t>
  </si>
  <si>
    <t>Cust 5794</t>
  </si>
  <si>
    <t>REG101107</t>
  </si>
  <si>
    <t>Cust 2917</t>
  </si>
  <si>
    <t>REG101108</t>
  </si>
  <si>
    <t>Cust 5659</t>
  </si>
  <si>
    <t>REG101109</t>
  </si>
  <si>
    <t>Cust 1857</t>
  </si>
  <si>
    <t>REG101110</t>
  </si>
  <si>
    <t>Cust 6718</t>
  </si>
  <si>
    <t>REG101111</t>
  </si>
  <si>
    <t>Cust 8378</t>
  </si>
  <si>
    <t>REG101112</t>
  </si>
  <si>
    <t>Cust 3069</t>
  </si>
  <si>
    <t>REG101114</t>
  </si>
  <si>
    <t>Cust 6167</t>
  </si>
  <si>
    <t>REG101117</t>
  </si>
  <si>
    <t>Cust 8800</t>
  </si>
  <si>
    <t>REG101118</t>
  </si>
  <si>
    <t>Cust 1819</t>
  </si>
  <si>
    <t>REG101119</t>
  </si>
  <si>
    <t>Cust 1300</t>
  </si>
  <si>
    <t>REG101120</t>
  </si>
  <si>
    <t>Cust 3807</t>
  </si>
  <si>
    <t>REG101121</t>
  </si>
  <si>
    <t>Cust 6633</t>
  </si>
  <si>
    <t>REG101122</t>
  </si>
  <si>
    <t>Cust 6573</t>
  </si>
  <si>
    <t>REG101123</t>
  </si>
  <si>
    <t>Cust 8600</t>
  </si>
  <si>
    <t>REG101124</t>
  </si>
  <si>
    <t>Cust 8654</t>
  </si>
  <si>
    <t>REG101125</t>
  </si>
  <si>
    <t>Cust 3708</t>
  </si>
  <si>
    <t>REG101126</t>
  </si>
  <si>
    <t>Cust 1268</t>
  </si>
  <si>
    <t>REG101127</t>
  </si>
  <si>
    <t>Cust 5600</t>
  </si>
  <si>
    <t>REG101129</t>
  </si>
  <si>
    <t>Cust 4293</t>
  </si>
  <si>
    <t>REG101130</t>
  </si>
  <si>
    <t>REG101131</t>
  </si>
  <si>
    <t>Cust 2616</t>
  </si>
  <si>
    <t>REG101132</t>
  </si>
  <si>
    <t>Cust 5362</t>
  </si>
  <si>
    <t>REG101133</t>
  </si>
  <si>
    <t>Cust 1670</t>
  </si>
  <si>
    <t>REG101134</t>
  </si>
  <si>
    <t>Cust 2254</t>
  </si>
  <si>
    <t>REG101135</t>
  </si>
  <si>
    <t>Cust 9521</t>
  </si>
  <si>
    <t>REG101137</t>
  </si>
  <si>
    <t>Cust 7628</t>
  </si>
  <si>
    <t>REG101138</t>
  </si>
  <si>
    <t>Cust 2453</t>
  </si>
  <si>
    <t>REG101140</t>
  </si>
  <si>
    <t>Cust 1951</t>
  </si>
  <si>
    <t>REG101141</t>
  </si>
  <si>
    <t>Cust 9405</t>
  </si>
  <si>
    <t>REG101142</t>
  </si>
  <si>
    <t>Cust 8769</t>
  </si>
  <si>
    <t>REG101144</t>
  </si>
  <si>
    <t>Cust 4068</t>
  </si>
  <si>
    <t>REG101145</t>
  </si>
  <si>
    <t>Cust 3523</t>
  </si>
  <si>
    <t>REG101146</t>
  </si>
  <si>
    <t>Cust 3377</t>
  </si>
  <si>
    <t>REG101147</t>
  </si>
  <si>
    <t>Cust 3125</t>
  </si>
  <si>
    <t>REG101148</t>
  </si>
  <si>
    <t>Cust 4623</t>
  </si>
  <si>
    <t>REG101149</t>
  </si>
  <si>
    <t>Cust 4571</t>
  </si>
  <si>
    <t>REG101150</t>
  </si>
  <si>
    <t>REG101151</t>
  </si>
  <si>
    <t>Cust 6982</t>
  </si>
  <si>
    <t>REG101152</t>
  </si>
  <si>
    <t>Cust 6824</t>
  </si>
  <si>
    <t>REG101155</t>
  </si>
  <si>
    <t>Cust 3299</t>
  </si>
  <si>
    <t>REG101157</t>
  </si>
  <si>
    <t>Cust 9835</t>
  </si>
  <si>
    <t>REG101158</t>
  </si>
  <si>
    <t>Cust 1003</t>
  </si>
  <si>
    <t>REG101159</t>
  </si>
  <si>
    <t>Cust 9705</t>
  </si>
  <si>
    <t>REG101160</t>
  </si>
  <si>
    <t>Cust 3421</t>
  </si>
  <si>
    <t>REG101161</t>
  </si>
  <si>
    <t>Cust 1690</t>
  </si>
  <si>
    <t>REG101163</t>
  </si>
  <si>
    <t>Cust 9880</t>
  </si>
  <si>
    <t>REG101166</t>
  </si>
  <si>
    <t>Cust 4205</t>
  </si>
  <si>
    <t>REG101167</t>
  </si>
  <si>
    <t>Cust 2579</t>
  </si>
  <si>
    <t>REG101168</t>
  </si>
  <si>
    <t>Cust 7265</t>
  </si>
  <si>
    <t>REG101169</t>
  </si>
  <si>
    <t>Cust 1199</t>
  </si>
  <si>
    <t>REG101170</t>
  </si>
  <si>
    <t>Cust 2928</t>
  </si>
  <si>
    <t>REG101171</t>
  </si>
  <si>
    <t>Cust 9447</t>
  </si>
  <si>
    <t>REG101172</t>
  </si>
  <si>
    <t>Cust 9095</t>
  </si>
  <si>
    <t>REG101173</t>
  </si>
  <si>
    <t>Cust 7587</t>
  </si>
  <si>
    <t>REG101174</t>
  </si>
  <si>
    <t>Cust 2611</t>
  </si>
  <si>
    <t>REG101175</t>
  </si>
  <si>
    <t>Cust 8284</t>
  </si>
  <si>
    <t>REG101176</t>
  </si>
  <si>
    <t>Cust 8154</t>
  </si>
  <si>
    <t>REG101177</t>
  </si>
  <si>
    <t>Cust 5215</t>
  </si>
  <si>
    <t>REG101178</t>
  </si>
  <si>
    <t>Cust 5309</t>
  </si>
  <si>
    <t>REG101179</t>
  </si>
  <si>
    <t>Cust 2016</t>
  </si>
  <si>
    <t>REG101180</t>
  </si>
  <si>
    <t>Cust 2676</t>
  </si>
  <si>
    <t>REG101181</t>
  </si>
  <si>
    <t>Cust 7529</t>
  </si>
  <si>
    <t>REG101183</t>
  </si>
  <si>
    <t>Cust 2527</t>
  </si>
  <si>
    <t>REG101184</t>
  </si>
  <si>
    <t>Cust 1970</t>
  </si>
  <si>
    <t>REG101185</t>
  </si>
  <si>
    <t>Cust 9543</t>
  </si>
  <si>
    <t>REG101186</t>
  </si>
  <si>
    <t>Cust 2957</t>
  </si>
  <si>
    <t>REG101187</t>
  </si>
  <si>
    <t>Cust 2852</t>
  </si>
  <si>
    <t>REG101188</t>
  </si>
  <si>
    <t>Cust 6365</t>
  </si>
  <si>
    <t>REG101189</t>
  </si>
  <si>
    <t>REG101190</t>
  </si>
  <si>
    <t>Cust 3252</t>
  </si>
  <si>
    <t>REG101191</t>
  </si>
  <si>
    <t>Cust 8679</t>
  </si>
  <si>
    <t>REG101194</t>
  </si>
  <si>
    <t>REG101195</t>
  </si>
  <si>
    <t>Cust 7007</t>
  </si>
  <si>
    <t>REG101197</t>
  </si>
  <si>
    <t>Cust 5771</t>
  </si>
  <si>
    <t>REG101198</t>
  </si>
  <si>
    <t>Cust 4317</t>
  </si>
  <si>
    <t>REG101199</t>
  </si>
  <si>
    <t>Cust 3627</t>
  </si>
  <si>
    <t>REG101200</t>
  </si>
  <si>
    <t>Cust 4433</t>
  </si>
  <si>
    <t>REG101201</t>
  </si>
  <si>
    <t>Cust 6231</t>
  </si>
  <si>
    <t>REG101202</t>
  </si>
  <si>
    <t>Cust 8987</t>
  </si>
  <si>
    <t>REG101203</t>
  </si>
  <si>
    <t>Cust 4510</t>
  </si>
  <si>
    <t>REG101204</t>
  </si>
  <si>
    <t>Cust 7003</t>
  </si>
  <si>
    <t>REG101205</t>
  </si>
  <si>
    <t>Cust 6546</t>
  </si>
  <si>
    <t>REG101206</t>
  </si>
  <si>
    <t>Cust 2951</t>
  </si>
  <si>
    <t>REG101207</t>
  </si>
  <si>
    <t>Cust 4673</t>
  </si>
  <si>
    <t>REG101208</t>
  </si>
  <si>
    <t>Cust 5988</t>
  </si>
  <si>
    <t>REG101209</t>
  </si>
  <si>
    <t>Cust 3922</t>
  </si>
  <si>
    <t>REG101213</t>
  </si>
  <si>
    <t>Cust 1813</t>
  </si>
  <si>
    <t>REG101214</t>
  </si>
  <si>
    <t>Cust 7749</t>
  </si>
  <si>
    <t>REG101215</t>
  </si>
  <si>
    <t>Cust 3416</t>
  </si>
  <si>
    <t>REG101216</t>
  </si>
  <si>
    <t>Cust 7066</t>
  </si>
  <si>
    <t>REG101217</t>
  </si>
  <si>
    <t>Cust 5180</t>
  </si>
  <si>
    <t>REG101220</t>
  </si>
  <si>
    <t>Cust 6843</t>
  </si>
  <si>
    <t>REG101221</t>
  </si>
  <si>
    <t>Cust 6844</t>
  </si>
  <si>
    <t>REG101222</t>
  </si>
  <si>
    <t>Cust 3248</t>
  </si>
  <si>
    <t>REG101223</t>
  </si>
  <si>
    <t>Cust 5226</t>
  </si>
  <si>
    <t>REG101224</t>
  </si>
  <si>
    <t>Cust 9804</t>
  </si>
  <si>
    <t>REG101225</t>
  </si>
  <si>
    <t>Cust 3990</t>
  </si>
  <si>
    <t>REG101226</t>
  </si>
  <si>
    <t>Cust 5106</t>
  </si>
  <si>
    <t>REG101229</t>
  </si>
  <si>
    <t>Cust 5342</t>
  </si>
  <si>
    <t>REG101230</t>
  </si>
  <si>
    <t>Cust 4564</t>
  </si>
  <si>
    <t>REG101231</t>
  </si>
  <si>
    <t>Cust 6441</t>
  </si>
  <si>
    <t>REG101232</t>
  </si>
  <si>
    <t>Cust 7591</t>
  </si>
  <si>
    <t>REG101233</t>
  </si>
  <si>
    <t>Cust 9778</t>
  </si>
  <si>
    <t>REG101235</t>
  </si>
  <si>
    <t>Cust 8126</t>
  </si>
  <si>
    <t>REG101238</t>
  </si>
  <si>
    <t>Cust 3508</t>
  </si>
  <si>
    <t>REG101239</t>
  </si>
  <si>
    <t>REG101240</t>
  </si>
  <si>
    <t>Cust 1232</t>
  </si>
  <si>
    <t>REG101242</t>
  </si>
  <si>
    <t>Cust 5153</t>
  </si>
  <si>
    <t>REG101243</t>
  </si>
  <si>
    <t>REG101244</t>
  </si>
  <si>
    <t>Cust 8277</t>
  </si>
  <si>
    <t>REG101245</t>
  </si>
  <si>
    <t>Cust 5884</t>
  </si>
  <si>
    <t>REG101247</t>
  </si>
  <si>
    <t>Cust 8095</t>
  </si>
  <si>
    <t>REG101249</t>
  </si>
  <si>
    <t>Cust 6785</t>
  </si>
  <si>
    <t>REG101250</t>
  </si>
  <si>
    <t>Cust 6485</t>
  </si>
  <si>
    <t>REG101251</t>
  </si>
  <si>
    <t>Cust 6960</t>
  </si>
  <si>
    <t>REG101253</t>
  </si>
  <si>
    <t>Cust 6186</t>
  </si>
  <si>
    <t>REG101254</t>
  </si>
  <si>
    <t>Cust 8828</t>
  </si>
  <si>
    <t>REG101255</t>
  </si>
  <si>
    <t>REG101256</t>
  </si>
  <si>
    <t>Cust 4744</t>
  </si>
  <si>
    <t>REG101257</t>
  </si>
  <si>
    <t>Cust 4287</t>
  </si>
  <si>
    <t>REG101258</t>
  </si>
  <si>
    <t>Cust 2236</t>
  </si>
  <si>
    <t>REG101259</t>
  </si>
  <si>
    <t>REG101260</t>
  </si>
  <si>
    <t>Cust 5096</t>
  </si>
  <si>
    <t>REG101261</t>
  </si>
  <si>
    <t>Cust 1162</t>
  </si>
  <si>
    <t>REG101262</t>
  </si>
  <si>
    <t>Cust 1669</t>
  </si>
  <si>
    <t>REG101263</t>
  </si>
  <si>
    <t>Cust 6213</t>
  </si>
  <si>
    <t>REG101264</t>
  </si>
  <si>
    <t>Cust 7659</t>
  </si>
  <si>
    <t>REG101266</t>
  </si>
  <si>
    <t>Cust 1457</t>
  </si>
  <si>
    <t>REG101267</t>
  </si>
  <si>
    <t>Cust 2410</t>
  </si>
  <si>
    <t>REG101268</t>
  </si>
  <si>
    <t>Cust 4723</t>
  </si>
  <si>
    <t>REG101269</t>
  </si>
  <si>
    <t>Cust 1586</t>
  </si>
  <si>
    <t>REG101271</t>
  </si>
  <si>
    <t>Cust 9534</t>
  </si>
  <si>
    <t>REG101272</t>
  </si>
  <si>
    <t>Cust 5693</t>
  </si>
  <si>
    <t>REG101273</t>
  </si>
  <si>
    <t>Cust 6950</t>
  </si>
  <si>
    <t>REG101274</t>
  </si>
  <si>
    <t>Cust 7098</t>
  </si>
  <si>
    <t>REG101275</t>
  </si>
  <si>
    <t>Cust 8300</t>
  </si>
  <si>
    <t>REG101276</t>
  </si>
  <si>
    <t>Cust 9557</t>
  </si>
  <si>
    <t>REG101277</t>
  </si>
  <si>
    <t>Cust 8787</t>
  </si>
  <si>
    <t>REG101279</t>
  </si>
  <si>
    <t>Cust 2719</t>
  </si>
  <si>
    <t>REG101280</t>
  </si>
  <si>
    <t>Cust 6203</t>
  </si>
  <si>
    <t>REG101281</t>
  </si>
  <si>
    <t>Cust 9151</t>
  </si>
  <si>
    <t>REG101282</t>
  </si>
  <si>
    <t>REG101283</t>
  </si>
  <si>
    <t>Cust 4250</t>
  </si>
  <si>
    <t>REG101285</t>
  </si>
  <si>
    <t>Cust 6063</t>
  </si>
  <si>
    <t>REG101286</t>
  </si>
  <si>
    <t>Cust 7604</t>
  </si>
  <si>
    <t>REG101289</t>
  </si>
  <si>
    <t>Cust 8770</t>
  </si>
  <si>
    <t>REG101292</t>
  </si>
  <si>
    <t>Cust 4450</t>
  </si>
  <si>
    <t>REG101296</t>
  </si>
  <si>
    <t>Cust 9365</t>
  </si>
  <si>
    <t>REG101297</t>
  </si>
  <si>
    <t>Cust 1392</t>
  </si>
  <si>
    <t>REG101298</t>
  </si>
  <si>
    <t>Cust 3474</t>
  </si>
  <si>
    <t>REG101299</t>
  </si>
  <si>
    <t>Cust 2111</t>
  </si>
  <si>
    <t>REG101300</t>
  </si>
  <si>
    <t>Cust 9506</t>
  </si>
  <si>
    <t>REG101302</t>
  </si>
  <si>
    <t>REG101304</t>
  </si>
  <si>
    <t>Cust 3291</t>
  </si>
  <si>
    <t>REG101305</t>
  </si>
  <si>
    <t>Cust 5258</t>
  </si>
  <si>
    <t>REG101306</t>
  </si>
  <si>
    <t>REG101307</t>
  </si>
  <si>
    <t>Cust 3106</t>
  </si>
  <si>
    <t>REG101309</t>
  </si>
  <si>
    <t>Cust 9182</t>
  </si>
  <si>
    <t>REG101310</t>
  </si>
  <si>
    <t>Cust 6299</t>
  </si>
  <si>
    <t>REG101311</t>
  </si>
  <si>
    <t>Cust 9628</t>
  </si>
  <si>
    <t>REG101312</t>
  </si>
  <si>
    <t>Cust 3831</t>
  </si>
  <si>
    <t>REG101314</t>
  </si>
  <si>
    <t>Cust 3939</t>
  </si>
  <si>
    <t>REG101315</t>
  </si>
  <si>
    <t>Cust 7916</t>
  </si>
  <si>
    <t>REG101316</t>
  </si>
  <si>
    <t>Cust 2477</t>
  </si>
  <si>
    <t>REG101317</t>
  </si>
  <si>
    <t>Cust 3781</t>
  </si>
  <si>
    <t>REG101319</t>
  </si>
  <si>
    <t>Cust 1969</t>
  </si>
  <si>
    <t>REG101320</t>
  </si>
  <si>
    <t>Cust 4494</t>
  </si>
  <si>
    <t>REG101321</t>
  </si>
  <si>
    <t>Cust 8850</t>
  </si>
  <si>
    <t>REG101322</t>
  </si>
  <si>
    <t>Cust 3061</t>
  </si>
  <si>
    <t>REG101323</t>
  </si>
  <si>
    <t>Cust 4732</t>
  </si>
  <si>
    <t>REG101324</t>
  </si>
  <si>
    <t>Cust 9889</t>
  </si>
  <si>
    <t>REG101325</t>
  </si>
  <si>
    <t>Cust 2165</t>
  </si>
  <si>
    <t>REG101326</t>
  </si>
  <si>
    <t>Cust 6121</t>
  </si>
  <si>
    <t>REG101327</t>
  </si>
  <si>
    <t>Cust 4071</t>
  </si>
  <si>
    <t>REG101328</t>
  </si>
  <si>
    <t>Cust 5249</t>
  </si>
  <si>
    <t>REG101330</t>
  </si>
  <si>
    <t>Cust 9314</t>
  </si>
  <si>
    <t>REG101331</t>
  </si>
  <si>
    <t>Cust 7703</t>
  </si>
  <si>
    <t>REG101332</t>
  </si>
  <si>
    <t>REG101333</t>
  </si>
  <si>
    <t>Cust 7872</t>
  </si>
  <si>
    <t>REG101335</t>
  </si>
  <si>
    <t>Cust 1007</t>
  </si>
  <si>
    <t>REG101336</t>
  </si>
  <si>
    <t>Cust 1946</t>
  </si>
  <si>
    <t>REG101338</t>
  </si>
  <si>
    <t>Cust 6499</t>
  </si>
  <si>
    <t>REG101339</t>
  </si>
  <si>
    <t>Cust 1420</t>
  </si>
  <si>
    <t>REG101340</t>
  </si>
  <si>
    <t>Cust 6744</t>
  </si>
  <si>
    <t>REG101341</t>
  </si>
  <si>
    <t>Cust 5690</t>
  </si>
  <si>
    <t>REG101342</t>
  </si>
  <si>
    <t>Cust 1265</t>
  </si>
  <si>
    <t>REG101344</t>
  </si>
  <si>
    <t>Cust 4442</t>
  </si>
  <si>
    <t>REG101345</t>
  </si>
  <si>
    <t>Cust 2975</t>
  </si>
  <si>
    <t>REG101348</t>
  </si>
  <si>
    <t>Cust 8639</t>
  </si>
  <si>
    <t>REG101349</t>
  </si>
  <si>
    <t>Cust 9878</t>
  </si>
  <si>
    <t>REG101351</t>
  </si>
  <si>
    <t>REG101352</t>
  </si>
  <si>
    <t>REG101353</t>
  </si>
  <si>
    <t>Cust 4389</t>
  </si>
  <si>
    <t>REG101354</t>
  </si>
  <si>
    <t>Cust 2008</t>
  </si>
  <si>
    <t>REG101355</t>
  </si>
  <si>
    <t>Cust 6509</t>
  </si>
  <si>
    <t>REG101357</t>
  </si>
  <si>
    <t>Cust 4414</t>
  </si>
  <si>
    <t>REG101358</t>
  </si>
  <si>
    <t>Cust 6409</t>
  </si>
  <si>
    <t>REG101360</t>
  </si>
  <si>
    <t>Cust 6790</t>
  </si>
  <si>
    <t>REG101361</t>
  </si>
  <si>
    <t>Cust 4045</t>
  </si>
  <si>
    <t>REG101362</t>
  </si>
  <si>
    <t>Cust 1258</t>
  </si>
  <si>
    <t>REG101366</t>
  </si>
  <si>
    <t>REG101367</t>
  </si>
  <si>
    <t>Cust 9189</t>
  </si>
  <si>
    <t>REG101369</t>
  </si>
  <si>
    <t>Cust 8707</t>
  </si>
  <si>
    <t>REG101371</t>
  </si>
  <si>
    <t>Cust 6036</t>
  </si>
  <si>
    <t>REG101372</t>
  </si>
  <si>
    <t>Cust 5504</t>
  </si>
  <si>
    <t>REG101373</t>
  </si>
  <si>
    <t>Cust 1161</t>
  </si>
  <si>
    <t>REG101374</t>
  </si>
  <si>
    <t>Cust 5420</t>
  </si>
  <si>
    <t>REG101375</t>
  </si>
  <si>
    <t>Cust 7745</t>
  </si>
  <si>
    <t>REG101376</t>
  </si>
  <si>
    <t>Cust 4365</t>
  </si>
  <si>
    <t>REG101377</t>
  </si>
  <si>
    <t>REG101379</t>
  </si>
  <si>
    <t>Cust 2667</t>
  </si>
  <si>
    <t>REG101381</t>
  </si>
  <si>
    <t>Cust 7404</t>
  </si>
  <si>
    <t>REG101383</t>
  </si>
  <si>
    <t>Cust 1043</t>
  </si>
  <si>
    <t>REG101385</t>
  </si>
  <si>
    <t>Cust 4461</t>
  </si>
  <si>
    <t>REG101386</t>
  </si>
  <si>
    <t>Cust 4390</t>
  </si>
  <si>
    <t>REG101387</t>
  </si>
  <si>
    <t>Cust 9451</t>
  </si>
  <si>
    <t>REG101389</t>
  </si>
  <si>
    <t>Cust 3487</t>
  </si>
  <si>
    <t>REG101390</t>
  </si>
  <si>
    <t>Cust 7613</t>
  </si>
  <si>
    <t>REG101393</t>
  </si>
  <si>
    <t>Cust 5620</t>
  </si>
  <si>
    <t>REG101394</t>
  </si>
  <si>
    <t>REG101395</t>
  </si>
  <si>
    <t>REG101397</t>
  </si>
  <si>
    <t>Cust 1081</t>
  </si>
  <si>
    <t>REG101400</t>
  </si>
  <si>
    <t>REG101401</t>
  </si>
  <si>
    <t>Cust 2741</t>
  </si>
  <si>
    <t>REG101403</t>
  </si>
  <si>
    <t>Cust 6301</t>
  </si>
  <si>
    <t>REG101406</t>
  </si>
  <si>
    <t>Cust 8272</t>
  </si>
  <si>
    <t>REG101407</t>
  </si>
  <si>
    <t>Cust 7302</t>
  </si>
  <si>
    <t>REG101408</t>
  </si>
  <si>
    <t>REG101409</t>
  </si>
  <si>
    <t>Cust 5484</t>
  </si>
  <si>
    <t>REG101410</t>
  </si>
  <si>
    <t>Cust 4652</t>
  </si>
  <si>
    <t>REG101412</t>
  </si>
  <si>
    <t>Cust 3559</t>
  </si>
  <si>
    <t>REG101413</t>
  </si>
  <si>
    <t>Cust 1287</t>
  </si>
  <si>
    <t>REG101414</t>
  </si>
  <si>
    <t>Cust 5444</t>
  </si>
  <si>
    <t>REG101415</t>
  </si>
  <si>
    <t>REG101417</t>
  </si>
  <si>
    <t>Cust 6620</t>
  </si>
  <si>
    <t>REG101419</t>
  </si>
  <si>
    <t>Cust 4812</t>
  </si>
  <si>
    <t>REG101420</t>
  </si>
  <si>
    <t>Cust 8389</t>
  </si>
  <si>
    <t>REG101421</t>
  </si>
  <si>
    <t>Cust 4529</t>
  </si>
  <si>
    <t>REG101422</t>
  </si>
  <si>
    <t>REG101423</t>
  </si>
  <si>
    <t>REG101426</t>
  </si>
  <si>
    <t>Cust 4392</t>
  </si>
  <si>
    <t>REG101427</t>
  </si>
  <si>
    <t>Cust 4404</t>
  </si>
  <si>
    <t>REG101428</t>
  </si>
  <si>
    <t>Cust 2981</t>
  </si>
  <si>
    <t>REG101429</t>
  </si>
  <si>
    <t>Cust 3571</t>
  </si>
  <si>
    <t>REG101430</t>
  </si>
  <si>
    <t>Cust 2592</t>
  </si>
  <si>
    <t>REG101432</t>
  </si>
  <si>
    <t>Cust 6600</t>
  </si>
  <si>
    <t>REG101433</t>
  </si>
  <si>
    <t>Cust 6899</t>
  </si>
  <si>
    <t>REG101434</t>
  </si>
  <si>
    <t>Cust 1563</t>
  </si>
  <si>
    <t>REG101435</t>
  </si>
  <si>
    <t>Cust 6733</t>
  </si>
  <si>
    <t>REG101436</t>
  </si>
  <si>
    <t>Cust 7635</t>
  </si>
  <si>
    <t>REG101438</t>
  </si>
  <si>
    <t>Cust 1462</t>
  </si>
  <si>
    <t>REG101439</t>
  </si>
  <si>
    <t>Cust 1376</t>
  </si>
  <si>
    <t>REG101440</t>
  </si>
  <si>
    <t>Cust 6542</t>
  </si>
  <si>
    <t>REG101441</t>
  </si>
  <si>
    <t>REG101442</t>
  </si>
  <si>
    <t>Cust 4386</t>
  </si>
  <si>
    <t>REG101443</t>
  </si>
  <si>
    <t>Cust 6708</t>
  </si>
  <si>
    <t>REG101444</t>
  </si>
  <si>
    <t>Cust 6354</t>
  </si>
  <si>
    <t>REG101445</t>
  </si>
  <si>
    <t>Cust 3477</t>
  </si>
  <si>
    <t>REG101447</t>
  </si>
  <si>
    <t>REG101449</t>
  </si>
  <si>
    <t>Cust 6284</t>
  </si>
  <si>
    <t>REG101450</t>
  </si>
  <si>
    <t>Cust 9099</t>
  </si>
  <si>
    <t>REG101451</t>
  </si>
  <si>
    <t>REG101452</t>
  </si>
  <si>
    <t>Cust 6124</t>
  </si>
  <si>
    <t>REG101453</t>
  </si>
  <si>
    <t>Cust 8533</t>
  </si>
  <si>
    <t>REG101454</t>
  </si>
  <si>
    <t>Cust 1135</t>
  </si>
  <si>
    <t>REG101455</t>
  </si>
  <si>
    <t>Cust 5638</t>
  </si>
  <si>
    <t>REG101456</t>
  </si>
  <si>
    <t>Cust 1333</t>
  </si>
  <si>
    <t>REG101457</t>
  </si>
  <si>
    <t>Cust 2394</t>
  </si>
  <si>
    <t>REG101459</t>
  </si>
  <si>
    <t>Cust 3988</t>
  </si>
  <si>
    <t>REG101460</t>
  </si>
  <si>
    <t>Cust 4664</t>
  </si>
  <si>
    <t>REG101464</t>
  </si>
  <si>
    <t>Cust 2496</t>
  </si>
  <si>
    <t>REG101467</t>
  </si>
  <si>
    <t>Cust 4575</t>
  </si>
  <si>
    <t>REG101468</t>
  </si>
  <si>
    <t>Cust 8054</t>
  </si>
  <si>
    <t>REG101469</t>
  </si>
  <si>
    <t>REG101470</t>
  </si>
  <si>
    <t>Cust 7547</t>
  </si>
  <si>
    <t>REG101471</t>
  </si>
  <si>
    <t>REG101473</t>
  </si>
  <si>
    <t>Cust 4360</t>
  </si>
  <si>
    <t>REG101474</t>
  </si>
  <si>
    <t>Cust 1624</t>
  </si>
  <si>
    <t>REG101475</t>
  </si>
  <si>
    <t>Cust 6593</t>
  </si>
  <si>
    <t>REG101476</t>
  </si>
  <si>
    <t>REG101477</t>
  </si>
  <si>
    <t>REG101478</t>
  </si>
  <si>
    <t>Cust 8458</t>
  </si>
  <si>
    <t>REG101479</t>
  </si>
  <si>
    <t>Cust 5409</t>
  </si>
  <si>
    <t>REG101482</t>
  </si>
  <si>
    <t>Cust 7810</t>
  </si>
  <si>
    <t>REG101483</t>
  </si>
  <si>
    <t>Cust 5665</t>
  </si>
  <si>
    <t>REG101484</t>
  </si>
  <si>
    <t>Cust 8015</t>
  </si>
  <si>
    <t>REG101485</t>
  </si>
  <si>
    <t>Cust 7211</t>
  </si>
  <si>
    <t>REG101486</t>
  </si>
  <si>
    <t>Cust 8705</t>
  </si>
  <si>
    <t>REG101487</t>
  </si>
  <si>
    <t>Cust 2905</t>
  </si>
  <si>
    <t>REG101488</t>
  </si>
  <si>
    <t>Cust 5777</t>
  </si>
  <si>
    <t>REG101490</t>
  </si>
  <si>
    <t>Cust 1977</t>
  </si>
  <si>
    <t>REG101491</t>
  </si>
  <si>
    <t>Cust 7979</t>
  </si>
  <si>
    <t>REG101492</t>
  </si>
  <si>
    <t>Cust 2437</t>
  </si>
  <si>
    <t>REG101493</t>
  </si>
  <si>
    <t>Cust 2516</t>
  </si>
  <si>
    <t>REG101494</t>
  </si>
  <si>
    <t>Cust 6791</t>
  </si>
  <si>
    <t>REG101495</t>
  </si>
  <si>
    <t>Cust 5227</t>
  </si>
  <si>
    <t>REG101496</t>
  </si>
  <si>
    <t>Cust 5559</t>
  </si>
  <si>
    <t>REG101497</t>
  </si>
  <si>
    <t>Cust 8981</t>
  </si>
  <si>
    <t>REG101498</t>
  </si>
  <si>
    <t>Cust 1824</t>
  </si>
  <si>
    <t>REG101499</t>
  </si>
  <si>
    <t>DaliveryDays</t>
  </si>
  <si>
    <t xml:space="preserve">Months </t>
  </si>
  <si>
    <t>Days</t>
  </si>
  <si>
    <t>Year</t>
  </si>
  <si>
    <r>
      <t>NET</t>
    </r>
    <r>
      <rPr>
        <sz val="11"/>
        <color rgb="FFA19607"/>
        <rFont val="Arial Black"/>
        <family val="2"/>
      </rPr>
      <t xml:space="preserve"> </t>
    </r>
    <r>
      <rPr>
        <sz val="11"/>
        <color rgb="FFFFC000"/>
        <rFont val="Arial Black"/>
        <family val="2"/>
      </rPr>
      <t>PRcOFIT</t>
    </r>
    <r>
      <rPr>
        <sz val="11"/>
        <color rgb="FFA19607"/>
        <rFont val="Arial Black"/>
        <family val="2"/>
      </rPr>
      <t xml:space="preserve"> </t>
    </r>
  </si>
  <si>
    <t>Row Labels</t>
  </si>
  <si>
    <t>Count of OrderID</t>
  </si>
  <si>
    <t>PROFIT</t>
  </si>
  <si>
    <t>TOTALSALE</t>
  </si>
  <si>
    <t>Sum of TOTALSALE</t>
  </si>
  <si>
    <t>Total Returned Quantity</t>
  </si>
  <si>
    <t>Sum of Total Returned Quantity</t>
  </si>
  <si>
    <t>Sum of PROFIT</t>
  </si>
  <si>
    <t>Jan</t>
  </si>
  <si>
    <t>Feb</t>
  </si>
  <si>
    <t>Mar</t>
  </si>
  <si>
    <t>Apr</t>
  </si>
  <si>
    <t>May</t>
  </si>
  <si>
    <t>Jun</t>
  </si>
  <si>
    <t>Jul</t>
  </si>
  <si>
    <t>Aug</t>
  </si>
  <si>
    <t>Sep</t>
  </si>
  <si>
    <t>Oct</t>
  </si>
  <si>
    <t>Nov</t>
  </si>
  <si>
    <t>Dec</t>
  </si>
  <si>
    <t>Sunday</t>
  </si>
  <si>
    <t>Monday</t>
  </si>
  <si>
    <t>Tuesday</t>
  </si>
  <si>
    <t>Wednesday</t>
  </si>
  <si>
    <t>Thursday</t>
  </si>
  <si>
    <t>Friday</t>
  </si>
  <si>
    <t>Saturday</t>
  </si>
  <si>
    <t>ANALYSIS!D72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</si>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</sst>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dd\-mm\-yy;@"/>
    <numFmt numFmtId="166" formatCode="dd\-mm\-yyyy;@"/>
  </numFmts>
  <fonts count="9" x14ac:knownFonts="1">
    <font>
      <sz val="11"/>
      <color theme="1"/>
      <name val="Aptos Narrow"/>
      <family val="2"/>
      <scheme val="minor"/>
    </font>
    <font>
      <sz val="11"/>
      <color theme="1"/>
      <name val="Aptos Narrow"/>
      <family val="2"/>
      <scheme val="minor"/>
    </font>
    <font>
      <sz val="8"/>
      <name val="Aptos Narrow"/>
      <family val="2"/>
      <scheme val="minor"/>
    </font>
    <font>
      <sz val="11"/>
      <color rgb="FFFFC000"/>
      <name val="Arial Black"/>
      <family val="2"/>
    </font>
    <font>
      <sz val="11"/>
      <color rgb="FFA19607"/>
      <name val="Arial Black"/>
      <family val="2"/>
    </font>
    <font>
      <u/>
      <sz val="11"/>
      <color theme="10"/>
      <name val="Aptos Narrow"/>
      <family val="2"/>
      <scheme val="minor"/>
    </font>
    <font>
      <sz val="14"/>
      <color rgb="FFFFC000"/>
      <name val="Arial Black"/>
      <family val="2"/>
    </font>
    <font>
      <sz val="20"/>
      <color rgb="FFFFC000"/>
      <name val="Arial Black"/>
      <family val="2"/>
    </font>
    <font>
      <b/>
      <sz val="12"/>
      <color theme="1"/>
      <name val="Times New Roman"/>
      <family val="1"/>
    </font>
  </fonts>
  <fills count="3">
    <fill>
      <patternFill patternType="none"/>
    </fill>
    <fill>
      <patternFill patternType="gray125"/>
    </fill>
    <fill>
      <patternFill patternType="solid">
        <fgColor theme="8" tint="0.39997558519241921"/>
        <bgColor indexed="65"/>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9" fontId="1" fillId="0" borderId="0" applyFont="0" applyFill="0" applyBorder="0" applyAlignment="0" applyProtection="0"/>
    <xf numFmtId="0" fontId="1" fillId="2" borderId="0" applyNumberFormat="0" applyBorder="0" applyAlignment="0" applyProtection="0"/>
    <xf numFmtId="44" fontId="1" fillId="0" borderId="0" applyFont="0" applyFill="0" applyBorder="0" applyAlignment="0" applyProtection="0"/>
    <xf numFmtId="0" fontId="5" fillId="0" borderId="0" applyNumberFormat="0" applyFill="0" applyBorder="0" applyAlignment="0" applyProtection="0"/>
  </cellStyleXfs>
  <cellXfs count="34">
    <xf numFmtId="0" fontId="0" fillId="0" borderId="0" xfId="0"/>
    <xf numFmtId="164" fontId="0" fillId="0" borderId="0" xfId="0" applyNumberFormat="1"/>
    <xf numFmtId="0" fontId="1" fillId="2" borderId="0" xfId="2"/>
    <xf numFmtId="164" fontId="1" fillId="2" borderId="0" xfId="2" applyNumberFormat="1"/>
    <xf numFmtId="0" fontId="0" fillId="2" borderId="0" xfId="2" applyFont="1"/>
    <xf numFmtId="165" fontId="1" fillId="2" borderId="0" xfId="2" applyNumberFormat="1"/>
    <xf numFmtId="165" fontId="0" fillId="0" borderId="0" xfId="0" applyNumberFormat="1"/>
    <xf numFmtId="166" fontId="1" fillId="2" borderId="0" xfId="2" applyNumberFormat="1"/>
    <xf numFmtId="9" fontId="1" fillId="2" borderId="0" xfId="1" applyFill="1"/>
    <xf numFmtId="9" fontId="0" fillId="0" borderId="0" xfId="1" applyFont="1"/>
    <xf numFmtId="44" fontId="1" fillId="2" borderId="0" xfId="3" applyFill="1"/>
    <xf numFmtId="44" fontId="0" fillId="0" borderId="0" xfId="3" applyFont="1"/>
    <xf numFmtId="0" fontId="1" fillId="2" borderId="0" xfId="2" applyNumberForma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NumberFormat="1"/>
    <xf numFmtId="9" fontId="0" fillId="0" borderId="0" xfId="0" applyNumberFormat="1" applyFont="1"/>
    <xf numFmtId="44" fontId="0" fillId="0" borderId="0" xfId="0" applyNumberFormat="1" applyFont="1"/>
    <xf numFmtId="44" fontId="0" fillId="0" borderId="0" xfId="0" pivotButton="1" applyNumberFormat="1"/>
    <xf numFmtId="44" fontId="0" fillId="0" borderId="0" xfId="0" applyNumberFormat="1" applyAlignment="1">
      <alignment horizontal="left"/>
    </xf>
    <xf numFmtId="0" fontId="5" fillId="0" borderId="0" xfId="4"/>
    <xf numFmtId="0" fontId="6" fillId="0" borderId="0" xfId="0" applyFont="1"/>
    <xf numFmtId="44" fontId="7" fillId="0" borderId="0" xfId="0" applyNumberFormat="1" applyFont="1" applyAlignment="1">
      <alignment horizontal="left"/>
    </xf>
    <xf numFmtId="44" fontId="8" fillId="0" borderId="0" xfId="0" applyNumberFormat="1" applyFont="1"/>
    <xf numFmtId="0" fontId="0" fillId="0" borderId="0" xfId="0" applyAlignment="1">
      <alignment horizontal="center"/>
    </xf>
  </cellXfs>
  <cellStyles count="5">
    <cellStyle name="60% - Accent5" xfId="2" builtinId="48"/>
    <cellStyle name="Currency" xfId="3" builtinId="4"/>
    <cellStyle name="Hyperlink" xfId="4" builtinId="8"/>
    <cellStyle name="Normal" xfId="0" builtinId="0"/>
    <cellStyle name="Percent" xfId="1" builtinId="5"/>
  </cellStyles>
  <dxfs count="105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name val="Arial Black"/>
        <scheme val="none"/>
      </font>
    </dxf>
    <dxf>
      <font>
        <color rgb="FFFFC000"/>
      </font>
    </dxf>
    <dxf>
      <font>
        <sz val="20"/>
      </font>
    </dxf>
    <dxf>
      <font>
        <name val="Times New Roman"/>
        <family val="1"/>
        <scheme val="none"/>
      </font>
    </dxf>
    <dxf>
      <font>
        <sz val="12"/>
      </font>
    </dxf>
    <dxf>
      <font>
        <b/>
      </font>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165" formatCode="dd\-mm\-yy;@"/>
    </dxf>
    <dxf>
      <numFmt numFmtId="165" formatCode="dd\-mm\-yy;@"/>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0" formatCode="General"/>
    </dxf>
    <dxf>
      <numFmt numFmtId="0" formatCode="General"/>
    </dxf>
    <dxf>
      <numFmt numFmtId="0" formatCode="General"/>
    </dxf>
    <dxf>
      <numFmt numFmtId="0" formatCode="General"/>
    </dxf>
    <dxf>
      <numFmt numFmtId="164" formatCode="&quot;$&quot;#,##0.0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numFmt numFmtId="0" formatCode="General"/>
    </dxf>
    <dxf>
      <numFmt numFmtId="164" formatCode="&quot;$&quot;#,##0.00"/>
    </dxf>
    <dxf>
      <numFmt numFmtId="0" formatCode="General"/>
    </dxf>
    <dxf>
      <numFmt numFmtId="0" formatCode="General"/>
    </dxf>
    <dxf>
      <numFmt numFmtId="165" formatCode="dd\-mm\-yy;@"/>
    </dxf>
    <dxf>
      <font>
        <b/>
      </font>
    </dxf>
    <dxf>
      <font>
        <sz val="12"/>
      </font>
    </dxf>
    <dxf>
      <font>
        <name val="Times New Roman"/>
        <family val="1"/>
        <scheme val="none"/>
      </font>
    </dxf>
    <dxf>
      <font>
        <sz val="20"/>
      </font>
    </dxf>
    <dxf>
      <font>
        <color rgb="FFFFC000"/>
      </font>
    </dxf>
    <dxf>
      <font>
        <name val="Arial Black"/>
        <scheme val="none"/>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165" formatCode="dd\-mm\-yy;@"/>
    </dxf>
    <dxf>
      <numFmt numFmtId="165" formatCode="dd\-mm\-yy;@"/>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165" formatCode="dd\-mm\-yy;@"/>
    </dxf>
  </dxfs>
  <tableStyles count="0" defaultTableStyle="TableStyleMedium2" defaultPivotStyle="PivotStyleLight16"/>
  <colors>
    <mruColors>
      <color rgb="FFAA6C39"/>
      <color rgb="FF600000"/>
      <color rgb="FFA19607"/>
      <color rgb="FFCFB249"/>
      <color rgb="FF792711"/>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[PULSELINE SALE PERFORMANCE DASHBOARD.xlsx]ANALYSIS!PRODUCT</c:name>
    <c:fmtId val="35"/>
  </c:pivotSource>
  <c:chart>
    <c:autoTitleDeleted val="1"/>
    <c:pivotFmts>
      <c:pivotFmt>
        <c:idx val="0"/>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6"/>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8"/>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9"/>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0"/>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1"/>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2"/>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3"/>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4"/>
        <c:spPr>
          <a:gradFill>
            <a:gsLst>
              <a:gs pos="100000">
                <a:schemeClr val="tx1">
                  <a:lumMod val="95000"/>
                  <a:lumOff val="5000"/>
                </a:schemeClr>
              </a:gs>
              <a:gs pos="81000">
                <a:srgbClr val="695969"/>
              </a:gs>
              <a:gs pos="37000">
                <a:srgbClr val="600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5"/>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6"/>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tx1">
                  <a:lumMod val="95000"/>
                  <a:lumOff val="5000"/>
                </a:schemeClr>
              </a:gs>
              <a:gs pos="81000">
                <a:srgbClr val="695969"/>
              </a:gs>
              <a:gs pos="37000">
                <a:srgbClr val="600000"/>
              </a:gs>
            </a:gsLst>
            <a:lin ang="5400000" scaled="1"/>
          </a:gradFill>
          <a:ln>
            <a:noFill/>
          </a:ln>
          <a:effectLst/>
        </c:spPr>
      </c:pivotFmt>
      <c:pivotFmt>
        <c:idx val="18"/>
        <c:spPr>
          <a:gradFill>
            <a:gsLst>
              <a:gs pos="100000">
                <a:schemeClr val="tx1">
                  <a:lumMod val="95000"/>
                  <a:lumOff val="5000"/>
                </a:schemeClr>
              </a:gs>
              <a:gs pos="81000">
                <a:srgbClr val="695969"/>
              </a:gs>
              <a:gs pos="37000">
                <a:srgbClr val="600000"/>
              </a:gs>
            </a:gsLst>
            <a:lin ang="5400000" scaled="1"/>
          </a:gradFill>
          <a:ln>
            <a:noFill/>
          </a:ln>
          <a:effectLst/>
        </c:spPr>
      </c:pivotFmt>
      <c:pivotFmt>
        <c:idx val="19"/>
        <c:spPr>
          <a:gradFill>
            <a:gsLst>
              <a:gs pos="100000">
                <a:schemeClr val="tx1">
                  <a:lumMod val="95000"/>
                  <a:lumOff val="5000"/>
                </a:schemeClr>
              </a:gs>
              <a:gs pos="81000">
                <a:srgbClr val="695969"/>
              </a:gs>
              <a:gs pos="37000">
                <a:srgbClr val="600000"/>
              </a:gs>
            </a:gsLst>
            <a:lin ang="5400000" scaled="1"/>
          </a:gradFill>
          <a:ln>
            <a:noFill/>
          </a:ln>
          <a:effectLst/>
        </c:spPr>
      </c:pivotFmt>
      <c:pivotFmt>
        <c:idx val="20"/>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pivotFmt>
      <c:pivotFmt>
        <c:idx val="21"/>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pivotFmt>
      <c:pivotFmt>
        <c:idx val="22"/>
        <c:spPr>
          <a:gradFill>
            <a:gsLst>
              <a:gs pos="100000">
                <a:schemeClr val="tx1">
                  <a:lumMod val="95000"/>
                  <a:lumOff val="5000"/>
                </a:schemeClr>
              </a:gs>
              <a:gs pos="81000">
                <a:srgbClr val="695969"/>
              </a:gs>
              <a:gs pos="37000">
                <a:srgbClr val="600000"/>
              </a:gs>
            </a:gsLst>
            <a:lin ang="5400000" scaled="1"/>
          </a:gradFill>
          <a:ln>
            <a:noFill/>
          </a:ln>
          <a:effectLst/>
        </c:spPr>
      </c:pivotFmt>
      <c:pivotFmt>
        <c:idx val="23"/>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pivotFmt>
    </c:pivotFmts>
    <c:plotArea>
      <c:layout>
        <c:manualLayout>
          <c:layoutTarget val="inner"/>
          <c:xMode val="edge"/>
          <c:yMode val="edge"/>
          <c:x val="0.14310884112458916"/>
          <c:y val="1.1347517730496455E-2"/>
          <c:w val="0.8568911588754109"/>
          <c:h val="0.98347015133746585"/>
        </c:manualLayout>
      </c:layout>
      <c:barChart>
        <c:barDir val="bar"/>
        <c:grouping val="clustered"/>
        <c:varyColors val="0"/>
        <c:ser>
          <c:idx val="0"/>
          <c:order val="0"/>
          <c:tx>
            <c:strRef>
              <c:f>ANALYSIS!$B$15</c:f>
              <c:strCache>
                <c:ptCount val="1"/>
                <c:pt idx="0">
                  <c:v>Total</c:v>
                </c:pt>
              </c:strCache>
            </c:strRef>
          </c:tx>
          <c:spPr>
            <a:gradFill>
              <a:gsLst>
                <a:gs pos="100000">
                  <a:schemeClr val="tx1">
                    <a:lumMod val="95000"/>
                    <a:lumOff val="5000"/>
                  </a:schemeClr>
                </a:gs>
                <a:gs pos="81000">
                  <a:srgbClr val="695969"/>
                </a:gs>
                <a:gs pos="37000">
                  <a:srgbClr val="600000"/>
                </a:gs>
              </a:gsLst>
              <a:lin ang="5400000" scaled="1"/>
            </a:gradFill>
            <a:ln>
              <a:noFill/>
            </a:ln>
            <a:effectLst/>
          </c:spPr>
          <c:invertIfNegative val="0"/>
          <c:dPt>
            <c:idx val="3"/>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extLst>
              <c:ext xmlns:c16="http://schemas.microsoft.com/office/drawing/2014/chart" uri="{C3380CC4-5D6E-409C-BE32-E72D297353CC}">
                <c16:uniqueId val="{00000001-AA0A-419C-9BAC-6C70E573112C}"/>
              </c:ext>
            </c:extLst>
          </c:dPt>
          <c:dPt>
            <c:idx val="4"/>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extLst>
              <c:ext xmlns:c16="http://schemas.microsoft.com/office/drawing/2014/chart" uri="{C3380CC4-5D6E-409C-BE32-E72D297353CC}">
                <c16:uniqueId val="{00000003-AA0A-419C-9BAC-6C70E573112C}"/>
              </c:ext>
            </c:extLst>
          </c:dPt>
          <c:dPt>
            <c:idx val="6"/>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extLst>
              <c:ext xmlns:c16="http://schemas.microsoft.com/office/drawing/2014/chart" uri="{C3380CC4-5D6E-409C-BE32-E72D297353CC}">
                <c16:uniqueId val="{00000005-AA0A-419C-9BAC-6C70E573112C}"/>
              </c:ext>
            </c:extLst>
          </c:dPt>
          <c:dLbls>
            <c:numFmt formatCode="General" sourceLinked="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ANALYSIS!$A$16:$A$22</c:f>
              <c:strCache>
                <c:ptCount val="7"/>
                <c:pt idx="0">
                  <c:v>Chair</c:v>
                </c:pt>
                <c:pt idx="1">
                  <c:v>Desk</c:v>
                </c:pt>
                <c:pt idx="2">
                  <c:v>Laptop</c:v>
                </c:pt>
                <c:pt idx="3">
                  <c:v>Monitor</c:v>
                </c:pt>
                <c:pt idx="4">
                  <c:v>Phone</c:v>
                </c:pt>
                <c:pt idx="5">
                  <c:v>Printer</c:v>
                </c:pt>
                <c:pt idx="6">
                  <c:v>Tablet</c:v>
                </c:pt>
              </c:strCache>
            </c:strRef>
          </c:cat>
          <c:val>
            <c:numRef>
              <c:f>ANALYSIS!$B$16:$B$22</c:f>
              <c:numCache>
                <c:formatCode>_("$"* #,##0.00_);_("$"* \(#,##0.00\);_("$"* "-"??_);_(@_)</c:formatCode>
                <c:ptCount val="7"/>
                <c:pt idx="0">
                  <c:v>469310.71849999984</c:v>
                </c:pt>
                <c:pt idx="1">
                  <c:v>362945.40650000004</c:v>
                </c:pt>
                <c:pt idx="2">
                  <c:v>506063.03400000016</c:v>
                </c:pt>
                <c:pt idx="3">
                  <c:v>529810.40700000001</c:v>
                </c:pt>
                <c:pt idx="4">
                  <c:v>389562.79249999986</c:v>
                </c:pt>
                <c:pt idx="5">
                  <c:v>493964.90000000014</c:v>
                </c:pt>
                <c:pt idx="6">
                  <c:v>554088.39850000001</c:v>
                </c:pt>
              </c:numCache>
            </c:numRef>
          </c:val>
          <c:extLst>
            <c:ext xmlns:c16="http://schemas.microsoft.com/office/drawing/2014/chart" uri="{C3380CC4-5D6E-409C-BE32-E72D297353CC}">
              <c16:uniqueId val="{0000000A-AA0A-419C-9BAC-6C70E573112C}"/>
            </c:ext>
          </c:extLst>
        </c:ser>
        <c:dLbls>
          <c:dLblPos val="inEnd"/>
          <c:showLegendKey val="0"/>
          <c:showVal val="1"/>
          <c:showCatName val="0"/>
          <c:showSerName val="0"/>
          <c:showPercent val="0"/>
          <c:showBubbleSize val="0"/>
        </c:dLbls>
        <c:gapWidth val="39"/>
        <c:axId val="171705520"/>
        <c:axId val="171707440"/>
      </c:barChart>
      <c:catAx>
        <c:axId val="171705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FFC000"/>
                </a:solidFill>
                <a:latin typeface="Arial Black" panose="020B0A04020102020204" pitchFamily="34" charset="0"/>
                <a:ea typeface="+mn-ea"/>
                <a:cs typeface="+mn-cs"/>
              </a:defRPr>
            </a:pPr>
            <a:endParaRPr lang="en-US"/>
          </a:p>
        </c:txPr>
        <c:crossAx val="171707440"/>
        <c:crosses val="autoZero"/>
        <c:auto val="1"/>
        <c:lblAlgn val="ctr"/>
        <c:lblOffset val="100"/>
        <c:noMultiLvlLbl val="0"/>
      </c:catAx>
      <c:valAx>
        <c:axId val="171707440"/>
        <c:scaling>
          <c:orientation val="minMax"/>
        </c:scaling>
        <c:delete val="1"/>
        <c:axPos val="b"/>
        <c:numFmt formatCode="_(&quot;$&quot;* #,##0.00_);_(&quot;$&quot;* \(#,##0.00\);_(&quot;$&quot;* &quot;-&quot;??_);_(@_)" sourceLinked="1"/>
        <c:majorTickMark val="out"/>
        <c:minorTickMark val="none"/>
        <c:tickLblPos val="nextTo"/>
        <c:crossAx val="171705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6200" dist="50800" dir="5400000" sx="200000" sy="200000" algn="ctr" rotWithShape="0">
        <a:srgbClr val="A19607">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DASHBOARD.xlsx]ANALYSIS!PROMOTION </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9785590181509"/>
          <c:y val="0.13849292154542858"/>
          <c:w val="0.49134412775867803"/>
          <c:h val="0.72301415690914284"/>
        </c:manualLayout>
      </c:layout>
      <c:pieChart>
        <c:varyColors val="1"/>
        <c:ser>
          <c:idx val="0"/>
          <c:order val="0"/>
          <c:tx>
            <c:strRef>
              <c:f>ANALYSIS!$B$63</c:f>
              <c:strCache>
                <c:ptCount val="1"/>
                <c:pt idx="0">
                  <c:v>Sum of TOTALSALE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ANALYSIS!$A$64:$A$66</c:f>
              <c:strCache>
                <c:ptCount val="3"/>
                <c:pt idx="0">
                  <c:v>FREESHIP</c:v>
                </c:pt>
                <c:pt idx="1">
                  <c:v>SAVE10</c:v>
                </c:pt>
                <c:pt idx="2">
                  <c:v>WINTER15</c:v>
                </c:pt>
              </c:strCache>
            </c:strRef>
          </c:cat>
          <c:val>
            <c:numRef>
              <c:f>ANALYSIS!$B$64:$B$66</c:f>
              <c:numCache>
                <c:formatCode>_("$"* #,##0.00_);_("$"* \(#,##0.00\);_("$"* "-"??_);_(@_)</c:formatCode>
                <c:ptCount val="3"/>
                <c:pt idx="0">
                  <c:v>1238076.9235000007</c:v>
                </c:pt>
                <c:pt idx="1">
                  <c:v>989656.80550000037</c:v>
                </c:pt>
                <c:pt idx="2">
                  <c:v>1078011.9280000005</c:v>
                </c:pt>
              </c:numCache>
            </c:numRef>
          </c:val>
          <c:extLst>
            <c:ext xmlns:c16="http://schemas.microsoft.com/office/drawing/2014/chart" uri="{C3380CC4-5D6E-409C-BE32-E72D297353CC}">
              <c16:uniqueId val="{00000009-8F86-46EF-9EC9-3C3AD343C917}"/>
            </c:ext>
          </c:extLst>
        </c:ser>
        <c:ser>
          <c:idx val="1"/>
          <c:order val="1"/>
          <c:tx>
            <c:strRef>
              <c:f>ANALYSIS!$C$63</c:f>
              <c:strCache>
                <c:ptCount val="1"/>
                <c:pt idx="0">
                  <c:v>Count of OrderID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ANALYSIS!$A$64:$A$66</c:f>
              <c:strCache>
                <c:ptCount val="3"/>
                <c:pt idx="0">
                  <c:v>FREESHIP</c:v>
                </c:pt>
                <c:pt idx="1">
                  <c:v>SAVE10</c:v>
                </c:pt>
                <c:pt idx="2">
                  <c:v>WINTER15</c:v>
                </c:pt>
              </c:strCache>
            </c:strRef>
          </c:cat>
          <c:val>
            <c:numRef>
              <c:f>ANALYSIS!$C$64:$C$66</c:f>
              <c:numCache>
                <c:formatCode>_("$"* #,##0.00_);_("$"* \(#,##0.00\);_("$"* "-"??_);_(@_)</c:formatCode>
                <c:ptCount val="3"/>
                <c:pt idx="0">
                  <c:v>419</c:v>
                </c:pt>
                <c:pt idx="1">
                  <c:v>338</c:v>
                </c:pt>
                <c:pt idx="2">
                  <c:v>373</c:v>
                </c:pt>
              </c:numCache>
            </c:numRef>
          </c:val>
          <c:extLst>
            <c:ext xmlns:c16="http://schemas.microsoft.com/office/drawing/2014/chart" uri="{C3380CC4-5D6E-409C-BE32-E72D297353CC}">
              <c16:uniqueId val="{0000000A-8F86-46EF-9EC9-3C3AD343C9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DASHBOARD.xlsx]ANALYSIS!MONTHLY SALES </c:name>
    <c:fmtId val="21"/>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ANALYSIS!$A$27:$A$38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ANALYSIS!$B$27:$B$38</c:f>
              <c:numCache>
                <c:formatCode>_("$"* #,##0.00_);_("$"* \(#,##0.00\);_("$"* "-"??_);_(@_)</c:formatCode>
                <c:ptCount val="12"/>
                <c:pt idx="0">
                  <c:v>492780.83049999987</c:v>
                </c:pt>
                <c:pt idx="1">
                  <c:v>307511.10799999995</c:v>
                </c:pt>
                <c:pt idx="2">
                  <c:v>384271.47200000001</c:v>
                </c:pt>
                <c:pt idx="3">
                  <c:v>328667.57649999991</c:v>
                </c:pt>
                <c:pt idx="4">
                  <c:v>283496.55700000003</c:v>
                </c:pt>
                <c:pt idx="5">
                  <c:v>308709.93450000021</c:v>
                </c:pt>
                <c:pt idx="6">
                  <c:v>222300.66500000007</c:v>
                </c:pt>
                <c:pt idx="7">
                  <c:v>227443.86700000011</c:v>
                </c:pt>
                <c:pt idx="8">
                  <c:v>200478.99000000002</c:v>
                </c:pt>
                <c:pt idx="9">
                  <c:v>137938.3075</c:v>
                </c:pt>
                <c:pt idx="10">
                  <c:v>210413.79250000004</c:v>
                </c:pt>
                <c:pt idx="11">
                  <c:v>201732.55650000001</c:v>
                </c:pt>
              </c:numCache>
            </c:numRef>
          </c:val>
          <c:smooth val="0"/>
          <c:extLst>
            <c:ext xmlns:c16="http://schemas.microsoft.com/office/drawing/2014/chart" uri="{C3380CC4-5D6E-409C-BE32-E72D297353CC}">
              <c16:uniqueId val="{00000000-87B0-4419-9EC0-0D20225CBCD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215620272"/>
        <c:axId val="215616912"/>
      </c:lineChart>
      <c:catAx>
        <c:axId val="215620272"/>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5616912"/>
        <c:crosses val="autoZero"/>
        <c:auto val="1"/>
        <c:lblAlgn val="ctr"/>
        <c:lblOffset val="100"/>
        <c:noMultiLvlLbl val="0"/>
      </c:catAx>
      <c:valAx>
        <c:axId val="215616912"/>
        <c:scaling>
          <c:orientation val="minMax"/>
        </c:scaling>
        <c:delete val="0"/>
        <c:axPos val="l"/>
        <c:majorGridlines>
          <c:spPr>
            <a:ln w="9525" cap="flat" cmpd="sng" algn="ctr">
              <a:solidFill>
                <a:schemeClr val="lt1">
                  <a:alpha val="2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5620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DASHBOARD.xlsx]ANALYSIS!PAYMENT METHOD</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9.1421280032303653E-2"/>
          <c:y val="0"/>
          <c:w val="0.74656523319200485"/>
          <c:h val="0.83666793374966064"/>
        </c:manualLayout>
      </c:layout>
      <c:doughnutChart>
        <c:varyColors val="1"/>
        <c:ser>
          <c:idx val="0"/>
          <c:order val="0"/>
          <c:tx>
            <c:strRef>
              <c:f>ANALYSIS!$B$41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21-4B97-96D2-AB0D4F00475A}"/>
              </c:ext>
            </c:extLst>
          </c:dPt>
          <c:dPt>
            <c:idx val="1"/>
            <c:bubble3D val="0"/>
            <c:explosion val="4"/>
            <c:spPr>
              <a:solidFill>
                <a:schemeClr val="accent2"/>
              </a:solidFill>
              <a:ln w="19050">
                <a:solidFill>
                  <a:schemeClr val="lt1"/>
                </a:solidFill>
              </a:ln>
              <a:effectLst/>
            </c:spPr>
            <c:extLst>
              <c:ext xmlns:c16="http://schemas.microsoft.com/office/drawing/2014/chart" uri="{C3380CC4-5D6E-409C-BE32-E72D297353CC}">
                <c16:uniqueId val="{00000003-4121-4B97-96D2-AB0D4F0047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21-4B97-96D2-AB0D4F0047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21-4B97-96D2-AB0D4F0047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21-4B97-96D2-AB0D4F0047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ANALYSIS!$A$42:$A$46</c:f>
              <c:strCache>
                <c:ptCount val="5"/>
                <c:pt idx="0">
                  <c:v>Cash</c:v>
                </c:pt>
                <c:pt idx="1">
                  <c:v>Online</c:v>
                </c:pt>
                <c:pt idx="2">
                  <c:v>Credit Card</c:v>
                </c:pt>
                <c:pt idx="3">
                  <c:v>Gift Card</c:v>
                </c:pt>
                <c:pt idx="4">
                  <c:v>Debit Card</c:v>
                </c:pt>
              </c:strCache>
            </c:strRef>
          </c:cat>
          <c:val>
            <c:numRef>
              <c:f>ANALYSIS!$B$42:$B$46</c:f>
              <c:numCache>
                <c:formatCode>_("$"* #,##0.00_);_("$"* \(#,##0.00\);_("$"* "-"??_);_(@_)</c:formatCode>
                <c:ptCount val="5"/>
                <c:pt idx="0">
                  <c:v>767933.99200000009</c:v>
                </c:pt>
                <c:pt idx="1">
                  <c:v>704853.91100000031</c:v>
                </c:pt>
                <c:pt idx="2">
                  <c:v>642685.65700000059</c:v>
                </c:pt>
                <c:pt idx="3">
                  <c:v>614330.18250000011</c:v>
                </c:pt>
                <c:pt idx="4">
                  <c:v>575941.91449999984</c:v>
                </c:pt>
              </c:numCache>
            </c:numRef>
          </c:val>
          <c:extLst>
            <c:ext xmlns:c16="http://schemas.microsoft.com/office/drawing/2014/chart" uri="{C3380CC4-5D6E-409C-BE32-E72D297353CC}">
              <c16:uniqueId val="{0000000A-4121-4B97-96D2-AB0D4F00475A}"/>
            </c:ext>
          </c:extLst>
        </c:ser>
        <c:dLbls>
          <c:showLegendKey val="0"/>
          <c:showVal val="1"/>
          <c:showCatName val="0"/>
          <c:showSerName val="0"/>
          <c:showPercent val="0"/>
          <c:showBubbleSize val="0"/>
          <c:showLeaderLines val="1"/>
        </c:dLbls>
        <c:firstSliceAng val="28"/>
        <c:holeSize val="34"/>
      </c:doughnutChart>
      <c:spPr>
        <a:noFill/>
        <a:ln>
          <a:noFill/>
        </a:ln>
        <a:effectLst/>
      </c:spPr>
    </c:plotArea>
    <c:legend>
      <c:legendPos val="r"/>
      <c:layout>
        <c:manualLayout>
          <c:xMode val="edge"/>
          <c:yMode val="edge"/>
          <c:x val="1.7941126589945487E-2"/>
          <c:y val="0.77575744113881417"/>
          <c:w val="0.95334092469210574"/>
          <c:h val="0.200553011769287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DASHBOARD.xlsx]ANALYSIS!DAILY SALES</c:name>
    <c:fmtId val="3"/>
  </c:pivotSource>
  <c:chart>
    <c:autoTitleDeleted val="1"/>
    <c:pivotFmts>
      <c:pivotFmt>
        <c:idx val="0"/>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9251742985605"/>
          <c:y val="7.5729751330296163E-2"/>
          <c:w val="0.79997634871791945"/>
          <c:h val="0.81633553757381772"/>
        </c:manualLayout>
      </c:layout>
      <c:barChart>
        <c:barDir val="col"/>
        <c:grouping val="clustered"/>
        <c:varyColors val="0"/>
        <c:ser>
          <c:idx val="0"/>
          <c:order val="0"/>
          <c:tx>
            <c:strRef>
              <c:f>ANALYSIS!$B$50</c:f>
              <c:strCache>
                <c:ptCount val="1"/>
                <c:pt idx="0">
                  <c:v>Total</c:v>
                </c:pt>
              </c:strCache>
            </c:strRef>
          </c:tx>
          <c:spPr>
            <a:gradFill>
              <a:gsLst>
                <a:gs pos="100000">
                  <a:schemeClr val="tx1">
                    <a:lumMod val="95000"/>
                    <a:lumOff val="5000"/>
                  </a:schemeClr>
                </a:gs>
                <a:gs pos="81000">
                  <a:srgbClr val="695969"/>
                </a:gs>
                <a:gs pos="37000">
                  <a:srgbClr val="600000"/>
                </a:gs>
              </a:gsLst>
              <a:lin ang="5400000" scaled="1"/>
            </a:gradFill>
            <a:ln>
              <a:noFill/>
            </a:ln>
            <a:effectLst/>
          </c:spPr>
          <c:invertIfNegative val="0"/>
          <c:cat>
            <c:strRef>
              <c:f>ANALYSIS!$A$51:$A$57</c:f>
              <c:strCache>
                <c:ptCount val="7"/>
                <c:pt idx="0">
                  <c:v>Sunday</c:v>
                </c:pt>
                <c:pt idx="1">
                  <c:v>Monday</c:v>
                </c:pt>
                <c:pt idx="2">
                  <c:v>Tuesday</c:v>
                </c:pt>
                <c:pt idx="3">
                  <c:v>Wednesday</c:v>
                </c:pt>
                <c:pt idx="4">
                  <c:v>Thursday</c:v>
                </c:pt>
                <c:pt idx="5">
                  <c:v>Friday</c:v>
                </c:pt>
                <c:pt idx="6">
                  <c:v>Saturday</c:v>
                </c:pt>
              </c:strCache>
            </c:strRef>
          </c:cat>
          <c:val>
            <c:numRef>
              <c:f>ANALYSIS!$B$51:$B$57</c:f>
              <c:numCache>
                <c:formatCode>_("$"* #,##0.00_);_("$"* \(#,##0.00\);_("$"* "-"??_);_(@_)</c:formatCode>
                <c:ptCount val="7"/>
                <c:pt idx="0">
                  <c:v>454032.47550000018</c:v>
                </c:pt>
                <c:pt idx="1">
                  <c:v>501690.49400000018</c:v>
                </c:pt>
                <c:pt idx="2">
                  <c:v>520066.07999999978</c:v>
                </c:pt>
                <c:pt idx="3">
                  <c:v>436946.50899999985</c:v>
                </c:pt>
                <c:pt idx="4">
                  <c:v>505080.22300000011</c:v>
                </c:pt>
                <c:pt idx="5">
                  <c:v>421409.26649999997</c:v>
                </c:pt>
                <c:pt idx="6">
                  <c:v>466520.609</c:v>
                </c:pt>
              </c:numCache>
            </c:numRef>
          </c:val>
          <c:extLst>
            <c:ext xmlns:c16="http://schemas.microsoft.com/office/drawing/2014/chart" uri="{C3380CC4-5D6E-409C-BE32-E72D297353CC}">
              <c16:uniqueId val="{00000001-FA38-4A9E-B1EA-62BDC19B2979}"/>
            </c:ext>
          </c:extLst>
        </c:ser>
        <c:dLbls>
          <c:showLegendKey val="0"/>
          <c:showVal val="0"/>
          <c:showCatName val="0"/>
          <c:showSerName val="0"/>
          <c:showPercent val="0"/>
          <c:showBubbleSize val="0"/>
        </c:dLbls>
        <c:gapWidth val="219"/>
        <c:overlap val="-27"/>
        <c:axId val="110713008"/>
        <c:axId val="110710608"/>
      </c:barChart>
      <c:catAx>
        <c:axId val="11071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C000"/>
                </a:solidFill>
                <a:latin typeface="+mn-lt"/>
                <a:ea typeface="+mn-ea"/>
                <a:cs typeface="+mn-cs"/>
              </a:defRPr>
            </a:pPr>
            <a:endParaRPr lang="en-US"/>
          </a:p>
        </c:txPr>
        <c:crossAx val="110710608"/>
        <c:crosses val="autoZero"/>
        <c:auto val="1"/>
        <c:lblAlgn val="ctr"/>
        <c:lblOffset val="100"/>
        <c:noMultiLvlLbl val="0"/>
      </c:catAx>
      <c:valAx>
        <c:axId val="110710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FFC000"/>
                </a:solidFill>
                <a:latin typeface="+mn-lt"/>
                <a:ea typeface="+mn-ea"/>
                <a:cs typeface="+mn-cs"/>
              </a:defRPr>
            </a:pPr>
            <a:endParaRPr lang="en-US"/>
          </a:p>
        </c:txPr>
        <c:crossAx val="1107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DASHBOARD.xlsx]ANALYSIS!PROMOTION </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10009082585607031"/>
          <c:y val="6.4846683980800873E-2"/>
          <c:w val="0.71638259171091989"/>
          <c:h val="0.71224156542817774"/>
        </c:manualLayout>
      </c:layout>
      <c:pieChart>
        <c:varyColors val="1"/>
        <c:ser>
          <c:idx val="0"/>
          <c:order val="0"/>
          <c:tx>
            <c:strRef>
              <c:f>ANALYSIS!$B$63</c:f>
              <c:strCache>
                <c:ptCount val="1"/>
                <c:pt idx="0">
                  <c:v>Sum of TOTALSALE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ANALYSIS!$A$64:$A$66</c:f>
              <c:strCache>
                <c:ptCount val="3"/>
                <c:pt idx="0">
                  <c:v>FREESHIP</c:v>
                </c:pt>
                <c:pt idx="1">
                  <c:v>SAVE10</c:v>
                </c:pt>
                <c:pt idx="2">
                  <c:v>WINTER15</c:v>
                </c:pt>
              </c:strCache>
            </c:strRef>
          </c:cat>
          <c:val>
            <c:numRef>
              <c:f>ANALYSIS!$B$64:$B$66</c:f>
              <c:numCache>
                <c:formatCode>_("$"* #,##0.00_);_("$"* \(#,##0.00\);_("$"* "-"??_);_(@_)</c:formatCode>
                <c:ptCount val="3"/>
                <c:pt idx="0">
                  <c:v>1238076.9235000007</c:v>
                </c:pt>
                <c:pt idx="1">
                  <c:v>989656.80550000037</c:v>
                </c:pt>
                <c:pt idx="2">
                  <c:v>1078011.9280000005</c:v>
                </c:pt>
              </c:numCache>
            </c:numRef>
          </c:val>
          <c:extLst>
            <c:ext xmlns:c16="http://schemas.microsoft.com/office/drawing/2014/chart" uri="{C3380CC4-5D6E-409C-BE32-E72D297353CC}">
              <c16:uniqueId val="{0000000E-7BD4-4ABB-AF15-A28D8066A23E}"/>
            </c:ext>
          </c:extLst>
        </c:ser>
        <c:ser>
          <c:idx val="1"/>
          <c:order val="1"/>
          <c:tx>
            <c:strRef>
              <c:f>ANALYSIS!$C$63</c:f>
              <c:strCache>
                <c:ptCount val="1"/>
                <c:pt idx="0">
                  <c:v>Count of OrderID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ANALYSIS!$A$64:$A$66</c:f>
              <c:strCache>
                <c:ptCount val="3"/>
                <c:pt idx="0">
                  <c:v>FREESHIP</c:v>
                </c:pt>
                <c:pt idx="1">
                  <c:v>SAVE10</c:v>
                </c:pt>
                <c:pt idx="2">
                  <c:v>WINTER15</c:v>
                </c:pt>
              </c:strCache>
            </c:strRef>
          </c:cat>
          <c:val>
            <c:numRef>
              <c:f>ANALYSIS!$C$64:$C$66</c:f>
              <c:numCache>
                <c:formatCode>_("$"* #,##0.00_);_("$"* \(#,##0.00\);_("$"* "-"??_);_(@_)</c:formatCode>
                <c:ptCount val="3"/>
                <c:pt idx="0">
                  <c:v>419</c:v>
                </c:pt>
                <c:pt idx="1">
                  <c:v>338</c:v>
                </c:pt>
                <c:pt idx="2">
                  <c:v>373</c:v>
                </c:pt>
              </c:numCache>
            </c:numRef>
          </c:val>
          <c:extLst>
            <c:ext xmlns:c16="http://schemas.microsoft.com/office/drawing/2014/chart" uri="{C3380CC4-5D6E-409C-BE32-E72D297353CC}">
              <c16:uniqueId val="{0000000F-7BD4-4ABB-AF15-A28D8066A23E}"/>
            </c:ext>
          </c:extLst>
        </c:ser>
        <c:dLbls>
          <c:dLblPos val="bestFit"/>
          <c:showLegendKey val="0"/>
          <c:showVal val="1"/>
          <c:showCatName val="0"/>
          <c:showSerName val="0"/>
          <c:showPercent val="0"/>
          <c:showBubbleSize val="0"/>
          <c:showLeaderLines val="1"/>
        </c:dLbls>
        <c:firstSliceAng val="36"/>
      </c:pieChart>
      <c:spPr>
        <a:noFill/>
        <a:ln>
          <a:noFill/>
        </a:ln>
        <a:effectLst/>
      </c:spPr>
    </c:plotArea>
    <c:legend>
      <c:legendPos val="r"/>
      <c:layout>
        <c:manualLayout>
          <c:xMode val="edge"/>
          <c:yMode val="edge"/>
          <c:x val="5.3064762253555494E-3"/>
          <c:y val="0.84369968368004067"/>
          <c:w val="0.99469352377464448"/>
          <c:h val="0.1079760159026576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[PULSELINE SALE PERFORMANCE DASHBOARD.xlsx]ANALYSIS!PRODUCT</c:name>
    <c:fmtId val="8"/>
  </c:pivotSource>
  <c:chart>
    <c:autoTitleDeleted val="1"/>
    <c:pivotFmts>
      <c:pivotFmt>
        <c:idx val="0"/>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tx1">
                  <a:lumMod val="95000"/>
                  <a:lumOff val="5000"/>
                </a:schemeClr>
              </a:gs>
              <a:gs pos="81000">
                <a:srgbClr val="695969"/>
              </a:gs>
              <a:gs pos="37000">
                <a:srgbClr val="600000"/>
              </a:gs>
            </a:gsLst>
            <a:lin ang="5400000" scaled="1"/>
          </a:gradFill>
          <a:ln>
            <a:noFill/>
          </a:ln>
          <a:effectLst/>
        </c:spPr>
        <c:dLbl>
          <c:idx val="0"/>
          <c:layout>
            <c:manualLayout>
              <c:x val="-0.6264835323686504"/>
              <c:y val="-3.78392601600594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dLbl>
          <c:idx val="0"/>
          <c:layout>
            <c:manualLayout>
              <c:x val="-0.628917749420198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dLbl>
          <c:idx val="0"/>
          <c:layout>
            <c:manualLayout>
              <c:x val="-0.6302506599925297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dLbl>
          <c:idx val="0"/>
          <c:layout>
            <c:manualLayout>
              <c:x val="-0.5172692769520690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tx1">
                  <a:lumMod val="95000"/>
                  <a:lumOff val="5000"/>
                </a:schemeClr>
              </a:gs>
              <a:gs pos="81000">
                <a:srgbClr val="695969"/>
              </a:gs>
              <a:gs pos="37000">
                <a:srgbClr val="600000"/>
              </a:gs>
            </a:gsLst>
            <a:lin ang="5400000" scaled="1"/>
          </a:gradFill>
          <a:ln>
            <a:noFill/>
          </a:ln>
          <a:effectLst/>
        </c:spPr>
        <c:dLbl>
          <c:idx val="0"/>
          <c:layout>
            <c:manualLayout>
              <c:x val="-0.627545270950410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tx1">
                  <a:lumMod val="95000"/>
                  <a:lumOff val="5000"/>
                </a:schemeClr>
              </a:gs>
              <a:gs pos="81000">
                <a:srgbClr val="695969"/>
              </a:gs>
              <a:gs pos="37000">
                <a:srgbClr val="600000"/>
              </a:gs>
            </a:gsLst>
            <a:lin ang="5400000" scaled="1"/>
          </a:gradFill>
          <a:ln>
            <a:noFill/>
          </a:ln>
          <a:effectLst/>
        </c:spPr>
        <c:dLbl>
          <c:idx val="0"/>
          <c:layout>
            <c:manualLayout>
              <c:x val="-0.4770682931358667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tx1">
                  <a:lumMod val="95000"/>
                  <a:lumOff val="5000"/>
                </a:schemeClr>
              </a:gs>
              <a:gs pos="81000">
                <a:srgbClr val="695969"/>
              </a:gs>
              <a:gs pos="37000">
                <a:srgbClr val="600000"/>
              </a:gs>
            </a:gsLst>
            <a:lin ang="5400000" scaled="1"/>
          </a:gradFill>
          <a:ln>
            <a:noFill/>
          </a:ln>
          <a:effectLst/>
        </c:spPr>
        <c:dLbl>
          <c:idx val="0"/>
          <c:layout>
            <c:manualLayout>
              <c:x val="-0.62112181847725845"/>
              <c:y val="-7.567852032011884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02486531288851"/>
          <c:y val="0.2742559649179655"/>
          <c:w val="0.77807640711577719"/>
          <c:h val="0.46171803450703902"/>
        </c:manualLayout>
      </c:layout>
      <c:barChart>
        <c:barDir val="bar"/>
        <c:grouping val="clustered"/>
        <c:varyColors val="0"/>
        <c:ser>
          <c:idx val="0"/>
          <c:order val="0"/>
          <c:tx>
            <c:strRef>
              <c:f>ANALYSIS!$B$15</c:f>
              <c:strCache>
                <c:ptCount val="1"/>
                <c:pt idx="0">
                  <c:v>Total</c:v>
                </c:pt>
              </c:strCache>
            </c:strRef>
          </c:tx>
          <c:spPr>
            <a:gradFill>
              <a:gsLst>
                <a:gs pos="100000">
                  <a:schemeClr val="tx1">
                    <a:lumMod val="95000"/>
                    <a:lumOff val="5000"/>
                  </a:schemeClr>
                </a:gs>
                <a:gs pos="81000">
                  <a:srgbClr val="695969"/>
                </a:gs>
                <a:gs pos="37000">
                  <a:srgbClr val="600000"/>
                </a:gs>
              </a:gsLst>
              <a:lin ang="5400000" scaled="1"/>
            </a:gradFill>
            <a:ln>
              <a:noFill/>
            </a:ln>
            <a:effectLst/>
          </c:spPr>
          <c:invertIfNegative val="0"/>
          <c:dPt>
            <c:idx val="3"/>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glow>
                  <a:schemeClr val="accent1">
                    <a:alpha val="40000"/>
                  </a:schemeClr>
                </a:glow>
                <a:softEdge rad="0"/>
              </a:effectLst>
            </c:spPr>
            <c:extLst>
              <c:ext xmlns:c16="http://schemas.microsoft.com/office/drawing/2014/chart" uri="{C3380CC4-5D6E-409C-BE32-E72D297353CC}">
                <c16:uniqueId val="{00000004-824E-4471-8E93-FB0F4C687B51}"/>
              </c:ext>
            </c:extLst>
          </c:dPt>
          <c:dPt>
            <c:idx val="4"/>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scene3d>
                <a:camera prst="orthographicFront"/>
                <a:lightRig rig="threePt" dir="t"/>
              </a:scene3d>
              <a:sp3d prstMaterial="plastic"/>
            </c:spPr>
            <c:extLst>
              <c:ext xmlns:c16="http://schemas.microsoft.com/office/drawing/2014/chart" uri="{C3380CC4-5D6E-409C-BE32-E72D297353CC}">
                <c16:uniqueId val="{00000005-824E-4471-8E93-FB0F4C687B51}"/>
              </c:ext>
            </c:extLst>
          </c:dPt>
          <c:dPt>
            <c:idx val="6"/>
            <c:invertIfNegative val="0"/>
            <c:bubble3D val="0"/>
            <c:spPr>
              <a:gradFill>
                <a:gsLst>
                  <a:gs pos="100000">
                    <a:schemeClr val="tx1">
                      <a:lumMod val="95000"/>
                      <a:lumOff val="5000"/>
                    </a:schemeClr>
                  </a:gs>
                  <a:gs pos="81000">
                    <a:srgbClr val="695969"/>
                  </a:gs>
                  <a:gs pos="37000">
                    <a:srgbClr val="600000"/>
                  </a:gs>
                </a:gsLst>
                <a:lin ang="5400000" scaled="1"/>
              </a:gradFill>
              <a:ln>
                <a:noFill/>
              </a:ln>
              <a:effectLst>
                <a:outerShdw blurRad="1270000" dist="2540000" dir="17700000" sx="198000" sy="198000" algn="ctr" rotWithShape="0">
                  <a:srgbClr val="000000">
                    <a:alpha val="3000"/>
                  </a:srgbClr>
                </a:outerShdw>
              </a:effectLst>
            </c:spPr>
            <c:extLst>
              <c:ext xmlns:c16="http://schemas.microsoft.com/office/drawing/2014/chart" uri="{C3380CC4-5D6E-409C-BE32-E72D297353CC}">
                <c16:uniqueId val="{00000003-824E-4471-8E93-FB0F4C687B51}"/>
              </c:ext>
            </c:extLst>
          </c:dPt>
          <c:dLbls>
            <c:dLbl>
              <c:idx val="0"/>
              <c:layout>
                <c:manualLayout>
                  <c:x val="-0.62112181847725845"/>
                  <c:y val="-7.567852032011884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4E-4471-8E93-FB0F4C687B51}"/>
                </c:ext>
              </c:extLst>
            </c:dLbl>
            <c:dLbl>
              <c:idx val="1"/>
              <c:layout>
                <c:manualLayout>
                  <c:x val="-0.4770682931358667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4E-4471-8E93-FB0F4C687B51}"/>
                </c:ext>
              </c:extLst>
            </c:dLbl>
            <c:dLbl>
              <c:idx val="2"/>
              <c:layout>
                <c:manualLayout>
                  <c:x val="-0.6275452709504103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4E-4471-8E93-FB0F4C687B51}"/>
                </c:ext>
              </c:extLst>
            </c:dLbl>
            <c:dLbl>
              <c:idx val="3"/>
              <c:layout>
                <c:manualLayout>
                  <c:x val="-0.6302506599925297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4E-4471-8E93-FB0F4C687B51}"/>
                </c:ext>
              </c:extLst>
            </c:dLbl>
            <c:dLbl>
              <c:idx val="4"/>
              <c:layout>
                <c:manualLayout>
                  <c:x val="-0.5172692769520690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4E-4471-8E93-FB0F4C687B51}"/>
                </c:ext>
              </c:extLst>
            </c:dLbl>
            <c:dLbl>
              <c:idx val="5"/>
              <c:layout>
                <c:manualLayout>
                  <c:x val="-0.6264835323686504"/>
                  <c:y val="-3.78392601600594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4E-4471-8E93-FB0F4C687B51}"/>
                </c:ext>
              </c:extLst>
            </c:dLbl>
            <c:dLbl>
              <c:idx val="6"/>
              <c:layout>
                <c:manualLayout>
                  <c:x val="-0.628917749420198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4E-4471-8E93-FB0F4C687B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ANALYSIS!$A$16:$A$22</c:f>
              <c:strCache>
                <c:ptCount val="7"/>
                <c:pt idx="0">
                  <c:v>Chair</c:v>
                </c:pt>
                <c:pt idx="1">
                  <c:v>Desk</c:v>
                </c:pt>
                <c:pt idx="2">
                  <c:v>Laptop</c:v>
                </c:pt>
                <c:pt idx="3">
                  <c:v>Monitor</c:v>
                </c:pt>
                <c:pt idx="4">
                  <c:v>Phone</c:v>
                </c:pt>
                <c:pt idx="5">
                  <c:v>Printer</c:v>
                </c:pt>
                <c:pt idx="6">
                  <c:v>Tablet</c:v>
                </c:pt>
              </c:strCache>
            </c:strRef>
          </c:cat>
          <c:val>
            <c:numRef>
              <c:f>ANALYSIS!$B$16:$B$22</c:f>
              <c:numCache>
                <c:formatCode>_("$"* #,##0.00_);_("$"* \(#,##0.00\);_("$"* "-"??_);_(@_)</c:formatCode>
                <c:ptCount val="7"/>
                <c:pt idx="0">
                  <c:v>469310.71849999984</c:v>
                </c:pt>
                <c:pt idx="1">
                  <c:v>362945.40650000004</c:v>
                </c:pt>
                <c:pt idx="2">
                  <c:v>506063.03400000016</c:v>
                </c:pt>
                <c:pt idx="3">
                  <c:v>529810.40700000001</c:v>
                </c:pt>
                <c:pt idx="4">
                  <c:v>389562.79249999986</c:v>
                </c:pt>
                <c:pt idx="5">
                  <c:v>493964.90000000014</c:v>
                </c:pt>
                <c:pt idx="6">
                  <c:v>554088.39850000001</c:v>
                </c:pt>
              </c:numCache>
            </c:numRef>
          </c:val>
          <c:extLst>
            <c:ext xmlns:c16="http://schemas.microsoft.com/office/drawing/2014/chart" uri="{C3380CC4-5D6E-409C-BE32-E72D297353CC}">
              <c16:uniqueId val="{00000000-824E-4471-8E93-FB0F4C687B51}"/>
            </c:ext>
          </c:extLst>
        </c:ser>
        <c:dLbls>
          <c:dLblPos val="inEnd"/>
          <c:showLegendKey val="0"/>
          <c:showVal val="1"/>
          <c:showCatName val="0"/>
          <c:showSerName val="0"/>
          <c:showPercent val="0"/>
          <c:showBubbleSize val="0"/>
        </c:dLbls>
        <c:gapWidth val="39"/>
        <c:axId val="171705520"/>
        <c:axId val="171707440"/>
      </c:barChart>
      <c:catAx>
        <c:axId val="171705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40"/>
        <c:crosses val="autoZero"/>
        <c:auto val="1"/>
        <c:lblAlgn val="ctr"/>
        <c:lblOffset val="100"/>
        <c:noMultiLvlLbl val="0"/>
      </c:catAx>
      <c:valAx>
        <c:axId val="171707440"/>
        <c:scaling>
          <c:orientation val="minMax"/>
        </c:scaling>
        <c:delete val="1"/>
        <c:axPos val="b"/>
        <c:numFmt formatCode="_(&quot;$&quot;* #,##0.00_);_(&quot;$&quot;* \(#,##0.00\);_(&quot;$&quot;* &quot;-&quot;??_);_(@_)" sourceLinked="1"/>
        <c:majorTickMark val="out"/>
        <c:minorTickMark val="none"/>
        <c:tickLblPos val="nextTo"/>
        <c:crossAx val="171705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76200" dist="50800" dir="5400000" sx="200000" sy="2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DASHBOARD.xlsx]ANALYSIS!MONTHLY SALES </c:name>
    <c:fmtId val="2"/>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ANALYSIS!$A$27:$A$38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ANALYSIS!$B$27:$B$38</c:f>
              <c:numCache>
                <c:formatCode>_("$"* #,##0.00_);_("$"* \(#,##0.00\);_("$"* "-"??_);_(@_)</c:formatCode>
                <c:ptCount val="12"/>
                <c:pt idx="0">
                  <c:v>492780.83049999987</c:v>
                </c:pt>
                <c:pt idx="1">
                  <c:v>307511.10799999995</c:v>
                </c:pt>
                <c:pt idx="2">
                  <c:v>384271.47200000001</c:v>
                </c:pt>
                <c:pt idx="3">
                  <c:v>328667.57649999991</c:v>
                </c:pt>
                <c:pt idx="4">
                  <c:v>283496.55700000003</c:v>
                </c:pt>
                <c:pt idx="5">
                  <c:v>308709.93450000021</c:v>
                </c:pt>
                <c:pt idx="6">
                  <c:v>222300.66500000007</c:v>
                </c:pt>
                <c:pt idx="7">
                  <c:v>227443.86700000011</c:v>
                </c:pt>
                <c:pt idx="8">
                  <c:v>200478.99000000002</c:v>
                </c:pt>
                <c:pt idx="9">
                  <c:v>137938.3075</c:v>
                </c:pt>
                <c:pt idx="10">
                  <c:v>210413.79250000004</c:v>
                </c:pt>
                <c:pt idx="11">
                  <c:v>201732.55650000001</c:v>
                </c:pt>
              </c:numCache>
            </c:numRef>
          </c:val>
          <c:smooth val="0"/>
          <c:extLst>
            <c:ext xmlns:c16="http://schemas.microsoft.com/office/drawing/2014/chart" uri="{C3380CC4-5D6E-409C-BE32-E72D297353CC}">
              <c16:uniqueId val="{00000000-B5FC-45CB-9F4B-E4A4DC779824}"/>
            </c:ext>
          </c:extLst>
        </c:ser>
        <c:dLbls>
          <c:dLblPos val="ctr"/>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215620272"/>
        <c:axId val="215616912"/>
      </c:lineChart>
      <c:catAx>
        <c:axId val="215620272"/>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5616912"/>
        <c:crosses val="autoZero"/>
        <c:auto val="1"/>
        <c:lblAlgn val="ctr"/>
        <c:lblOffset val="100"/>
        <c:noMultiLvlLbl val="0"/>
      </c:catAx>
      <c:valAx>
        <c:axId val="215616912"/>
        <c:scaling>
          <c:orientation val="minMax"/>
        </c:scaling>
        <c:delete val="0"/>
        <c:axPos val="l"/>
        <c:majorGridlines>
          <c:spPr>
            <a:ln w="9525" cap="flat" cmpd="sng" algn="ctr">
              <a:solidFill>
                <a:schemeClr val="lt1">
                  <a:alpha val="2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5620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DASHBOARD.xlsx]ANALYSIS!PAYMENT METHOD</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ANALYSIS!$B$41</c:f>
              <c:strCache>
                <c:ptCount val="1"/>
                <c:pt idx="0">
                  <c:v>Total</c:v>
                </c:pt>
              </c:strCache>
            </c:strRef>
          </c:tx>
          <c:explosion val="1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3220-4FDB-9DFF-DBA01471D1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ANALYSIS!$A$42:$A$46</c:f>
              <c:strCache>
                <c:ptCount val="5"/>
                <c:pt idx="0">
                  <c:v>Cash</c:v>
                </c:pt>
                <c:pt idx="1">
                  <c:v>Online</c:v>
                </c:pt>
                <c:pt idx="2">
                  <c:v>Credit Card</c:v>
                </c:pt>
                <c:pt idx="3">
                  <c:v>Gift Card</c:v>
                </c:pt>
                <c:pt idx="4">
                  <c:v>Debit Card</c:v>
                </c:pt>
              </c:strCache>
            </c:strRef>
          </c:cat>
          <c:val>
            <c:numRef>
              <c:f>ANALYSIS!$B$42:$B$46</c:f>
              <c:numCache>
                <c:formatCode>_("$"* #,##0.00_);_("$"* \(#,##0.00\);_("$"* "-"??_);_(@_)</c:formatCode>
                <c:ptCount val="5"/>
                <c:pt idx="0">
                  <c:v>767933.99200000009</c:v>
                </c:pt>
                <c:pt idx="1">
                  <c:v>704853.91100000031</c:v>
                </c:pt>
                <c:pt idx="2">
                  <c:v>642685.65700000059</c:v>
                </c:pt>
                <c:pt idx="3">
                  <c:v>614330.18250000011</c:v>
                </c:pt>
                <c:pt idx="4">
                  <c:v>575941.91449999984</c:v>
                </c:pt>
              </c:numCache>
            </c:numRef>
          </c:val>
          <c:extLst>
            <c:ext xmlns:c16="http://schemas.microsoft.com/office/drawing/2014/chart" uri="{C3380CC4-5D6E-409C-BE32-E72D297353CC}">
              <c16:uniqueId val="{00000000-3220-4FDB-9DFF-DBA01471D115}"/>
            </c:ext>
          </c:extLst>
        </c:ser>
        <c:dLbls>
          <c:showLegendKey val="0"/>
          <c:showVal val="1"/>
          <c:showCatName val="0"/>
          <c:showSerName val="0"/>
          <c:showPercent val="0"/>
          <c:showBubbleSize val="0"/>
          <c:showLeaderLines val="1"/>
        </c:dLbls>
        <c:firstSliceAng val="28"/>
        <c:holeSize val="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[PULSELINE SALE PERFORMANCE DASHBOARD.xlsx]ANALYSIS!DAILY SALES</c:name>
    <c:fmtId val="0"/>
  </c:pivotSource>
  <c:chart>
    <c:autoTitleDeleted val="1"/>
    <c:pivotFmts>
      <c:pivotFmt>
        <c:idx val="0"/>
        <c:spPr>
          <a:gradFill>
            <a:gsLst>
              <a:gs pos="100000">
                <a:schemeClr val="tx1">
                  <a:lumMod val="95000"/>
                  <a:lumOff val="5000"/>
                </a:schemeClr>
              </a:gs>
              <a:gs pos="81000">
                <a:srgbClr val="695969"/>
              </a:gs>
              <a:gs pos="37000">
                <a:srgbClr val="6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70523552449383"/>
          <c:y val="0.10256405079545185"/>
          <c:w val="0.68246221473274915"/>
          <c:h val="0.61172339404230058"/>
        </c:manualLayout>
      </c:layout>
      <c:barChart>
        <c:barDir val="col"/>
        <c:grouping val="clustered"/>
        <c:varyColors val="0"/>
        <c:ser>
          <c:idx val="0"/>
          <c:order val="0"/>
          <c:tx>
            <c:strRef>
              <c:f>ANALYSIS!$B$50</c:f>
              <c:strCache>
                <c:ptCount val="1"/>
                <c:pt idx="0">
                  <c:v>Total</c:v>
                </c:pt>
              </c:strCache>
            </c:strRef>
          </c:tx>
          <c:spPr>
            <a:gradFill>
              <a:gsLst>
                <a:gs pos="100000">
                  <a:schemeClr val="tx1">
                    <a:lumMod val="95000"/>
                    <a:lumOff val="5000"/>
                  </a:schemeClr>
                </a:gs>
                <a:gs pos="81000">
                  <a:srgbClr val="695969"/>
                </a:gs>
                <a:gs pos="37000">
                  <a:srgbClr val="600000"/>
                </a:gs>
              </a:gsLst>
              <a:lin ang="5400000" scaled="1"/>
            </a:gradFill>
            <a:ln>
              <a:noFill/>
            </a:ln>
            <a:effectLst/>
          </c:spPr>
          <c:invertIfNegative val="0"/>
          <c:cat>
            <c:strRef>
              <c:f>ANALYSIS!$A$51:$A$57</c:f>
              <c:strCache>
                <c:ptCount val="7"/>
                <c:pt idx="0">
                  <c:v>Sunday</c:v>
                </c:pt>
                <c:pt idx="1">
                  <c:v>Monday</c:v>
                </c:pt>
                <c:pt idx="2">
                  <c:v>Tuesday</c:v>
                </c:pt>
                <c:pt idx="3">
                  <c:v>Wednesday</c:v>
                </c:pt>
                <c:pt idx="4">
                  <c:v>Thursday</c:v>
                </c:pt>
                <c:pt idx="5">
                  <c:v>Friday</c:v>
                </c:pt>
                <c:pt idx="6">
                  <c:v>Saturday</c:v>
                </c:pt>
              </c:strCache>
            </c:strRef>
          </c:cat>
          <c:val>
            <c:numRef>
              <c:f>ANALYSIS!$B$51:$B$57</c:f>
              <c:numCache>
                <c:formatCode>_("$"* #,##0.00_);_("$"* \(#,##0.00\);_("$"* "-"??_);_(@_)</c:formatCode>
                <c:ptCount val="7"/>
                <c:pt idx="0">
                  <c:v>454032.47550000018</c:v>
                </c:pt>
                <c:pt idx="1">
                  <c:v>501690.49400000018</c:v>
                </c:pt>
                <c:pt idx="2">
                  <c:v>520066.07999999978</c:v>
                </c:pt>
                <c:pt idx="3">
                  <c:v>436946.50899999985</c:v>
                </c:pt>
                <c:pt idx="4">
                  <c:v>505080.22300000011</c:v>
                </c:pt>
                <c:pt idx="5">
                  <c:v>421409.26649999997</c:v>
                </c:pt>
                <c:pt idx="6">
                  <c:v>466520.609</c:v>
                </c:pt>
              </c:numCache>
            </c:numRef>
          </c:val>
          <c:extLst>
            <c:ext xmlns:c16="http://schemas.microsoft.com/office/drawing/2014/chart" uri="{C3380CC4-5D6E-409C-BE32-E72D297353CC}">
              <c16:uniqueId val="{00000005-0B15-4B05-8DC4-EA2E85881A0B}"/>
            </c:ext>
          </c:extLst>
        </c:ser>
        <c:dLbls>
          <c:showLegendKey val="0"/>
          <c:showVal val="0"/>
          <c:showCatName val="0"/>
          <c:showSerName val="0"/>
          <c:showPercent val="0"/>
          <c:showBubbleSize val="0"/>
        </c:dLbls>
        <c:gapWidth val="219"/>
        <c:overlap val="-27"/>
        <c:axId val="110713008"/>
        <c:axId val="110710608"/>
      </c:barChart>
      <c:catAx>
        <c:axId val="11071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0608"/>
        <c:crosses val="autoZero"/>
        <c:auto val="1"/>
        <c:lblAlgn val="ctr"/>
        <c:lblOffset val="100"/>
        <c:noMultiLvlLbl val="0"/>
      </c:catAx>
      <c:valAx>
        <c:axId val="110710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3D15592-C97B-47EE-AB9A-41DA0DBC0A44}">
          <cx:spPr>
            <a:ln>
              <a:noFill/>
            </a:ln>
          </cx:spPr>
          <cx:dataLabels>
            <cx:txPr>
              <a:bodyPr spcFirstLastPara="1" vertOverflow="ellipsis" horzOverflow="overflow" wrap="square" lIns="0" tIns="0" rIns="0" bIns="0" anchor="ctr" anchorCtr="1"/>
              <a:lstStyle/>
              <a:p>
                <a:pPr algn="ctr" rtl="0">
                  <a:defRPr sz="1400">
                    <a:solidFill>
                      <a:schemeClr val="bg1"/>
                    </a:solidFill>
                    <a:latin typeface="Arial Black" panose="020B0A04020102020204" pitchFamily="34" charset="0"/>
                    <a:ea typeface="Arial Black" panose="020B0A04020102020204" pitchFamily="34" charset="0"/>
                    <a:cs typeface="Arial Black" panose="020B0A04020102020204" pitchFamily="34" charset="0"/>
                  </a:defRPr>
                </a:pPr>
                <a:endParaRPr lang="en-US" sz="1400" b="1" i="0" u="none" strike="noStrike" baseline="0">
                  <a:solidFill>
                    <a:schemeClr val="bg1"/>
                  </a:solidFill>
                  <a:latin typeface="Arial Black" panose="020B0A04020102020204" pitchFamily="34" charset="0"/>
                </a:endParaRPr>
              </a:p>
            </cx:txPr>
            <cx:visibility seriesName="0" categoryName="1" value="1"/>
            <cx:separator>, </cx:separator>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plotArea>
      <cx:plotAreaRegion>
        <cx:series layoutId="treemap" uniqueId="{93D15592-C97B-47EE-AB9A-41DA0DBC0A44}">
          <cx:dataLabels pos="ctr">
            <cx:visibility seriesName="0" categoryName="1" value="0"/>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333375</xdr:colOff>
      <xdr:row>5</xdr:row>
      <xdr:rowOff>166687</xdr:rowOff>
    </xdr:from>
    <xdr:to>
      <xdr:col>45</xdr:col>
      <xdr:colOff>132040</xdr:colOff>
      <xdr:row>73</xdr:row>
      <xdr:rowOff>-1</xdr:rowOff>
    </xdr:to>
    <xdr:grpSp>
      <xdr:nvGrpSpPr>
        <xdr:cNvPr id="133" name="Group 132">
          <a:extLst>
            <a:ext uri="{FF2B5EF4-FFF2-40B4-BE49-F238E27FC236}">
              <a16:creationId xmlns:a16="http://schemas.microsoft.com/office/drawing/2014/main" id="{86825EF8-384F-75B0-EA2D-3A86E3AADE25}"/>
            </a:ext>
          </a:extLst>
        </xdr:cNvPr>
        <xdr:cNvGrpSpPr/>
      </xdr:nvGrpSpPr>
      <xdr:grpSpPr>
        <a:xfrm>
          <a:off x="4048125" y="1119187"/>
          <a:ext cx="23944540" cy="12858750"/>
          <a:chOff x="2619375" y="238125"/>
          <a:chExt cx="23944540" cy="12858750"/>
        </a:xfrm>
      </xdr:grpSpPr>
      <xdr:grpSp>
        <xdr:nvGrpSpPr>
          <xdr:cNvPr id="119" name="Group 118">
            <a:extLst>
              <a:ext uri="{FF2B5EF4-FFF2-40B4-BE49-F238E27FC236}">
                <a16:creationId xmlns:a16="http://schemas.microsoft.com/office/drawing/2014/main" id="{B775C9CB-E93B-0E91-4731-FED7AD90D40F}"/>
              </a:ext>
            </a:extLst>
          </xdr:cNvPr>
          <xdr:cNvGrpSpPr/>
        </xdr:nvGrpSpPr>
        <xdr:grpSpPr>
          <a:xfrm>
            <a:off x="2619375" y="238125"/>
            <a:ext cx="23944540" cy="12858750"/>
            <a:chOff x="2619375" y="238125"/>
            <a:chExt cx="23944540" cy="12858750"/>
          </a:xfrm>
        </xdr:grpSpPr>
        <xdr:grpSp>
          <xdr:nvGrpSpPr>
            <xdr:cNvPr id="112" name="Group 111">
              <a:extLst>
                <a:ext uri="{FF2B5EF4-FFF2-40B4-BE49-F238E27FC236}">
                  <a16:creationId xmlns:a16="http://schemas.microsoft.com/office/drawing/2014/main" id="{004DA42F-AEC3-A26C-8516-08FB9878AC95}"/>
                </a:ext>
              </a:extLst>
            </xdr:cNvPr>
            <xdr:cNvGrpSpPr/>
          </xdr:nvGrpSpPr>
          <xdr:grpSpPr>
            <a:xfrm>
              <a:off x="2619375" y="238125"/>
              <a:ext cx="23944540" cy="12858750"/>
              <a:chOff x="0" y="119063"/>
              <a:chExt cx="25819165" cy="12549186"/>
            </a:xfrm>
          </xdr:grpSpPr>
          <xdr:grpSp>
            <xdr:nvGrpSpPr>
              <xdr:cNvPr id="108" name="Group 107">
                <a:extLst>
                  <a:ext uri="{FF2B5EF4-FFF2-40B4-BE49-F238E27FC236}">
                    <a16:creationId xmlns:a16="http://schemas.microsoft.com/office/drawing/2014/main" id="{67DD54C4-C06D-1F2A-400D-CA9061F452DB}"/>
                  </a:ext>
                </a:extLst>
              </xdr:cNvPr>
              <xdr:cNvGrpSpPr/>
            </xdr:nvGrpSpPr>
            <xdr:grpSpPr>
              <a:xfrm>
                <a:off x="0" y="119063"/>
                <a:ext cx="25819165" cy="12549186"/>
                <a:chOff x="81640" y="-17318"/>
                <a:chExt cx="21521527" cy="11172392"/>
              </a:xfrm>
            </xdr:grpSpPr>
            <xdr:grpSp>
              <xdr:nvGrpSpPr>
                <xdr:cNvPr id="106" name="Group 105">
                  <a:extLst>
                    <a:ext uri="{FF2B5EF4-FFF2-40B4-BE49-F238E27FC236}">
                      <a16:creationId xmlns:a16="http://schemas.microsoft.com/office/drawing/2014/main" id="{FA3AE075-1FE5-E52A-A531-72425E18FE9B}"/>
                    </a:ext>
                  </a:extLst>
                </xdr:cNvPr>
                <xdr:cNvGrpSpPr/>
              </xdr:nvGrpSpPr>
              <xdr:grpSpPr>
                <a:xfrm>
                  <a:off x="81640" y="-17318"/>
                  <a:ext cx="21521527" cy="11172392"/>
                  <a:chOff x="81642" y="-11959"/>
                  <a:chExt cx="14717638" cy="7715250"/>
                </a:xfrm>
              </xdr:grpSpPr>
              <xdr:grpSp>
                <xdr:nvGrpSpPr>
                  <xdr:cNvPr id="104" name="Group 103">
                    <a:extLst>
                      <a:ext uri="{FF2B5EF4-FFF2-40B4-BE49-F238E27FC236}">
                        <a16:creationId xmlns:a16="http://schemas.microsoft.com/office/drawing/2014/main" id="{7615AE24-CA73-EEEA-8EDB-087B6B2D1ADC}"/>
                      </a:ext>
                    </a:extLst>
                  </xdr:cNvPr>
                  <xdr:cNvGrpSpPr/>
                </xdr:nvGrpSpPr>
                <xdr:grpSpPr>
                  <a:xfrm>
                    <a:off x="81642" y="-11959"/>
                    <a:ext cx="14717638" cy="7715250"/>
                    <a:chOff x="81642" y="-11959"/>
                    <a:chExt cx="14717638" cy="7715250"/>
                  </a:xfrm>
                </xdr:grpSpPr>
                <xdr:grpSp>
                  <xdr:nvGrpSpPr>
                    <xdr:cNvPr id="101" name="Group 100">
                      <a:extLst>
                        <a:ext uri="{FF2B5EF4-FFF2-40B4-BE49-F238E27FC236}">
                          <a16:creationId xmlns:a16="http://schemas.microsoft.com/office/drawing/2014/main" id="{8D66F9C9-058D-65D2-5928-960FD68FA822}"/>
                        </a:ext>
                      </a:extLst>
                    </xdr:cNvPr>
                    <xdr:cNvGrpSpPr/>
                  </xdr:nvGrpSpPr>
                  <xdr:grpSpPr>
                    <a:xfrm>
                      <a:off x="81642" y="-11959"/>
                      <a:ext cx="14717638" cy="7715250"/>
                      <a:chOff x="81642" y="-11959"/>
                      <a:chExt cx="14717638" cy="7715250"/>
                    </a:xfrm>
                  </xdr:grpSpPr>
                  <xdr:grpSp>
                    <xdr:nvGrpSpPr>
                      <xdr:cNvPr id="96" name="Group 95">
                        <a:extLst>
                          <a:ext uri="{FF2B5EF4-FFF2-40B4-BE49-F238E27FC236}">
                            <a16:creationId xmlns:a16="http://schemas.microsoft.com/office/drawing/2014/main" id="{BD0FBF5C-A551-1279-17F5-8E0360F91575}"/>
                          </a:ext>
                        </a:extLst>
                      </xdr:cNvPr>
                      <xdr:cNvGrpSpPr/>
                    </xdr:nvGrpSpPr>
                    <xdr:grpSpPr>
                      <a:xfrm>
                        <a:off x="81642" y="-11959"/>
                        <a:ext cx="14717638" cy="7715250"/>
                        <a:chOff x="27214" y="-11959"/>
                        <a:chExt cx="14717638" cy="7715250"/>
                      </a:xfrm>
                    </xdr:grpSpPr>
                    <xdr:sp macro="" textlink="">
                      <xdr:nvSpPr>
                        <xdr:cNvPr id="10" name="Rectangle: Rounded Corners 9">
                          <a:extLst>
                            <a:ext uri="{FF2B5EF4-FFF2-40B4-BE49-F238E27FC236}">
                              <a16:creationId xmlns:a16="http://schemas.microsoft.com/office/drawing/2014/main" id="{A29638AD-6FBD-6DEC-1439-77A1E142829E}"/>
                            </a:ext>
                          </a:extLst>
                        </xdr:cNvPr>
                        <xdr:cNvSpPr/>
                      </xdr:nvSpPr>
                      <xdr:spPr>
                        <a:xfrm>
                          <a:off x="1728107" y="4735284"/>
                          <a:ext cx="6272893" cy="476251"/>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FF0000"/>
                            </a:solidFill>
                          </a:endParaRPr>
                        </a:p>
                      </xdr:txBody>
                    </xdr:sp>
                    <xdr:grpSp>
                      <xdr:nvGrpSpPr>
                        <xdr:cNvPr id="80" name="Group 79">
                          <a:extLst>
                            <a:ext uri="{FF2B5EF4-FFF2-40B4-BE49-F238E27FC236}">
                              <a16:creationId xmlns:a16="http://schemas.microsoft.com/office/drawing/2014/main" id="{47C33B58-CA9E-DA79-98E9-F355D21F944F}"/>
                            </a:ext>
                          </a:extLst>
                        </xdr:cNvPr>
                        <xdr:cNvGrpSpPr/>
                      </xdr:nvGrpSpPr>
                      <xdr:grpSpPr>
                        <a:xfrm>
                          <a:off x="62745" y="-11959"/>
                          <a:ext cx="14682107" cy="7715250"/>
                          <a:chOff x="76352" y="-11959"/>
                          <a:chExt cx="14682107" cy="7715250"/>
                        </a:xfrm>
                      </xdr:grpSpPr>
                      <xdr:grpSp>
                        <xdr:nvGrpSpPr>
                          <xdr:cNvPr id="76" name="Group 75">
                            <a:extLst>
                              <a:ext uri="{FF2B5EF4-FFF2-40B4-BE49-F238E27FC236}">
                                <a16:creationId xmlns:a16="http://schemas.microsoft.com/office/drawing/2014/main" id="{1D2A2B74-3451-1465-943F-F9D4034800C8}"/>
                              </a:ext>
                            </a:extLst>
                          </xdr:cNvPr>
                          <xdr:cNvGrpSpPr/>
                        </xdr:nvGrpSpPr>
                        <xdr:grpSpPr>
                          <a:xfrm>
                            <a:off x="76352" y="-11959"/>
                            <a:ext cx="14682107" cy="7715250"/>
                            <a:chOff x="76352" y="-11959"/>
                            <a:chExt cx="14682107" cy="7715250"/>
                          </a:xfrm>
                        </xdr:grpSpPr>
                        <xdr:grpSp>
                          <xdr:nvGrpSpPr>
                            <xdr:cNvPr id="73" name="Group 72">
                              <a:extLst>
                                <a:ext uri="{FF2B5EF4-FFF2-40B4-BE49-F238E27FC236}">
                                  <a16:creationId xmlns:a16="http://schemas.microsoft.com/office/drawing/2014/main" id="{AA8C9863-5541-4478-81AD-30BC5015E2D4}"/>
                                </a:ext>
                              </a:extLst>
                            </xdr:cNvPr>
                            <xdr:cNvGrpSpPr/>
                          </xdr:nvGrpSpPr>
                          <xdr:grpSpPr>
                            <a:xfrm>
                              <a:off x="76352" y="-11959"/>
                              <a:ext cx="14682107" cy="7715250"/>
                              <a:chOff x="35531" y="1648"/>
                              <a:chExt cx="14682107" cy="7715250"/>
                            </a:xfrm>
                          </xdr:grpSpPr>
                          <xdr:grpSp>
                            <xdr:nvGrpSpPr>
                              <xdr:cNvPr id="71" name="Group 70">
                                <a:extLst>
                                  <a:ext uri="{FF2B5EF4-FFF2-40B4-BE49-F238E27FC236}">
                                    <a16:creationId xmlns:a16="http://schemas.microsoft.com/office/drawing/2014/main" id="{036B3467-C2DA-3316-000B-EBC9C4D6D3A4}"/>
                                  </a:ext>
                                </a:extLst>
                              </xdr:cNvPr>
                              <xdr:cNvGrpSpPr/>
                            </xdr:nvGrpSpPr>
                            <xdr:grpSpPr>
                              <a:xfrm>
                                <a:off x="35531" y="1648"/>
                                <a:ext cx="14682107" cy="7715250"/>
                                <a:chOff x="30985" y="-8072"/>
                                <a:chExt cx="12803727" cy="5207374"/>
                              </a:xfrm>
                            </xdr:grpSpPr>
                            <xdr:grpSp>
                              <xdr:nvGrpSpPr>
                                <xdr:cNvPr id="60" name="Group 59">
                                  <a:extLst>
                                    <a:ext uri="{FF2B5EF4-FFF2-40B4-BE49-F238E27FC236}">
                                      <a16:creationId xmlns:a16="http://schemas.microsoft.com/office/drawing/2014/main" id="{F461DF0F-B35E-76C0-8F79-0651C9917CC1}"/>
                                    </a:ext>
                                  </a:extLst>
                                </xdr:cNvPr>
                                <xdr:cNvGrpSpPr/>
                              </xdr:nvGrpSpPr>
                              <xdr:grpSpPr>
                                <a:xfrm>
                                  <a:off x="30985" y="-8072"/>
                                  <a:ext cx="12803727" cy="5207374"/>
                                  <a:chOff x="31210" y="182497"/>
                                  <a:chExt cx="12896850" cy="5162550"/>
                                </a:xfrm>
                              </xdr:grpSpPr>
                              <xdr:grpSp>
                                <xdr:nvGrpSpPr>
                                  <xdr:cNvPr id="58" name="Group 57">
                                    <a:extLst>
                                      <a:ext uri="{FF2B5EF4-FFF2-40B4-BE49-F238E27FC236}">
                                        <a16:creationId xmlns:a16="http://schemas.microsoft.com/office/drawing/2014/main" id="{FF1A789D-8746-72F2-5BE1-4A88AA25A50E}"/>
                                      </a:ext>
                                    </a:extLst>
                                  </xdr:cNvPr>
                                  <xdr:cNvGrpSpPr/>
                                </xdr:nvGrpSpPr>
                                <xdr:grpSpPr>
                                  <a:xfrm>
                                    <a:off x="31210" y="182497"/>
                                    <a:ext cx="12896850" cy="5162550"/>
                                    <a:chOff x="31210" y="-8003"/>
                                    <a:chExt cx="12896850" cy="5162550"/>
                                  </a:xfrm>
                                </xdr:grpSpPr>
                                <xdr:grpSp>
                                  <xdr:nvGrpSpPr>
                                    <xdr:cNvPr id="33" name="Group 32">
                                      <a:extLst>
                                        <a:ext uri="{FF2B5EF4-FFF2-40B4-BE49-F238E27FC236}">
                                          <a16:creationId xmlns:a16="http://schemas.microsoft.com/office/drawing/2014/main" id="{F0775F3E-9F1E-AF62-E450-DFE4BFE1984C}"/>
                                        </a:ext>
                                      </a:extLst>
                                    </xdr:cNvPr>
                                    <xdr:cNvGrpSpPr/>
                                  </xdr:nvGrpSpPr>
                                  <xdr:grpSpPr>
                                    <a:xfrm>
                                      <a:off x="31210" y="-8003"/>
                                      <a:ext cx="12896850" cy="5162550"/>
                                      <a:chOff x="31210" y="-8003"/>
                                      <a:chExt cx="12896850" cy="5162550"/>
                                    </a:xfrm>
                                  </xdr:grpSpPr>
                                  <xdr:sp macro="" textlink="">
                                    <xdr:nvSpPr>
                                      <xdr:cNvPr id="3" name="Rectangle 2">
                                        <a:extLst>
                                          <a:ext uri="{FF2B5EF4-FFF2-40B4-BE49-F238E27FC236}">
                                            <a16:creationId xmlns:a16="http://schemas.microsoft.com/office/drawing/2014/main" id="{D2D3DD39-941B-75E7-A393-1F6A0EB41608}"/>
                                          </a:ext>
                                        </a:extLst>
                                      </xdr:cNvPr>
                                      <xdr:cNvSpPr/>
                                    </xdr:nvSpPr>
                                    <xdr:spPr>
                                      <a:xfrm>
                                        <a:off x="31210" y="-8003"/>
                                        <a:ext cx="12896850" cy="5162550"/>
                                      </a:xfrm>
                                      <a:prstGeom prst="rect">
                                        <a:avLst/>
                                      </a:prstGeom>
                                      <a:gradFill>
                                        <a:gsLst>
                                          <a:gs pos="0">
                                            <a:srgbClr val="0070C0"/>
                                          </a:gs>
                                          <a:gs pos="77000">
                                            <a:schemeClr val="tx1">
                                              <a:lumMod val="85000"/>
                                              <a:lumOff val="1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4" name="Rectangle 3">
                                        <a:extLst>
                                          <a:ext uri="{FF2B5EF4-FFF2-40B4-BE49-F238E27FC236}">
                                            <a16:creationId xmlns:a16="http://schemas.microsoft.com/office/drawing/2014/main" id="{B506A1DA-8D61-FCE9-D5A6-6556E7AB776C}"/>
                                          </a:ext>
                                        </a:extLst>
                                      </xdr:cNvPr>
                                      <xdr:cNvSpPr/>
                                    </xdr:nvSpPr>
                                    <xdr:spPr>
                                      <a:xfrm>
                                        <a:off x="38100" y="0"/>
                                        <a:ext cx="7505700" cy="704850"/>
                                      </a:xfrm>
                                      <a:prstGeom prst="rect">
                                        <a:avLst/>
                                      </a:prstGeom>
                                      <a:gradFill>
                                        <a:gsLst>
                                          <a:gs pos="37000">
                                            <a:srgbClr val="0070C0"/>
                                          </a:gs>
                                          <a:gs pos="86000">
                                            <a:schemeClr val="tx1">
                                              <a:lumMod val="85000"/>
                                              <a:lumOff val="1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76AF8AE5-418D-EFF3-B380-B705655D08DB}"/>
                                          </a:ext>
                                        </a:extLst>
                                      </xdr:cNvPr>
                                      <xdr:cNvSpPr/>
                                    </xdr:nvSpPr>
                                    <xdr:spPr>
                                      <a:xfrm>
                                        <a:off x="57150" y="714375"/>
                                        <a:ext cx="1476376" cy="733425"/>
                                      </a:xfrm>
                                      <a:prstGeom prst="roundRect">
                                        <a:avLst>
                                          <a:gd name="adj" fmla="val 10174"/>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extLst>
                                          <a:ext uri="{FF2B5EF4-FFF2-40B4-BE49-F238E27FC236}">
                                            <a16:creationId xmlns:a16="http://schemas.microsoft.com/office/drawing/2014/main" id="{DAF25266-F173-DF6F-7186-36C66175E9AF}"/>
                                          </a:ext>
                                        </a:extLst>
                                      </xdr:cNvPr>
                                      <xdr:cNvGrpSpPr/>
                                    </xdr:nvGrpSpPr>
                                    <xdr:grpSpPr>
                                      <a:xfrm>
                                        <a:off x="1581150" y="0"/>
                                        <a:ext cx="11191875" cy="962025"/>
                                        <a:chOff x="1676400" y="0"/>
                                        <a:chExt cx="11191875" cy="962025"/>
                                      </a:xfrm>
                                      <a:solidFill>
                                        <a:schemeClr val="accent1">
                                          <a:lumMod val="20000"/>
                                          <a:lumOff val="80000"/>
                                        </a:schemeClr>
                                      </a:solidFill>
                                    </xdr:grpSpPr>
                                    <xdr:sp macro="" textlink="">
                                      <xdr:nvSpPr>
                                        <xdr:cNvPr id="7" name="Rectangle 6">
                                          <a:extLst>
                                            <a:ext uri="{FF2B5EF4-FFF2-40B4-BE49-F238E27FC236}">
                                              <a16:creationId xmlns:a16="http://schemas.microsoft.com/office/drawing/2014/main" id="{61D74DC6-C4C5-4D5D-E633-C444E07C224E}"/>
                                            </a:ext>
                                          </a:extLst>
                                        </xdr:cNvPr>
                                        <xdr:cNvSpPr/>
                                      </xdr:nvSpPr>
                                      <xdr:spPr>
                                        <a:xfrm>
                                          <a:off x="1676400" y="752475"/>
                                          <a:ext cx="7867650" cy="209550"/>
                                        </a:xfrm>
                                        <a:prstGeom prst="rect">
                                          <a:avLst/>
                                        </a:prstGeom>
                                        <a:solidFill>
                                          <a:srgbClr val="CFB2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91879D5-999C-03B4-2459-6AE81EC70F47}"/>
                                            </a:ext>
                                          </a:extLst>
                                        </xdr:cNvPr>
                                        <xdr:cNvSpPr/>
                                      </xdr:nvSpPr>
                                      <xdr:spPr>
                                        <a:xfrm>
                                          <a:off x="9835521" y="0"/>
                                          <a:ext cx="3032754" cy="488146"/>
                                        </a:xfrm>
                                        <a:prstGeom prst="rect">
                                          <a:avLst/>
                                        </a:prstGeom>
                                        <a:solidFill>
                                          <a:srgbClr val="CFB2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lowchart: Data 8">
                                          <a:extLst>
                                            <a:ext uri="{FF2B5EF4-FFF2-40B4-BE49-F238E27FC236}">
                                              <a16:creationId xmlns:a16="http://schemas.microsoft.com/office/drawing/2014/main" id="{14486056-7FAC-24FD-8428-93BF72AE9705}"/>
                                            </a:ext>
                                          </a:extLst>
                                        </xdr:cNvPr>
                                        <xdr:cNvSpPr/>
                                      </xdr:nvSpPr>
                                      <xdr:spPr>
                                        <a:xfrm>
                                          <a:off x="9336173" y="0"/>
                                          <a:ext cx="582573" cy="962024"/>
                                        </a:xfrm>
                                        <a:prstGeom prst="flowChartInputOutput">
                                          <a:avLst/>
                                        </a:prstGeom>
                                        <a:solidFill>
                                          <a:srgbClr val="CFB2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Flowchart: Process 13">
                                        <a:extLst>
                                          <a:ext uri="{FF2B5EF4-FFF2-40B4-BE49-F238E27FC236}">
                                            <a16:creationId xmlns:a16="http://schemas.microsoft.com/office/drawing/2014/main" id="{9947B3C4-FA15-45EE-BA66-A0D10802D79C}"/>
                                          </a:ext>
                                        </a:extLst>
                                      </xdr:cNvPr>
                                      <xdr:cNvSpPr/>
                                    </xdr:nvSpPr>
                                    <xdr:spPr>
                                      <a:xfrm>
                                        <a:off x="76201" y="1504949"/>
                                        <a:ext cx="1428749" cy="3629026"/>
                                      </a:xfrm>
                                      <a:prstGeom prst="flowChartProcess">
                                        <a:avLst/>
                                      </a:prstGeom>
                                      <a:gradFill>
                                        <a:gsLst>
                                          <a:gs pos="0">
                                            <a:srgbClr val="0070C0"/>
                                          </a:gs>
                                          <a:gs pos="77000">
                                            <a:schemeClr val="tx1">
                                              <a:lumMod val="85000"/>
                                              <a:lumOff val="15000"/>
                                            </a:schemeClr>
                                          </a:gs>
                                        </a:gsLst>
                                        <a:lin ang="5400000" scaled="1"/>
                                      </a:gradFill>
                                      <a:ln w="76200" cmpd="sng">
                                        <a:solidFill>
                                          <a:srgbClr val="600000">
                                            <a:alpha val="95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76200">
                                            <a:solidFill>
                                              <a:schemeClr val="tx1"/>
                                            </a:solidFill>
                                          </a:ln>
                                        </a:endParaRPr>
                                      </a:p>
                                    </xdr:txBody>
                                  </xdr:sp>
                                  <xdr:sp macro="" textlink="">
                                    <xdr:nvSpPr>
                                      <xdr:cNvPr id="15" name="Rectangle: Rounded Corners 14">
                                        <a:extLst>
                                          <a:ext uri="{FF2B5EF4-FFF2-40B4-BE49-F238E27FC236}">
                                            <a16:creationId xmlns:a16="http://schemas.microsoft.com/office/drawing/2014/main" id="{E7A119B0-76B4-9A81-BDC1-02FD570C0EC4}"/>
                                          </a:ext>
                                        </a:extLst>
                                      </xdr:cNvPr>
                                      <xdr:cNvSpPr/>
                                    </xdr:nvSpPr>
                                    <xdr:spPr>
                                      <a:xfrm>
                                        <a:off x="1562101" y="1000124"/>
                                        <a:ext cx="2228849" cy="676275"/>
                                      </a:xfrm>
                                      <a:prstGeom prst="roundRect">
                                        <a:avLst>
                                          <a:gd name="adj" fmla="val 13850"/>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69648710-884B-44EB-A08F-A53A4ECFC765}"/>
                                          </a:ext>
                                        </a:extLst>
                                      </xdr:cNvPr>
                                      <xdr:cNvSpPr/>
                                    </xdr:nvSpPr>
                                    <xdr:spPr>
                                      <a:xfrm>
                                        <a:off x="3897969" y="1000964"/>
                                        <a:ext cx="1202522" cy="676275"/>
                                      </a:xfrm>
                                      <a:prstGeom prst="roundRect">
                                        <a:avLst>
                                          <a:gd name="adj" fmla="val 12441"/>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0EBF16B9-AF0A-4C27-8FD4-49031F946B28}"/>
                                          </a:ext>
                                        </a:extLst>
                                      </xdr:cNvPr>
                                      <xdr:cNvSpPr/>
                                    </xdr:nvSpPr>
                                    <xdr:spPr>
                                      <a:xfrm>
                                        <a:off x="7124700" y="1019175"/>
                                        <a:ext cx="2619375" cy="676275"/>
                                      </a:xfrm>
                                      <a:prstGeom prst="roundRect">
                                        <a:avLst>
                                          <a:gd name="adj" fmla="val 9625"/>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86F40F5E-D3AF-DD1F-795C-9B25CAB2D111}"/>
                                          </a:ext>
                                        </a:extLst>
                                      </xdr:cNvPr>
                                      <xdr:cNvSpPr/>
                                    </xdr:nvSpPr>
                                    <xdr:spPr>
                                      <a:xfrm>
                                        <a:off x="7543801" y="1733550"/>
                                        <a:ext cx="1828800" cy="1419225"/>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2E79BB1D-99FD-4CF9-8C9B-E104C64C89DB}"/>
                                          </a:ext>
                                        </a:extLst>
                                      </xdr:cNvPr>
                                      <xdr:cNvSpPr/>
                                    </xdr:nvSpPr>
                                    <xdr:spPr>
                                      <a:xfrm>
                                        <a:off x="1543050" y="3181350"/>
                                        <a:ext cx="5448300" cy="1943100"/>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F551B199-4CCC-49B2-B6CC-0FB1E171F678}"/>
                                          </a:ext>
                                        </a:extLst>
                                      </xdr:cNvPr>
                                      <xdr:cNvSpPr/>
                                    </xdr:nvSpPr>
                                    <xdr:spPr>
                                      <a:xfrm>
                                        <a:off x="1590675" y="1800225"/>
                                        <a:ext cx="3048000" cy="1228725"/>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5003DBBB-D58D-4FA5-BA29-08C78E688A8C}"/>
                                          </a:ext>
                                        </a:extLst>
                                      </xdr:cNvPr>
                                      <xdr:cNvSpPr/>
                                    </xdr:nvSpPr>
                                    <xdr:spPr>
                                      <a:xfrm>
                                        <a:off x="4752975" y="1771650"/>
                                        <a:ext cx="2600325" cy="1276350"/>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670E6669-8945-1679-9709-8DCF7EDB4F6F}"/>
                                          </a:ext>
                                        </a:extLst>
                                      </xdr:cNvPr>
                                      <xdr:cNvGrpSpPr/>
                                    </xdr:nvGrpSpPr>
                                    <xdr:grpSpPr>
                                      <a:xfrm>
                                        <a:off x="11220450" y="600075"/>
                                        <a:ext cx="1162050" cy="1960694"/>
                                        <a:chOff x="11239500" y="609600"/>
                                        <a:chExt cx="1162050" cy="1960694"/>
                                      </a:xfrm>
                                    </xdr:grpSpPr>
                                    <xdr:sp macro="" textlink="">
                                      <xdr:nvSpPr>
                                        <xdr:cNvPr id="23" name="Arrow: Pentagon 22">
                                          <a:extLst>
                                            <a:ext uri="{FF2B5EF4-FFF2-40B4-BE49-F238E27FC236}">
                                              <a16:creationId xmlns:a16="http://schemas.microsoft.com/office/drawing/2014/main" id="{D3E523A1-FC4B-47CB-A10B-707257AD9E03}"/>
                                            </a:ext>
                                          </a:extLst>
                                        </xdr:cNvPr>
                                        <xdr:cNvSpPr/>
                                      </xdr:nvSpPr>
                                      <xdr:spPr>
                                        <a:xfrm rot="5400000">
                                          <a:off x="10833588" y="1054190"/>
                                          <a:ext cx="1960688" cy="1071519"/>
                                        </a:xfrm>
                                        <a:prstGeom prst="homePlate">
                                          <a:avLst>
                                            <a:gd name="adj" fmla="val 24510"/>
                                          </a:avLst>
                                        </a:prstGeom>
                                        <a:gradFill>
                                          <a:gsLst>
                                            <a:gs pos="0">
                                              <a:srgbClr val="0070C0"/>
                                            </a:gs>
                                            <a:gs pos="66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rapezoid 26">
                                          <a:extLst>
                                            <a:ext uri="{FF2B5EF4-FFF2-40B4-BE49-F238E27FC236}">
                                              <a16:creationId xmlns:a16="http://schemas.microsoft.com/office/drawing/2014/main" id="{7A828255-249D-EED1-D337-4BDAEE508401}"/>
                                            </a:ext>
                                          </a:extLst>
                                        </xdr:cNvPr>
                                        <xdr:cNvSpPr/>
                                      </xdr:nvSpPr>
                                      <xdr:spPr>
                                        <a:xfrm>
                                          <a:off x="11239500" y="609600"/>
                                          <a:ext cx="1162050" cy="95250"/>
                                        </a:xfrm>
                                        <a:prstGeom prst="trapezoi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0" name="Group 29">
                                        <a:extLst>
                                          <a:ext uri="{FF2B5EF4-FFF2-40B4-BE49-F238E27FC236}">
                                            <a16:creationId xmlns:a16="http://schemas.microsoft.com/office/drawing/2014/main" id="{1C8D8C3D-3073-DFC1-D22F-7F4162959BCA}"/>
                                          </a:ext>
                                        </a:extLst>
                                      </xdr:cNvPr>
                                      <xdr:cNvGrpSpPr/>
                                    </xdr:nvGrpSpPr>
                                    <xdr:grpSpPr>
                                      <a:xfrm>
                                        <a:off x="9982200" y="609600"/>
                                        <a:ext cx="1219200" cy="1962155"/>
                                        <a:chOff x="9982200" y="609600"/>
                                        <a:chExt cx="1219200" cy="1962155"/>
                                      </a:xfrm>
                                    </xdr:grpSpPr>
                                    <xdr:sp macro="" textlink="">
                                      <xdr:nvSpPr>
                                        <xdr:cNvPr id="22" name="Arrow: Pentagon 21">
                                          <a:extLst>
                                            <a:ext uri="{FF2B5EF4-FFF2-40B4-BE49-F238E27FC236}">
                                              <a16:creationId xmlns:a16="http://schemas.microsoft.com/office/drawing/2014/main" id="{2FFDF57E-6B23-9661-02F1-9929C023DC13}"/>
                                            </a:ext>
                                          </a:extLst>
                                        </xdr:cNvPr>
                                        <xdr:cNvSpPr/>
                                      </xdr:nvSpPr>
                                      <xdr:spPr>
                                        <a:xfrm rot="5400000">
                                          <a:off x="9644062" y="1138242"/>
                                          <a:ext cx="1885950" cy="981075"/>
                                        </a:xfrm>
                                        <a:prstGeom prst="homePlate">
                                          <a:avLst/>
                                        </a:prstGeom>
                                        <a:gradFill>
                                          <a:gsLst>
                                            <a:gs pos="71000">
                                              <a:srgbClr val="0070C0"/>
                                            </a:gs>
                                            <a:gs pos="32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Arrow: Pentagon 42">
                                          <a:extLst>
                                            <a:ext uri="{FF2B5EF4-FFF2-40B4-BE49-F238E27FC236}">
                                              <a16:creationId xmlns:a16="http://schemas.microsoft.com/office/drawing/2014/main" id="{BE837EDE-428D-9A8D-AD4F-C2753A4EA36D}"/>
                                            </a:ext>
                                          </a:extLst>
                                        </xdr:cNvPr>
                                        <xdr:cNvSpPr/>
                                      </xdr:nvSpPr>
                                      <xdr:spPr>
                                        <a:xfrm rot="5400000">
                                          <a:off x="9634537" y="1119192"/>
                                          <a:ext cx="1885950" cy="981075"/>
                                        </a:xfrm>
                                        <a:prstGeom prst="homePlate">
                                          <a:avLst>
                                            <a:gd name="adj" fmla="val 28641"/>
                                          </a:avLst>
                                        </a:prstGeom>
                                        <a:gradFill>
                                          <a:gsLst>
                                            <a:gs pos="71000">
                                              <a:srgbClr val="0070C0"/>
                                            </a:gs>
                                            <a:gs pos="32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rapezoid 27">
                                          <a:extLst>
                                            <a:ext uri="{FF2B5EF4-FFF2-40B4-BE49-F238E27FC236}">
                                              <a16:creationId xmlns:a16="http://schemas.microsoft.com/office/drawing/2014/main" id="{C9549002-8663-445D-A265-10ECDAE1E1D0}"/>
                                            </a:ext>
                                          </a:extLst>
                                        </xdr:cNvPr>
                                        <xdr:cNvSpPr/>
                                      </xdr:nvSpPr>
                                      <xdr:spPr>
                                        <a:xfrm>
                                          <a:off x="9982200" y="609600"/>
                                          <a:ext cx="1219200" cy="95250"/>
                                        </a:xfrm>
                                        <a:prstGeom prst="trapezoi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Rectangle: Rounded Corners 30">
                                        <a:extLst>
                                          <a:ext uri="{FF2B5EF4-FFF2-40B4-BE49-F238E27FC236}">
                                            <a16:creationId xmlns:a16="http://schemas.microsoft.com/office/drawing/2014/main" id="{0F0CA7B1-9CFC-4EE1-84BC-DD3EEE61273E}"/>
                                          </a:ext>
                                        </a:extLst>
                                      </xdr:cNvPr>
                                      <xdr:cNvSpPr/>
                                    </xdr:nvSpPr>
                                    <xdr:spPr>
                                      <a:xfrm>
                                        <a:off x="9663972" y="2697161"/>
                                        <a:ext cx="2981325" cy="2400300"/>
                                      </a:xfrm>
                                      <a:prstGeom prst="roundRect">
                                        <a:avLst>
                                          <a:gd name="adj" fmla="val 6746"/>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3CE06224-2244-4E53-AC6E-C78A58A09FE8}"/>
                                          </a:ext>
                                        </a:extLst>
                                      </xdr:cNvPr>
                                      <xdr:cNvSpPr/>
                                    </xdr:nvSpPr>
                                    <xdr:spPr>
                                      <a:xfrm>
                                        <a:off x="7086600" y="3181350"/>
                                        <a:ext cx="2324100" cy="1924050"/>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BCCED4EA-20D4-B125-3DFF-7DF0805A4585}"/>
                                          </a:ext>
                                        </a:extLst>
                                      </xdr:cNvPr>
                                      <xdr:cNvSpPr/>
                                    </xdr:nvSpPr>
                                    <xdr:spPr>
                                      <a:xfrm>
                                        <a:off x="66675" y="19050"/>
                                        <a:ext cx="7505700" cy="704850"/>
                                      </a:xfrm>
                                      <a:prstGeom prst="rect">
                                        <a:avLst/>
                                      </a:prstGeom>
                                      <a:gradFill>
                                        <a:gsLst>
                                          <a:gs pos="37000">
                                            <a:srgbClr val="0070C0"/>
                                          </a:gs>
                                          <a:gs pos="86000">
                                            <a:schemeClr val="tx1">
                                              <a:lumMod val="85000"/>
                                              <a:lumOff val="1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FFDBB695-C4A3-6027-A1FC-C837B82FDB65}"/>
                                          </a:ext>
                                        </a:extLst>
                                      </xdr:cNvPr>
                                      <xdr:cNvSpPr/>
                                    </xdr:nvSpPr>
                                    <xdr:spPr>
                                      <a:xfrm>
                                        <a:off x="85725" y="733425"/>
                                        <a:ext cx="1476376" cy="733425"/>
                                      </a:xfrm>
                                      <a:prstGeom prst="roundRect">
                                        <a:avLst>
                                          <a:gd name="adj" fmla="val 10174"/>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529EF964-2540-BE1E-546B-0D9F0BCE8025}"/>
                                          </a:ext>
                                        </a:extLst>
                                      </xdr:cNvPr>
                                      <xdr:cNvSpPr/>
                                    </xdr:nvSpPr>
                                    <xdr:spPr>
                                      <a:xfrm>
                                        <a:off x="7572376" y="1752600"/>
                                        <a:ext cx="1828800" cy="1419225"/>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lowchart: Process 37">
                                        <a:extLst>
                                          <a:ext uri="{FF2B5EF4-FFF2-40B4-BE49-F238E27FC236}">
                                            <a16:creationId xmlns:a16="http://schemas.microsoft.com/office/drawing/2014/main" id="{DD6D757E-C208-41ED-ED3C-CD5209E68334}"/>
                                          </a:ext>
                                        </a:extLst>
                                      </xdr:cNvPr>
                                      <xdr:cNvSpPr/>
                                    </xdr:nvSpPr>
                                    <xdr:spPr>
                                      <a:xfrm>
                                        <a:off x="66676" y="1598124"/>
                                        <a:ext cx="1428749" cy="1778211"/>
                                      </a:xfrm>
                                      <a:prstGeom prst="flowChartProcess">
                                        <a:avLst/>
                                      </a:prstGeom>
                                      <a:gradFill>
                                        <a:gsLst>
                                          <a:gs pos="0">
                                            <a:srgbClr val="0070C0"/>
                                          </a:gs>
                                          <a:gs pos="77000">
                                            <a:schemeClr val="tx1">
                                              <a:lumMod val="85000"/>
                                              <a:lumOff val="15000"/>
                                            </a:schemeClr>
                                          </a:gs>
                                        </a:gsLst>
                                        <a:lin ang="5400000" scaled="1"/>
                                      </a:grad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Rounded Corners 38">
                                        <a:extLst>
                                          <a:ext uri="{FF2B5EF4-FFF2-40B4-BE49-F238E27FC236}">
                                            <a16:creationId xmlns:a16="http://schemas.microsoft.com/office/drawing/2014/main" id="{FBDE5295-9621-524F-D389-45C66953BCA1}"/>
                                          </a:ext>
                                        </a:extLst>
                                      </xdr:cNvPr>
                                      <xdr:cNvSpPr/>
                                    </xdr:nvSpPr>
                                    <xdr:spPr>
                                      <a:xfrm>
                                        <a:off x="7115175" y="1000125"/>
                                        <a:ext cx="2619375" cy="676275"/>
                                      </a:xfrm>
                                      <a:prstGeom prst="roundRect">
                                        <a:avLst>
                                          <a:gd name="adj" fmla="val 9625"/>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3B1E8DB0-01E7-E62F-CF5E-F433AE4D6A18}"/>
                                          </a:ext>
                                        </a:extLst>
                                      </xdr:cNvPr>
                                      <xdr:cNvSpPr/>
                                    </xdr:nvSpPr>
                                    <xdr:spPr>
                                      <a:xfrm>
                                        <a:off x="1569382" y="3153194"/>
                                        <a:ext cx="5448300" cy="1943100"/>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40">
                                        <a:extLst>
                                          <a:ext uri="{FF2B5EF4-FFF2-40B4-BE49-F238E27FC236}">
                                            <a16:creationId xmlns:a16="http://schemas.microsoft.com/office/drawing/2014/main" id="{8E2D64DC-57FC-389F-FEEA-56F2C851C0B1}"/>
                                          </a:ext>
                                        </a:extLst>
                                      </xdr:cNvPr>
                                      <xdr:cNvSpPr/>
                                    </xdr:nvSpPr>
                                    <xdr:spPr>
                                      <a:xfrm>
                                        <a:off x="1581150" y="1781175"/>
                                        <a:ext cx="3048000" cy="1228725"/>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46">
                                        <a:extLst>
                                          <a:ext uri="{FF2B5EF4-FFF2-40B4-BE49-F238E27FC236}">
                                            <a16:creationId xmlns:a16="http://schemas.microsoft.com/office/drawing/2014/main" id="{FC145703-1669-5F50-90AA-9C9686058B4B}"/>
                                          </a:ext>
                                        </a:extLst>
                                      </xdr:cNvPr>
                                      <xdr:cNvSpPr/>
                                    </xdr:nvSpPr>
                                    <xdr:spPr>
                                      <a:xfrm>
                                        <a:off x="7562851" y="1733550"/>
                                        <a:ext cx="1828800" cy="1419225"/>
                                      </a:xfrm>
                                      <a:prstGeom prst="rect">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7" name="Group 56">
                                      <a:extLst>
                                        <a:ext uri="{FF2B5EF4-FFF2-40B4-BE49-F238E27FC236}">
                                          <a16:creationId xmlns:a16="http://schemas.microsoft.com/office/drawing/2014/main" id="{443D5553-93EE-DC18-33C1-28D40F276CCD}"/>
                                        </a:ext>
                                      </a:extLst>
                                    </xdr:cNvPr>
                                    <xdr:cNvGrpSpPr/>
                                  </xdr:nvGrpSpPr>
                                  <xdr:grpSpPr>
                                    <a:xfrm>
                                      <a:off x="142876" y="9526"/>
                                      <a:ext cx="11865434" cy="2340442"/>
                                      <a:chOff x="295276" y="9526"/>
                                      <a:chExt cx="11865434" cy="2340442"/>
                                    </a:xfrm>
                                  </xdr:grpSpPr>
                                  <xdr:pic>
                                    <xdr:nvPicPr>
                                      <xdr:cNvPr id="81" name="Graphic 80" descr="Presentation with pie chart with solid fill">
                                        <a:extLst>
                                          <a:ext uri="{FF2B5EF4-FFF2-40B4-BE49-F238E27FC236}">
                                            <a16:creationId xmlns:a16="http://schemas.microsoft.com/office/drawing/2014/main" id="{7194F8F0-DD5E-AACA-2CF3-9125EDC60C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5276" y="9526"/>
                                        <a:ext cx="685800" cy="685800"/>
                                      </a:xfrm>
                                      <a:prstGeom prst="rect">
                                        <a:avLst/>
                                      </a:prstGeom>
                                    </xdr:spPr>
                                  </xdr:pic>
                                  <xdr:sp macro="" textlink="">
                                    <xdr:nvSpPr>
                                      <xdr:cNvPr id="82" name="TextBox 81">
                                        <a:extLst>
                                          <a:ext uri="{FF2B5EF4-FFF2-40B4-BE49-F238E27FC236}">
                                            <a16:creationId xmlns:a16="http://schemas.microsoft.com/office/drawing/2014/main" id="{BFC24A9D-E504-7714-0CE9-367214202BE9}"/>
                                          </a:ext>
                                        </a:extLst>
                                      </xdr:cNvPr>
                                      <xdr:cNvSpPr txBox="1"/>
                                    </xdr:nvSpPr>
                                    <xdr:spPr>
                                      <a:xfrm>
                                        <a:off x="923181" y="224066"/>
                                        <a:ext cx="7523459" cy="540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FFC000"/>
                                            </a:solidFill>
                                            <a:latin typeface="Arial Black" panose="020B0A04020102020204" pitchFamily="34" charset="0"/>
                                          </a:rPr>
                                          <a:t>PulseLine</a:t>
                                        </a:r>
                                        <a:r>
                                          <a:rPr lang="en-US" sz="2800" baseline="0">
                                            <a:solidFill>
                                              <a:srgbClr val="FFC000"/>
                                            </a:solidFill>
                                            <a:latin typeface="Arial Black" panose="020B0A04020102020204" pitchFamily="34" charset="0"/>
                                          </a:rPr>
                                          <a:t> Sales Performance Dashboard</a:t>
                                        </a:r>
                                        <a:endParaRPr lang="en-US" sz="2800">
                                          <a:solidFill>
                                            <a:srgbClr val="FFC000"/>
                                          </a:solidFill>
                                          <a:latin typeface="Arial Black" panose="020B0A04020102020204" pitchFamily="34" charset="0"/>
                                        </a:endParaRPr>
                                      </a:p>
                                    </xdr:txBody>
                                  </xdr:sp>
                                  <xdr:sp macro="" textlink="">
                                    <xdr:nvSpPr>
                                      <xdr:cNvPr id="2" name="Rectangle: Rounded Corners 1">
                                        <a:extLst>
                                          <a:ext uri="{FF2B5EF4-FFF2-40B4-BE49-F238E27FC236}">
                                            <a16:creationId xmlns:a16="http://schemas.microsoft.com/office/drawing/2014/main" id="{128678CD-D6F5-4AD9-8E4B-422670AA0B5A}"/>
                                          </a:ext>
                                        </a:extLst>
                                      </xdr:cNvPr>
                                      <xdr:cNvSpPr/>
                                    </xdr:nvSpPr>
                                    <xdr:spPr>
                                      <a:xfrm>
                                        <a:off x="5698405" y="983343"/>
                                        <a:ext cx="1482121" cy="740682"/>
                                      </a:xfrm>
                                      <a:prstGeom prst="roundRect">
                                        <a:avLst>
                                          <a:gd name="adj" fmla="val 12441"/>
                                        </a:avLst>
                                      </a:prstGeom>
                                      <a:gradFill>
                                        <a:gsLst>
                                          <a:gs pos="0">
                                            <a:srgbClr val="0070C0"/>
                                          </a:gs>
                                          <a:gs pos="77000">
                                            <a:schemeClr val="tx1">
                                              <a:lumMod val="85000"/>
                                              <a:lumOff val="1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BC4B197F-1E9A-EDDC-7D1D-C99164BF6652}"/>
                                          </a:ext>
                                        </a:extLst>
                                      </xdr:cNvPr>
                                      <xdr:cNvSpPr txBox="1"/>
                                    </xdr:nvSpPr>
                                    <xdr:spPr>
                                      <a:xfrm>
                                        <a:off x="1835826" y="1019564"/>
                                        <a:ext cx="1485900" cy="22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C000"/>
                                            </a:solidFill>
                                            <a:latin typeface="Arial Black" panose="020B0A04020102020204" pitchFamily="34" charset="0"/>
                                            <a:ea typeface="ADLaM Display" panose="02010000000000000000" pitchFamily="2" charset="0"/>
                                            <a:cs typeface="ADLaM Display" panose="02010000000000000000" pitchFamily="2" charset="0"/>
                                          </a:rPr>
                                          <a:t>TOTAL</a:t>
                                        </a:r>
                                        <a:r>
                                          <a:rPr lang="en-US" sz="1200" baseline="0">
                                            <a:solidFill>
                                              <a:srgbClr val="FFC000"/>
                                            </a:solidFill>
                                            <a:latin typeface="Arial Black" panose="020B0A04020102020204" pitchFamily="34" charset="0"/>
                                            <a:ea typeface="ADLaM Display" panose="02010000000000000000" pitchFamily="2" charset="0"/>
                                            <a:cs typeface="ADLaM Display" panose="02010000000000000000" pitchFamily="2" charset="0"/>
                                          </a:rPr>
                                          <a:t> SALE</a:t>
                                        </a:r>
                                        <a:endParaRPr lang="en-US" sz="1200">
                                          <a:solidFill>
                                            <a:srgbClr val="FFC000"/>
                                          </a:solidFill>
                                          <a:latin typeface="Arial Black" panose="020B0A04020102020204" pitchFamily="34" charset="0"/>
                                          <a:ea typeface="ADLaM Display" panose="02010000000000000000" pitchFamily="2" charset="0"/>
                                          <a:cs typeface="ADLaM Display" panose="02010000000000000000" pitchFamily="2" charset="0"/>
                                        </a:endParaRPr>
                                      </a:p>
                                    </xdr:txBody>
                                  </xdr:sp>
                                  <xdr:pic>
                                    <xdr:nvPicPr>
                                      <xdr:cNvPr id="52" name="Graphic 51" descr="Piggy Bank with solid fill">
                                        <a:extLst>
                                          <a:ext uri="{FF2B5EF4-FFF2-40B4-BE49-F238E27FC236}">
                                            <a16:creationId xmlns:a16="http://schemas.microsoft.com/office/drawing/2014/main" id="{E73309BC-C14A-4D90-E758-1CC5A260998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20651" y="994028"/>
                                        <a:ext cx="475077" cy="475078"/>
                                      </a:xfrm>
                                      <a:prstGeom prst="rect">
                                        <a:avLst/>
                                      </a:prstGeom>
                                    </xdr:spPr>
                                  </xdr:pic>
                                  <xdr:pic>
                                    <xdr:nvPicPr>
                                      <xdr:cNvPr id="54" name="Graphic 53" descr="Diamond with solid fill">
                                        <a:extLst>
                                          <a:ext uri="{FF2B5EF4-FFF2-40B4-BE49-F238E27FC236}">
                                            <a16:creationId xmlns:a16="http://schemas.microsoft.com/office/drawing/2014/main" id="{BD3A6863-6818-F11F-CC2E-3CDA47E8B2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767861" y="1957119"/>
                                        <a:ext cx="392849" cy="392849"/>
                                      </a:xfrm>
                                      <a:prstGeom prst="rect">
                                        <a:avLst/>
                                      </a:prstGeom>
                                    </xdr:spPr>
                                  </xdr:pic>
                                  <xdr:pic>
                                    <xdr:nvPicPr>
                                      <xdr:cNvPr id="50" name="Graphic 49" descr="Money with solid fill">
                                        <a:extLst>
                                          <a:ext uri="{FF2B5EF4-FFF2-40B4-BE49-F238E27FC236}">
                                            <a16:creationId xmlns:a16="http://schemas.microsoft.com/office/drawing/2014/main" id="{0F7AF95C-6287-18AE-436D-E0BFBCB87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403224" y="955000"/>
                                        <a:ext cx="561975" cy="454690"/>
                                      </a:xfrm>
                                      <a:prstGeom prst="rect">
                                        <a:avLst/>
                                      </a:prstGeom>
                                    </xdr:spPr>
                                  </xdr:pic>
                                </xdr:grpSp>
                              </xdr:grpSp>
                              <xdr:sp macro="" textlink="">
                                <xdr:nvSpPr>
                                  <xdr:cNvPr id="59" name="TextBox 58">
                                    <a:extLst>
                                      <a:ext uri="{FF2B5EF4-FFF2-40B4-BE49-F238E27FC236}">
                                        <a16:creationId xmlns:a16="http://schemas.microsoft.com/office/drawing/2014/main" id="{B2C4D26E-B01A-16C0-9FAF-DE1E161A12DC}"/>
                                      </a:ext>
                                    </a:extLst>
                                  </xdr:cNvPr>
                                  <xdr:cNvSpPr txBox="1"/>
                                </xdr:nvSpPr>
                                <xdr:spPr>
                                  <a:xfrm>
                                    <a:off x="3892418" y="1224062"/>
                                    <a:ext cx="1284606" cy="163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n>
                                          <a:noFill/>
                                        </a:ln>
                                        <a:solidFill>
                                          <a:srgbClr val="FFC000"/>
                                        </a:solidFill>
                                        <a:latin typeface="Arial Black" panose="020B0A04020102020204" pitchFamily="34" charset="0"/>
                                      </a:rPr>
                                      <a:t>RETURNED</a:t>
                                    </a:r>
                                    <a:r>
                                      <a:rPr lang="en-US" sz="1200" baseline="0">
                                        <a:solidFill>
                                          <a:srgbClr val="FFC000"/>
                                        </a:solidFill>
                                        <a:latin typeface="Arial Black" panose="020B0A04020102020204" pitchFamily="34" charset="0"/>
                                      </a:rPr>
                                      <a:t> </a:t>
                                    </a:r>
                                    <a:endParaRPr lang="en-US" sz="1200">
                                      <a:solidFill>
                                        <a:srgbClr val="FFC000"/>
                                      </a:solidFill>
                                      <a:latin typeface="Arial Black" panose="020B0A04020102020204" pitchFamily="34" charset="0"/>
                                    </a:endParaRPr>
                                  </a:p>
                                </xdr:txBody>
                              </xdr:sp>
                            </xdr:grpSp>
                            <xdr:sp macro="" textlink="">
                              <xdr:nvSpPr>
                                <xdr:cNvPr id="61" name="TextBox 60">
                                  <a:extLst>
                                    <a:ext uri="{FF2B5EF4-FFF2-40B4-BE49-F238E27FC236}">
                                      <a16:creationId xmlns:a16="http://schemas.microsoft.com/office/drawing/2014/main" id="{A6642B0D-593D-C90E-E9E7-F111071734EA}"/>
                                    </a:ext>
                                  </a:extLst>
                                </xdr:cNvPr>
                                <xdr:cNvSpPr txBox="1"/>
                              </xdr:nvSpPr>
                              <xdr:spPr>
                                <a:xfrm>
                                  <a:off x="5541310" y="1000124"/>
                                  <a:ext cx="1210234"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C000"/>
                                      </a:solidFill>
                                      <a:effectLst/>
                                      <a:latin typeface="Arial Black" panose="020B0A04020102020204" pitchFamily="34" charset="0"/>
                                      <a:ea typeface="+mn-ea"/>
                                      <a:cs typeface="+mn-cs"/>
                                    </a:rPr>
                                    <a:t>NET</a:t>
                                  </a:r>
                                  <a:r>
                                    <a:rPr lang="en-US" sz="1200" baseline="0">
                                      <a:solidFill>
                                        <a:srgbClr val="A19607"/>
                                      </a:solidFill>
                                      <a:effectLst/>
                                      <a:latin typeface="Arial Black" panose="020B0A04020102020204" pitchFamily="34" charset="0"/>
                                      <a:ea typeface="+mn-ea"/>
                                      <a:cs typeface="+mn-cs"/>
                                    </a:rPr>
                                    <a:t> </a:t>
                                  </a:r>
                                  <a:r>
                                    <a:rPr lang="en-US" sz="1200" baseline="0">
                                      <a:solidFill>
                                        <a:srgbClr val="FFC000"/>
                                      </a:solidFill>
                                      <a:effectLst/>
                                      <a:latin typeface="Arial Black" panose="020B0A04020102020204" pitchFamily="34" charset="0"/>
                                      <a:ea typeface="+mn-ea"/>
                                      <a:cs typeface="+mn-cs"/>
                                    </a:rPr>
                                    <a:t>PROFIT</a:t>
                                  </a:r>
                                  <a:r>
                                    <a:rPr lang="en-US" sz="1200" baseline="0">
                                      <a:solidFill>
                                        <a:srgbClr val="A19607"/>
                                      </a:solidFill>
                                      <a:effectLst/>
                                      <a:latin typeface="Arial Black" panose="020B0A04020102020204" pitchFamily="34" charset="0"/>
                                      <a:ea typeface="+mn-ea"/>
                                      <a:cs typeface="+mn-cs"/>
                                    </a:rPr>
                                    <a:t> </a:t>
                                  </a:r>
                                  <a:endParaRPr lang="en-US" sz="1200">
                                    <a:solidFill>
                                      <a:srgbClr val="A19607"/>
                                    </a:solidFill>
                                    <a:effectLst/>
                                    <a:latin typeface="Arial Black" panose="020B0A04020102020204" pitchFamily="34" charset="0"/>
                                  </a:endParaRPr>
                                </a:p>
                                <a:p>
                                  <a:endParaRPr lang="en-US" sz="1200">
                                    <a:solidFill>
                                      <a:srgbClr val="A19607"/>
                                    </a:solidFill>
                                    <a:latin typeface="Arial Black" panose="020B0A04020102020204" pitchFamily="34" charset="0"/>
                                  </a:endParaRPr>
                                </a:p>
                              </xdr:txBody>
                            </xdr:sp>
                            <xdr:sp macro="" textlink="">
                              <xdr:nvSpPr>
                                <xdr:cNvPr id="67" name="TextBox 66">
                                  <a:extLst>
                                    <a:ext uri="{FF2B5EF4-FFF2-40B4-BE49-F238E27FC236}">
                                      <a16:creationId xmlns:a16="http://schemas.microsoft.com/office/drawing/2014/main" id="{93C5CE27-810B-CD58-4069-DED60A245022}"/>
                                    </a:ext>
                                  </a:extLst>
                                </xdr:cNvPr>
                                <xdr:cNvSpPr txBox="1"/>
                              </xdr:nvSpPr>
                              <xdr:spPr>
                                <a:xfrm>
                                  <a:off x="9862857" y="741829"/>
                                  <a:ext cx="129596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rgbClr val="FFC000"/>
                                      </a:solidFill>
                                      <a:latin typeface="Arial Black" panose="020B0A04020102020204" pitchFamily="34" charset="0"/>
                                    </a:rPr>
                                    <a:t>TOP </a:t>
                                  </a:r>
                                </a:p>
                                <a:p>
                                  <a:pPr algn="ctr"/>
                                  <a:r>
                                    <a:rPr lang="en-US" sz="900">
                                      <a:solidFill>
                                        <a:srgbClr val="FFC000"/>
                                      </a:solidFill>
                                      <a:latin typeface="Arial Black" panose="020B0A04020102020204" pitchFamily="34" charset="0"/>
                                    </a:rPr>
                                    <a:t>SALESPERSON</a:t>
                                  </a:r>
                                </a:p>
                              </xdr:txBody>
                            </xdr:sp>
                            <xdr:sp macro="" textlink="">
                              <xdr:nvSpPr>
                                <xdr:cNvPr id="68" name="TextBox 67">
                                  <a:extLst>
                                    <a:ext uri="{FF2B5EF4-FFF2-40B4-BE49-F238E27FC236}">
                                      <a16:creationId xmlns:a16="http://schemas.microsoft.com/office/drawing/2014/main" id="{81A8AA50-EB57-24A9-FD15-C1A53B6CA773}"/>
                                    </a:ext>
                                  </a:extLst>
                                </xdr:cNvPr>
                                <xdr:cNvSpPr txBox="1"/>
                              </xdr:nvSpPr>
                              <xdr:spPr>
                                <a:xfrm>
                                  <a:off x="11215966" y="707091"/>
                                  <a:ext cx="1009651" cy="603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rgbClr val="FFC000"/>
                                      </a:solidFill>
                                      <a:effectLst/>
                                      <a:latin typeface="Arial Black" panose="020B0A04020102020204" pitchFamily="34" charset="0"/>
                                      <a:ea typeface="+mn-ea"/>
                                      <a:cs typeface="+mn-cs"/>
                                    </a:rPr>
                                    <a:t>TOP </a:t>
                                  </a:r>
                                  <a:endParaRPr lang="en-US" sz="900">
                                    <a:solidFill>
                                      <a:srgbClr val="FFC000"/>
                                    </a:solidFill>
                                    <a:effectLst/>
                                    <a:latin typeface="Arial Black" panose="020B0A04020102020204" pitchFamily="34" charset="0"/>
                                  </a:endParaRPr>
                                </a:p>
                                <a:p>
                                  <a:pPr algn="ctr"/>
                                  <a:r>
                                    <a:rPr lang="en-US" sz="900">
                                      <a:solidFill>
                                        <a:srgbClr val="FFC000"/>
                                      </a:solidFill>
                                      <a:effectLst/>
                                      <a:latin typeface="Arial Black" panose="020B0A04020102020204" pitchFamily="34" charset="0"/>
                                      <a:ea typeface="+mn-ea"/>
                                      <a:cs typeface="+mn-cs"/>
                                    </a:rPr>
                                    <a:t>PRODUCT</a:t>
                                  </a:r>
                                  <a:endParaRPr lang="en-US" sz="900">
                                    <a:solidFill>
                                      <a:srgbClr val="FFC000"/>
                                    </a:solidFill>
                                    <a:effectLst/>
                                    <a:latin typeface="Arial Black" panose="020B0A04020102020204" pitchFamily="34" charset="0"/>
                                  </a:endParaRPr>
                                </a:p>
                                <a:p>
                                  <a:pPr algn="ctr"/>
                                  <a:endParaRPr lang="en-US" sz="900">
                                    <a:solidFill>
                                      <a:srgbClr val="FFC000"/>
                                    </a:solidFill>
                                    <a:latin typeface="Arial Black" panose="020B0A04020102020204" pitchFamily="34" charset="0"/>
                                  </a:endParaRPr>
                                </a:p>
                              </xdr:txBody>
                            </xdr:sp>
                            <xdr:pic>
                              <xdr:nvPicPr>
                                <xdr:cNvPr id="70" name="Graphic 69" descr="Business Growth with solid fill">
                                  <a:extLst>
                                    <a:ext uri="{FF2B5EF4-FFF2-40B4-BE49-F238E27FC236}">
                                      <a16:creationId xmlns:a16="http://schemas.microsoft.com/office/drawing/2014/main" id="{2A5DBD29-2C87-0B3B-C8C9-FC6669F05A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197354" y="1928007"/>
                                  <a:ext cx="694764" cy="537285"/>
                                </a:xfrm>
                                <a:prstGeom prst="rect">
                                  <a:avLst/>
                                </a:prstGeom>
                              </xdr:spPr>
                            </xdr:pic>
                          </xdr:grpSp>
                          <xdr:sp macro="" textlink="">
                            <xdr:nvSpPr>
                              <xdr:cNvPr id="72" name="TextBox 71">
                                <a:extLst>
                                  <a:ext uri="{FF2B5EF4-FFF2-40B4-BE49-F238E27FC236}">
                                    <a16:creationId xmlns:a16="http://schemas.microsoft.com/office/drawing/2014/main" id="{13948B0E-B3D8-2B34-B437-7E5C289AB128}"/>
                                  </a:ext>
                                </a:extLst>
                              </xdr:cNvPr>
                              <xdr:cNvSpPr txBox="1"/>
                            </xdr:nvSpPr>
                            <xdr:spPr>
                              <a:xfrm>
                                <a:off x="8640535" y="2639785"/>
                                <a:ext cx="2027465" cy="353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rgbClr val="FFC000"/>
                                    </a:solidFill>
                                    <a:latin typeface="Arial Black" panose="020B0A04020102020204" pitchFamily="34" charset="0"/>
                                  </a:rPr>
                                  <a:t>PAYMENT</a:t>
                                </a:r>
                                <a:r>
                                  <a:rPr lang="en-US" sz="1200" baseline="0">
                                    <a:solidFill>
                                      <a:srgbClr val="FFC000"/>
                                    </a:solidFill>
                                    <a:latin typeface="Arial Black" panose="020B0A04020102020204" pitchFamily="34" charset="0"/>
                                  </a:rPr>
                                  <a:t> METHOD</a:t>
                                </a:r>
                                <a:endParaRPr lang="en-US" sz="1200">
                                  <a:solidFill>
                                    <a:srgbClr val="FFC000"/>
                                  </a:solidFill>
                                  <a:latin typeface="Arial Black" panose="020B0A04020102020204" pitchFamily="34" charset="0"/>
                                </a:endParaRPr>
                              </a:p>
                            </xdr:txBody>
                          </xdr:sp>
                        </xdr:grpSp>
                        <xdr:sp macro="" textlink="">
                          <xdr:nvSpPr>
                            <xdr:cNvPr id="74" name="TextBox 73">
                              <a:extLst>
                                <a:ext uri="{FF2B5EF4-FFF2-40B4-BE49-F238E27FC236}">
                                  <a16:creationId xmlns:a16="http://schemas.microsoft.com/office/drawing/2014/main" id="{F7618791-8723-D44A-601F-6C7A5FB33E01}"/>
                                </a:ext>
                              </a:extLst>
                            </xdr:cNvPr>
                            <xdr:cNvSpPr txBox="1"/>
                          </xdr:nvSpPr>
                          <xdr:spPr>
                            <a:xfrm>
                              <a:off x="1836964" y="4721679"/>
                              <a:ext cx="6177643"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FFC000"/>
                                  </a:solidFill>
                                  <a:latin typeface="Arial Black" panose="020B0A04020102020204" pitchFamily="34" charset="0"/>
                                </a:rPr>
                                <a:t>DAILY </a:t>
                              </a:r>
                            </a:p>
                          </xdr:txBody>
                        </xdr:sp>
                        <xdr:sp macro="" textlink="">
                          <xdr:nvSpPr>
                            <xdr:cNvPr id="75" name="TextBox 74">
                              <a:extLst>
                                <a:ext uri="{FF2B5EF4-FFF2-40B4-BE49-F238E27FC236}">
                                  <a16:creationId xmlns:a16="http://schemas.microsoft.com/office/drawing/2014/main" id="{3F2D6E2E-8911-432C-A23E-61E7A4C13FE0}"/>
                                </a:ext>
                              </a:extLst>
                            </xdr:cNvPr>
                            <xdr:cNvSpPr txBox="1"/>
                          </xdr:nvSpPr>
                          <xdr:spPr>
                            <a:xfrm>
                              <a:off x="11212286" y="4095749"/>
                              <a:ext cx="2803072" cy="70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FFC000"/>
                                  </a:solidFill>
                                  <a:latin typeface="Arial Black" panose="020B0A04020102020204" pitchFamily="34" charset="0"/>
                                </a:rPr>
                                <a:t>REGION</a:t>
                              </a:r>
                              <a:r>
                                <a:rPr lang="en-US" sz="1800" baseline="0">
                                  <a:solidFill>
                                    <a:srgbClr val="FFC000"/>
                                  </a:solidFill>
                                  <a:latin typeface="Arial Black" panose="020B0A04020102020204" pitchFamily="34" charset="0"/>
                                </a:rPr>
                                <a:t> </a:t>
                              </a:r>
                              <a:endParaRPr lang="en-US" sz="1800">
                                <a:solidFill>
                                  <a:srgbClr val="FFC000"/>
                                </a:solidFill>
                                <a:latin typeface="Arial Black" panose="020B0A04020102020204" pitchFamily="34" charset="0"/>
                              </a:endParaRPr>
                            </a:p>
                          </xdr:txBody>
                        </xdr:sp>
                      </xdr:grpSp>
                      <xdr:sp macro="" textlink="">
                        <xdr:nvSpPr>
                          <xdr:cNvPr id="77" name="TextBox 76">
                            <a:extLst>
                              <a:ext uri="{FF2B5EF4-FFF2-40B4-BE49-F238E27FC236}">
                                <a16:creationId xmlns:a16="http://schemas.microsoft.com/office/drawing/2014/main" id="{82AB7E83-CBE5-FB34-7672-9E2B9DA36329}"/>
                              </a:ext>
                            </a:extLst>
                          </xdr:cNvPr>
                          <xdr:cNvSpPr txBox="1"/>
                        </xdr:nvSpPr>
                        <xdr:spPr>
                          <a:xfrm>
                            <a:off x="6245679" y="2666999"/>
                            <a:ext cx="1333499"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latin typeface="Arial Black" panose="020B0A04020102020204" pitchFamily="34" charset="0"/>
                              </a:rPr>
                              <a:t>MONTHLY  </a:t>
                            </a:r>
                          </a:p>
                        </xdr:txBody>
                      </xdr:sp>
                      <xdr:sp macro="" textlink="">
                        <xdr:nvSpPr>
                          <xdr:cNvPr id="78" name="TextBox 77">
                            <a:extLst>
                              <a:ext uri="{FF2B5EF4-FFF2-40B4-BE49-F238E27FC236}">
                                <a16:creationId xmlns:a16="http://schemas.microsoft.com/office/drawing/2014/main" id="{AD40C983-7D53-58DD-CA20-36211EBA9C63}"/>
                              </a:ext>
                            </a:extLst>
                          </xdr:cNvPr>
                          <xdr:cNvSpPr txBox="1"/>
                        </xdr:nvSpPr>
                        <xdr:spPr>
                          <a:xfrm>
                            <a:off x="2204357" y="2748643"/>
                            <a:ext cx="2721429"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latin typeface="Arial Black" panose="020B0A04020102020204" pitchFamily="34" charset="0"/>
                              </a:rPr>
                              <a:t>PRODUCT</a:t>
                            </a:r>
                          </a:p>
                        </xdr:txBody>
                      </xdr:sp>
                      <xdr:sp macro="" textlink="">
                        <xdr:nvSpPr>
                          <xdr:cNvPr id="79" name="TextBox 78">
                            <a:extLst>
                              <a:ext uri="{FF2B5EF4-FFF2-40B4-BE49-F238E27FC236}">
                                <a16:creationId xmlns:a16="http://schemas.microsoft.com/office/drawing/2014/main" id="{1EEB5FB9-7F6C-DC89-B873-D42B436927A8}"/>
                              </a:ext>
                            </a:extLst>
                          </xdr:cNvPr>
                          <xdr:cNvSpPr txBox="1"/>
                        </xdr:nvSpPr>
                        <xdr:spPr>
                          <a:xfrm>
                            <a:off x="8545285" y="4803321"/>
                            <a:ext cx="167367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C000"/>
                                </a:solidFill>
                                <a:latin typeface="Arial Black" panose="020B0A04020102020204" pitchFamily="34" charset="0"/>
                              </a:rPr>
                              <a:t>PROMOTION</a:t>
                            </a:r>
                          </a:p>
                        </xdr:txBody>
                      </xdr:sp>
                    </xdr:grpSp>
                    <xdr:cxnSp macro="">
                      <xdr:nvCxnSpPr>
                        <xdr:cNvPr id="12" name="Straight Connector 11">
                          <a:extLst>
                            <a:ext uri="{FF2B5EF4-FFF2-40B4-BE49-F238E27FC236}">
                              <a16:creationId xmlns:a16="http://schemas.microsoft.com/office/drawing/2014/main" id="{2AB113EA-3BB9-5484-533B-2FF6CAA5D653}"/>
                            </a:ext>
                          </a:extLst>
                        </xdr:cNvPr>
                        <xdr:cNvCxnSpPr/>
                      </xdr:nvCxnSpPr>
                      <xdr:spPr>
                        <a:xfrm flipV="1">
                          <a:off x="1891392" y="1714500"/>
                          <a:ext cx="2272393" cy="40822"/>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45" name="Straight Connector 44">
                          <a:extLst>
                            <a:ext uri="{FF2B5EF4-FFF2-40B4-BE49-F238E27FC236}">
                              <a16:creationId xmlns:a16="http://schemas.microsoft.com/office/drawing/2014/main" id="{ECE78148-E7F4-49F1-9872-7986096AE0AC}"/>
                            </a:ext>
                          </a:extLst>
                        </xdr:cNvPr>
                        <xdr:cNvCxnSpPr/>
                      </xdr:nvCxnSpPr>
                      <xdr:spPr>
                        <a:xfrm flipV="1">
                          <a:off x="27214" y="0"/>
                          <a:ext cx="2272393" cy="40822"/>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48" name="Straight Connector 47">
                          <a:extLst>
                            <a:ext uri="{FF2B5EF4-FFF2-40B4-BE49-F238E27FC236}">
                              <a16:creationId xmlns:a16="http://schemas.microsoft.com/office/drawing/2014/main" id="{6D78F844-56C5-0F28-1EB9-4ACDA6A53015}"/>
                            </a:ext>
                          </a:extLst>
                        </xdr:cNvPr>
                        <xdr:cNvCxnSpPr/>
                      </xdr:nvCxnSpPr>
                      <xdr:spPr>
                        <a:xfrm flipV="1">
                          <a:off x="4558393" y="1755321"/>
                          <a:ext cx="1387928" cy="13608"/>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53" name="Straight Connector 52">
                          <a:extLst>
                            <a:ext uri="{FF2B5EF4-FFF2-40B4-BE49-F238E27FC236}">
                              <a16:creationId xmlns:a16="http://schemas.microsoft.com/office/drawing/2014/main" id="{74125FBA-D383-49AB-A6F3-FB28C642419A}"/>
                            </a:ext>
                          </a:extLst>
                        </xdr:cNvPr>
                        <xdr:cNvCxnSpPr/>
                      </xdr:nvCxnSpPr>
                      <xdr:spPr>
                        <a:xfrm flipV="1">
                          <a:off x="6381750" y="1741714"/>
                          <a:ext cx="1183821" cy="13608"/>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56" name="Straight Connector 55">
                          <a:extLst>
                            <a:ext uri="{FF2B5EF4-FFF2-40B4-BE49-F238E27FC236}">
                              <a16:creationId xmlns:a16="http://schemas.microsoft.com/office/drawing/2014/main" id="{19677E99-E04B-4C47-9321-52992F52BC35}"/>
                            </a:ext>
                          </a:extLst>
                        </xdr:cNvPr>
                        <xdr:cNvCxnSpPr/>
                      </xdr:nvCxnSpPr>
                      <xdr:spPr>
                        <a:xfrm flipV="1">
                          <a:off x="1864179" y="3007179"/>
                          <a:ext cx="3388178" cy="13608"/>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63" name="Straight Connector 62">
                          <a:extLst>
                            <a:ext uri="{FF2B5EF4-FFF2-40B4-BE49-F238E27FC236}">
                              <a16:creationId xmlns:a16="http://schemas.microsoft.com/office/drawing/2014/main" id="{1D0F77A7-88DE-49C7-AAAF-CD1E1F755FD7}"/>
                            </a:ext>
                          </a:extLst>
                        </xdr:cNvPr>
                        <xdr:cNvCxnSpPr/>
                      </xdr:nvCxnSpPr>
                      <xdr:spPr>
                        <a:xfrm>
                          <a:off x="5471984" y="2945553"/>
                          <a:ext cx="2883386" cy="0"/>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65" name="Straight Connector 64">
                          <a:extLst>
                            <a:ext uri="{FF2B5EF4-FFF2-40B4-BE49-F238E27FC236}">
                              <a16:creationId xmlns:a16="http://schemas.microsoft.com/office/drawing/2014/main" id="{05F5E97D-C517-4668-8C95-E075127B271B}"/>
                            </a:ext>
                          </a:extLst>
                        </xdr:cNvPr>
                        <xdr:cNvCxnSpPr/>
                      </xdr:nvCxnSpPr>
                      <xdr:spPr>
                        <a:xfrm flipV="1">
                          <a:off x="8790215" y="2898321"/>
                          <a:ext cx="1796142" cy="27216"/>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69" name="Straight Connector 68">
                          <a:extLst>
                            <a:ext uri="{FF2B5EF4-FFF2-40B4-BE49-F238E27FC236}">
                              <a16:creationId xmlns:a16="http://schemas.microsoft.com/office/drawing/2014/main" id="{84E73471-63B3-4554-B9C6-329DCEF9550C}"/>
                            </a:ext>
                          </a:extLst>
                        </xdr:cNvPr>
                        <xdr:cNvCxnSpPr/>
                      </xdr:nvCxnSpPr>
                      <xdr:spPr>
                        <a:xfrm flipV="1">
                          <a:off x="11144250" y="4502891"/>
                          <a:ext cx="3168167" cy="1074"/>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84" name="Straight Connector 83">
                          <a:extLst>
                            <a:ext uri="{FF2B5EF4-FFF2-40B4-BE49-F238E27FC236}">
                              <a16:creationId xmlns:a16="http://schemas.microsoft.com/office/drawing/2014/main" id="{B18137BD-49C5-4A6F-85AF-42E2943636E1}"/>
                            </a:ext>
                          </a:extLst>
                        </xdr:cNvPr>
                        <xdr:cNvCxnSpPr/>
                      </xdr:nvCxnSpPr>
                      <xdr:spPr>
                        <a:xfrm>
                          <a:off x="8205107" y="5129893"/>
                          <a:ext cx="2354036" cy="0"/>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89" name="Straight Connector 88">
                          <a:extLst>
                            <a:ext uri="{FF2B5EF4-FFF2-40B4-BE49-F238E27FC236}">
                              <a16:creationId xmlns:a16="http://schemas.microsoft.com/office/drawing/2014/main" id="{56358DD5-FA55-4505-8553-A1873277408E}"/>
                            </a:ext>
                          </a:extLst>
                        </xdr:cNvPr>
                        <xdr:cNvCxnSpPr/>
                      </xdr:nvCxnSpPr>
                      <xdr:spPr>
                        <a:xfrm flipV="1">
                          <a:off x="1986642" y="5075465"/>
                          <a:ext cx="5959929" cy="27215"/>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91" name="Straight Connector 90">
                          <a:extLst>
                            <a:ext uri="{FF2B5EF4-FFF2-40B4-BE49-F238E27FC236}">
                              <a16:creationId xmlns:a16="http://schemas.microsoft.com/office/drawing/2014/main" id="{1BCDF1E5-26F9-4654-9FCD-5C4FBFADA76E}"/>
                            </a:ext>
                          </a:extLst>
                        </xdr:cNvPr>
                        <xdr:cNvCxnSpPr/>
                      </xdr:nvCxnSpPr>
                      <xdr:spPr>
                        <a:xfrm flipV="1">
                          <a:off x="12981215" y="1428750"/>
                          <a:ext cx="966106" cy="13608"/>
                        </a:xfrm>
                        <a:prstGeom prst="line">
                          <a:avLst/>
                        </a:prstGeom>
                      </xdr:spPr>
                      <xdr:style>
                        <a:lnRef idx="2">
                          <a:schemeClr val="dk1"/>
                        </a:lnRef>
                        <a:fillRef idx="0">
                          <a:schemeClr val="dk1"/>
                        </a:fillRef>
                        <a:effectRef idx="1">
                          <a:schemeClr val="dk1"/>
                        </a:effectRef>
                        <a:fontRef idx="minor">
                          <a:schemeClr val="tx1"/>
                        </a:fontRef>
                      </xdr:style>
                    </xdr:cxnSp>
                    <xdr:cxnSp macro="">
                      <xdr:nvCxnSpPr>
                        <xdr:cNvPr id="94" name="Straight Connector 93">
                          <a:extLst>
                            <a:ext uri="{FF2B5EF4-FFF2-40B4-BE49-F238E27FC236}">
                              <a16:creationId xmlns:a16="http://schemas.microsoft.com/office/drawing/2014/main" id="{B2715E4D-F49E-4115-84C6-B75AC09F27B9}"/>
                            </a:ext>
                          </a:extLst>
                        </xdr:cNvPr>
                        <xdr:cNvCxnSpPr/>
                      </xdr:nvCxnSpPr>
                      <xdr:spPr>
                        <a:xfrm flipV="1">
                          <a:off x="11538858" y="1551214"/>
                          <a:ext cx="1102178" cy="1"/>
                        </a:xfrm>
                        <a:prstGeom prst="line">
                          <a:avLst/>
                        </a:prstGeom>
                      </xdr:spPr>
                      <xdr:style>
                        <a:lnRef idx="2">
                          <a:schemeClr val="dk1"/>
                        </a:lnRef>
                        <a:fillRef idx="0">
                          <a:schemeClr val="dk1"/>
                        </a:fillRef>
                        <a:effectRef idx="1">
                          <a:schemeClr val="dk1"/>
                        </a:effectRef>
                        <a:fontRef idx="minor">
                          <a:schemeClr val="tx1"/>
                        </a:fontRef>
                      </xdr:style>
                    </xdr:cxnSp>
                  </xdr:grpSp>
                  <xdr:sp macro="" textlink="ANALYSIS!D72">
                    <xdr:nvSpPr>
                      <xdr:cNvPr id="99" name="TextBox 98">
                        <a:extLst>
                          <a:ext uri="{FF2B5EF4-FFF2-40B4-BE49-F238E27FC236}">
                            <a16:creationId xmlns:a16="http://schemas.microsoft.com/office/drawing/2014/main" id="{BCD0A4EB-778B-7383-410F-5CE2583D8620}"/>
                          </a:ext>
                        </a:extLst>
                      </xdr:cNvPr>
                      <xdr:cNvSpPr txBox="1"/>
                    </xdr:nvSpPr>
                    <xdr:spPr>
                      <a:xfrm>
                        <a:off x="11702142" y="1632857"/>
                        <a:ext cx="993321"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BC25D2-B857-4D84-B808-E9446FCCFB1C}" type="TxLink">
                          <a:rPr lang="en-US" sz="2400" b="0" i="0" u="none" strike="noStrike">
                            <a:ln>
                              <a:noFill/>
                            </a:ln>
                            <a:solidFill>
                              <a:srgbClr val="FFC000"/>
                            </a:solidFill>
                            <a:latin typeface="Arial Black"/>
                          </a:rPr>
                          <a:t>Bob</a:t>
                        </a:fld>
                        <a:endParaRPr lang="en-US" sz="2400">
                          <a:ln>
                            <a:noFill/>
                          </a:ln>
                        </a:endParaRPr>
                      </a:p>
                    </xdr:txBody>
                  </xdr:sp>
                  <xdr:sp macro="" textlink="ANALYSIS!D73">
                    <xdr:nvSpPr>
                      <xdr:cNvPr id="100" name="TextBox 99">
                        <a:extLst>
                          <a:ext uri="{FF2B5EF4-FFF2-40B4-BE49-F238E27FC236}">
                            <a16:creationId xmlns:a16="http://schemas.microsoft.com/office/drawing/2014/main" id="{1CEFF2EA-94EA-9DA2-6EC7-DF15AEE90FCA}"/>
                          </a:ext>
                        </a:extLst>
                      </xdr:cNvPr>
                      <xdr:cNvSpPr txBox="1"/>
                    </xdr:nvSpPr>
                    <xdr:spPr>
                      <a:xfrm>
                        <a:off x="11627709" y="2039711"/>
                        <a:ext cx="1224640" cy="530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5C06E-9524-4094-8FA9-984A9BB7E896}" type="TxLink">
                          <a:rPr lang="en-US" sz="1600" b="0" i="0" u="none" strike="noStrike">
                            <a:solidFill>
                              <a:schemeClr val="bg1"/>
                            </a:solidFill>
                            <a:latin typeface="Arial Black" panose="020B0A04020102020204" pitchFamily="34" charset="0"/>
                          </a:rPr>
                          <a:t> $619,941.45 </a:t>
                        </a:fld>
                        <a:endParaRPr lang="en-US" sz="1600" b="1">
                          <a:solidFill>
                            <a:schemeClr val="bg1"/>
                          </a:solidFill>
                          <a:latin typeface="Arial Black" panose="020B0A04020102020204" pitchFamily="34" charset="0"/>
                        </a:endParaRPr>
                      </a:p>
                    </xdr:txBody>
                  </xdr:sp>
                </xdr:grpSp>
                <xdr:sp macro="" textlink="ANALYSIS!D80">
                  <xdr:nvSpPr>
                    <xdr:cNvPr id="102" name="TextBox 101">
                      <a:extLst>
                        <a:ext uri="{FF2B5EF4-FFF2-40B4-BE49-F238E27FC236}">
                          <a16:creationId xmlns:a16="http://schemas.microsoft.com/office/drawing/2014/main" id="{52B1E151-CC17-6A67-51DC-3A0861E488AF}"/>
                        </a:ext>
                      </a:extLst>
                    </xdr:cNvPr>
                    <xdr:cNvSpPr txBox="1"/>
                  </xdr:nvSpPr>
                  <xdr:spPr>
                    <a:xfrm>
                      <a:off x="12981214" y="1741714"/>
                      <a:ext cx="102053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E4ECC2-E3D8-4BD5-9EA6-8AE70B90A171}" type="TxLink">
                        <a:rPr lang="en-US" sz="1800" b="1" i="0" u="none" strike="noStrike">
                          <a:solidFill>
                            <a:srgbClr val="FFC000"/>
                          </a:solidFill>
                          <a:latin typeface="Arial Black" panose="020B0A04020102020204" pitchFamily="34" charset="0"/>
                        </a:rPr>
                        <a:t>Tablet</a:t>
                      </a:fld>
                      <a:endParaRPr lang="en-US" sz="1800" b="1">
                        <a:solidFill>
                          <a:srgbClr val="FFC000"/>
                        </a:solidFill>
                        <a:latin typeface="Arial Black" panose="020B0A04020102020204" pitchFamily="34" charset="0"/>
                      </a:endParaRPr>
                    </a:p>
                  </xdr:txBody>
                </xdr:sp>
                <xdr:sp macro="" textlink="ANALYSIS!D81">
                  <xdr:nvSpPr>
                    <xdr:cNvPr id="103" name="TextBox 102">
                      <a:extLst>
                        <a:ext uri="{FF2B5EF4-FFF2-40B4-BE49-F238E27FC236}">
                          <a16:creationId xmlns:a16="http://schemas.microsoft.com/office/drawing/2014/main" id="{CC047423-7F68-2C80-57C5-DE793F53748D}"/>
                        </a:ext>
                      </a:extLst>
                    </xdr:cNvPr>
                    <xdr:cNvSpPr txBox="1"/>
                  </xdr:nvSpPr>
                  <xdr:spPr>
                    <a:xfrm>
                      <a:off x="12933186" y="2012496"/>
                      <a:ext cx="118382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C87C22-06D9-4A2F-B32D-FC7E32B30577}" type="TxLink">
                        <a:rPr lang="en-US" sz="1800" b="1" i="0" u="none" strike="noStrike">
                          <a:ln>
                            <a:noFill/>
                          </a:ln>
                          <a:solidFill>
                            <a:schemeClr val="bg1"/>
                          </a:solidFill>
                          <a:latin typeface="Arial Black" panose="020B0A04020102020204" pitchFamily="34" charset="0"/>
                          <a:cs typeface="Times New Roman" panose="02020603050405020304" pitchFamily="18" charset="0"/>
                        </a:rPr>
                        <a:t> $554,088.40 </a:t>
                      </a:fld>
                      <a:endParaRPr lang="en-US" sz="1800" b="1">
                        <a:ln>
                          <a:noFill/>
                        </a:ln>
                        <a:solidFill>
                          <a:schemeClr val="bg1"/>
                        </a:solidFill>
                        <a:latin typeface="Arial Black" panose="020B0A04020102020204" pitchFamily="34" charset="0"/>
                        <a:cs typeface="Times New Roman" panose="02020603050405020304" pitchFamily="18" charset="0"/>
                      </a:endParaRPr>
                    </a:p>
                  </xdr:txBody>
                </xdr:sp>
              </xdr:grpSp>
              <xdr:sp macro="" textlink="ANALYSIS!C2">
                <xdr:nvSpPr>
                  <xdr:cNvPr id="105" name="TextBox 104">
                    <a:extLst>
                      <a:ext uri="{FF2B5EF4-FFF2-40B4-BE49-F238E27FC236}">
                        <a16:creationId xmlns:a16="http://schemas.microsoft.com/office/drawing/2014/main" id="{9F046D86-F838-4EA9-BD9F-1ABB2BFA1CE2}"/>
                      </a:ext>
                    </a:extLst>
                  </xdr:cNvPr>
                  <xdr:cNvSpPr txBox="1"/>
                </xdr:nvSpPr>
                <xdr:spPr>
                  <a:xfrm>
                    <a:off x="2068286" y="1864179"/>
                    <a:ext cx="1850571"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61FB38-2861-4131-BFC7-DB028A1417AA}" type="TxLink">
                      <a:rPr lang="en-US" sz="1800" b="0" i="0" u="none" strike="noStrike">
                        <a:solidFill>
                          <a:schemeClr val="bg1"/>
                        </a:solidFill>
                        <a:latin typeface="Arial Black" panose="020B0A04020102020204" pitchFamily="34" charset="0"/>
                      </a:rPr>
                      <a:t> $3,305,745.66 </a:t>
                    </a:fld>
                    <a:endParaRPr lang="en-US" sz="1800">
                      <a:solidFill>
                        <a:schemeClr val="bg1"/>
                      </a:solidFill>
                      <a:latin typeface="Arial Black" panose="020B0A04020102020204" pitchFamily="34" charset="0"/>
                    </a:endParaRPr>
                  </a:p>
                </xdr:txBody>
              </xdr:sp>
            </xdr:grpSp>
            <xdr:sp macro="" textlink="ANALYSIS!C11">
              <xdr:nvSpPr>
                <xdr:cNvPr id="107" name="TextBox 106">
                  <a:extLst>
                    <a:ext uri="{FF2B5EF4-FFF2-40B4-BE49-F238E27FC236}">
                      <a16:creationId xmlns:a16="http://schemas.microsoft.com/office/drawing/2014/main" id="{30BB903A-025C-B194-6E46-A199271CE3FD}"/>
                    </a:ext>
                  </a:extLst>
                </xdr:cNvPr>
                <xdr:cNvSpPr txBox="1"/>
              </xdr:nvSpPr>
              <xdr:spPr>
                <a:xfrm>
                  <a:off x="9559636" y="2805545"/>
                  <a:ext cx="2043547" cy="848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151E15-74C1-4039-BBD8-35A8390F58CB}" type="TxLink">
                    <a:rPr lang="en-US" sz="1800" b="0" i="0" u="none" strike="noStrike">
                      <a:ln>
                        <a:noFill/>
                      </a:ln>
                      <a:solidFill>
                        <a:schemeClr val="bg1"/>
                      </a:solidFill>
                      <a:latin typeface="Arial Black" panose="020B0A04020102020204" pitchFamily="34" charset="0"/>
                    </a:rPr>
                    <a:t> $3,256,206.61 </a:t>
                  </a:fld>
                  <a:endParaRPr lang="en-US" sz="1800">
                    <a:ln>
                      <a:noFill/>
                    </a:ln>
                    <a:solidFill>
                      <a:schemeClr val="bg1"/>
                    </a:solidFill>
                    <a:latin typeface="Arial Black" panose="020B0A04020102020204" pitchFamily="34" charset="0"/>
                  </a:endParaRPr>
                </a:p>
              </xdr:txBody>
            </xdr:sp>
          </xdr:grpSp>
          <xdr:sp macro="" textlink="ANALYSIS!C6">
            <xdr:nvSpPr>
              <xdr:cNvPr id="109" name="TextBox 108">
                <a:extLst>
                  <a:ext uri="{FF2B5EF4-FFF2-40B4-BE49-F238E27FC236}">
                    <a16:creationId xmlns:a16="http://schemas.microsoft.com/office/drawing/2014/main" id="{E86B69E6-1B06-6389-C828-BEFD708A4F1C}"/>
                  </a:ext>
                </a:extLst>
              </xdr:cNvPr>
              <xdr:cNvSpPr txBox="1"/>
            </xdr:nvSpPr>
            <xdr:spPr>
              <a:xfrm>
                <a:off x="8012445" y="3110778"/>
                <a:ext cx="1874693"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EEC722-6BB0-4781-830E-55C34F54F6AA}" type="TxLink">
                  <a:rPr lang="en-US" sz="1800" b="0" i="0" u="none" strike="noStrike">
                    <a:solidFill>
                      <a:schemeClr val="bg1">
                        <a:lumMod val="95000"/>
                      </a:schemeClr>
                    </a:solidFill>
                    <a:latin typeface="Arial Black" panose="020B0A04020102020204" pitchFamily="34" charset="0"/>
                  </a:rPr>
                  <a:pPr algn="ctr"/>
                  <a:t> </a:t>
                </a:fld>
                <a:endParaRPr lang="en-US" sz="1800">
                  <a:solidFill>
                    <a:schemeClr val="bg1">
                      <a:lumMod val="95000"/>
                    </a:schemeClr>
                  </a:solidFill>
                  <a:latin typeface="Arial Black" panose="020B0A04020102020204" pitchFamily="34" charset="0"/>
                </a:endParaRPr>
              </a:p>
            </xdr:txBody>
          </xdr:sp>
          <mc:AlternateContent xmlns:mc="http://schemas.openxmlformats.org/markup-compatibility/2006">
            <mc:Choice xmlns:a14="http://schemas.microsoft.com/office/drawing/2010/main" Requires="a14">
              <xdr:graphicFrame macro="">
                <xdr:nvGraphicFramePr>
                  <xdr:cNvPr id="111" name="Year 4">
                    <a:extLst>
                      <a:ext uri="{FF2B5EF4-FFF2-40B4-BE49-F238E27FC236}">
                        <a16:creationId xmlns:a16="http://schemas.microsoft.com/office/drawing/2014/main" id="{8884A6E1-E6E5-4C42-A80E-67A2F8EBBFEB}"/>
                      </a:ext>
                    </a:extLst>
                  </xdr:cNvPr>
                  <xdr:cNvGraphicFramePr/>
                </xdr:nvGraphicFramePr>
                <xdr:xfrm>
                  <a:off x="237483" y="1956509"/>
                  <a:ext cx="2695143" cy="1593272"/>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4268365" y="3001959"/>
                    <a:ext cx="2499460" cy="163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113" name="Chart 112">
              <a:extLst>
                <a:ext uri="{FF2B5EF4-FFF2-40B4-BE49-F238E27FC236}">
                  <a16:creationId xmlns:a16="http://schemas.microsoft.com/office/drawing/2014/main" id="{00A20352-FC0A-4A38-9B5C-F0CAA6F89E47}"/>
                </a:ext>
              </a:extLst>
            </xdr:cNvPr>
            <xdr:cNvGraphicFramePr>
              <a:graphicFrameLocks/>
            </xdr:cNvGraphicFramePr>
          </xdr:nvGraphicFramePr>
          <xdr:xfrm>
            <a:off x="5714999" y="5286376"/>
            <a:ext cx="5381625" cy="240506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14" name="Chart 113">
              <a:extLst>
                <a:ext uri="{FF2B5EF4-FFF2-40B4-BE49-F238E27FC236}">
                  <a16:creationId xmlns:a16="http://schemas.microsoft.com/office/drawing/2014/main" id="{3F95CA21-4299-4BF7-A1EE-D326E2EA1FC4}"/>
                </a:ext>
              </a:extLst>
            </xdr:cNvPr>
            <xdr:cNvGraphicFramePr>
              <a:graphicFrameLocks/>
            </xdr:cNvGraphicFramePr>
          </xdr:nvGraphicFramePr>
          <xdr:xfrm>
            <a:off x="11477625" y="5238750"/>
            <a:ext cx="4619625" cy="238125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18" name="Chart 117">
              <a:extLst>
                <a:ext uri="{FF2B5EF4-FFF2-40B4-BE49-F238E27FC236}">
                  <a16:creationId xmlns:a16="http://schemas.microsoft.com/office/drawing/2014/main" id="{8517DE43-CEE6-4FA6-A086-B7C95F767F5E}"/>
                </a:ext>
              </a:extLst>
            </xdr:cNvPr>
            <xdr:cNvGraphicFramePr>
              <a:graphicFrameLocks/>
            </xdr:cNvGraphicFramePr>
          </xdr:nvGraphicFramePr>
          <xdr:xfrm>
            <a:off x="16740187" y="5167312"/>
            <a:ext cx="3095625" cy="2881313"/>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120" name="Months  1">
                <a:extLst>
                  <a:ext uri="{FF2B5EF4-FFF2-40B4-BE49-F238E27FC236}">
                    <a16:creationId xmlns:a16="http://schemas.microsoft.com/office/drawing/2014/main" id="{6F0C8CB3-906C-472D-8469-356D3B110EB0}"/>
                  </a:ext>
                </a:extLst>
              </xdr:cNvPr>
              <xdr:cNvGraphicFramePr/>
            </xdr:nvGraphicFramePr>
            <xdr:xfrm>
              <a:off x="2905124" y="4310063"/>
              <a:ext cx="2381251" cy="381000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4333874" y="5191125"/>
                <a:ext cx="2381251"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1" name="PaymentMethod 1">
                <a:extLst>
                  <a:ext uri="{FF2B5EF4-FFF2-40B4-BE49-F238E27FC236}">
                    <a16:creationId xmlns:a16="http://schemas.microsoft.com/office/drawing/2014/main" id="{08A3A94C-F608-41D2-BB5B-02B3C9DE0AD8}"/>
                  </a:ext>
                </a:extLst>
              </xdr:cNvPr>
              <xdr:cNvGraphicFramePr/>
            </xdr:nvGraphicFramePr>
            <xdr:xfrm>
              <a:off x="2786062" y="9072562"/>
              <a:ext cx="2547938" cy="2571751"/>
            </xdr:xfrm>
            <a:graphic>
              <a:graphicData uri="http://schemas.microsoft.com/office/drawing/2010/slicer">
                <sle:slicer xmlns:sle="http://schemas.microsoft.com/office/drawing/2010/slicer" name="PaymentMethod 1"/>
              </a:graphicData>
            </a:graphic>
          </xdr:graphicFrame>
        </mc:Choice>
        <mc:Fallback>
          <xdr:sp macro="" textlink="">
            <xdr:nvSpPr>
              <xdr:cNvPr id="0" name=""/>
              <xdr:cNvSpPr>
                <a:spLocks noTextEdit="1"/>
              </xdr:cNvSpPr>
            </xdr:nvSpPr>
            <xdr:spPr>
              <a:xfrm>
                <a:off x="4214812" y="9953624"/>
                <a:ext cx="2547938" cy="2571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2" name="StoreLocation 1">
                <a:extLst>
                  <a:ext uri="{FF2B5EF4-FFF2-40B4-BE49-F238E27FC236}">
                    <a16:creationId xmlns:a16="http://schemas.microsoft.com/office/drawing/2014/main" id="{E6F0736B-1953-4433-B172-FABE37B1A388}"/>
                  </a:ext>
                </a:extLst>
              </xdr:cNvPr>
              <xdr:cNvGraphicFramePr/>
            </xdr:nvGraphicFramePr>
            <xdr:xfrm>
              <a:off x="15906749" y="2881311"/>
              <a:ext cx="4524376" cy="1476376"/>
            </xdr:xfrm>
            <a:graphic>
              <a:graphicData uri="http://schemas.microsoft.com/office/drawing/2010/slicer">
                <sle:slicer xmlns:sle="http://schemas.microsoft.com/office/drawing/2010/slicer" name="StoreLocation 1"/>
              </a:graphicData>
            </a:graphic>
          </xdr:graphicFrame>
        </mc:Choice>
        <mc:Fallback>
          <xdr:sp macro="" textlink="">
            <xdr:nvSpPr>
              <xdr:cNvPr id="0" name=""/>
              <xdr:cNvSpPr>
                <a:spLocks noTextEdit="1"/>
              </xdr:cNvSpPr>
            </xdr:nvSpPr>
            <xdr:spPr>
              <a:xfrm>
                <a:off x="17335499" y="3762373"/>
                <a:ext cx="4524376" cy="147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9" name="Chart 128">
            <a:extLst>
              <a:ext uri="{FF2B5EF4-FFF2-40B4-BE49-F238E27FC236}">
                <a16:creationId xmlns:a16="http://schemas.microsoft.com/office/drawing/2014/main" id="{07641ABF-513E-488D-A76E-B79ACAA62605}"/>
              </a:ext>
            </a:extLst>
          </xdr:cNvPr>
          <xdr:cNvGraphicFramePr>
            <a:graphicFrameLocks/>
          </xdr:cNvGraphicFramePr>
        </xdr:nvGraphicFramePr>
        <xdr:xfrm>
          <a:off x="5715000" y="8763001"/>
          <a:ext cx="9667875" cy="390525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30" name="Chart 129">
            <a:extLst>
              <a:ext uri="{FF2B5EF4-FFF2-40B4-BE49-F238E27FC236}">
                <a16:creationId xmlns:a16="http://schemas.microsoft.com/office/drawing/2014/main" id="{49429BAD-A37D-44E4-86FC-4A62E1F4D6C8}"/>
              </a:ext>
            </a:extLst>
          </xdr:cNvPr>
          <xdr:cNvGraphicFramePr>
            <a:graphicFrameLocks/>
          </xdr:cNvGraphicFramePr>
        </xdr:nvGraphicFramePr>
        <xdr:xfrm>
          <a:off x="15954375" y="8453437"/>
          <a:ext cx="4095750" cy="4119563"/>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mc:Choice xmlns:cx1="http://schemas.microsoft.com/office/drawing/2015/9/8/chartex" Requires="cx1">
          <xdr:graphicFrame macro="">
            <xdr:nvGraphicFramePr>
              <xdr:cNvPr id="131" name="Chart 130">
                <a:extLst>
                  <a:ext uri="{FF2B5EF4-FFF2-40B4-BE49-F238E27FC236}">
                    <a16:creationId xmlns:a16="http://schemas.microsoft.com/office/drawing/2014/main" id="{5E021C97-9391-48A3-B6F1-CD615E75190A}"/>
                  </a:ext>
                </a:extLst>
              </xdr:cNvPr>
              <xdr:cNvGraphicFramePr/>
            </xdr:nvGraphicFramePr>
            <xdr:xfrm>
              <a:off x="20788311" y="7858125"/>
              <a:ext cx="5095875" cy="485775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20788311" y="7858125"/>
                <a:ext cx="5095875" cy="4857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18</xdr:col>
      <xdr:colOff>452437</xdr:colOff>
      <xdr:row>21</xdr:row>
      <xdr:rowOff>119062</xdr:rowOff>
    </xdr:from>
    <xdr:to>
      <xdr:col>21</xdr:col>
      <xdr:colOff>261937</xdr:colOff>
      <xdr:row>24</xdr:row>
      <xdr:rowOff>23812</xdr:rowOff>
    </xdr:to>
    <xdr:sp macro="" textlink="ANALYSIS!C7">
      <xdr:nvSpPr>
        <xdr:cNvPr id="135" name="TextBox 134">
          <a:extLst>
            <a:ext uri="{FF2B5EF4-FFF2-40B4-BE49-F238E27FC236}">
              <a16:creationId xmlns:a16="http://schemas.microsoft.com/office/drawing/2014/main" id="{97A12E03-6157-53BA-15F5-C324B44B783E}"/>
            </a:ext>
          </a:extLst>
        </xdr:cNvPr>
        <xdr:cNvSpPr txBox="1"/>
      </xdr:nvSpPr>
      <xdr:spPr>
        <a:xfrm>
          <a:off x="11596687" y="4167187"/>
          <a:ext cx="1666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F19F8A-9CF5-43E8-ACC3-D46660D42EFC}" type="TxLink">
            <a:rPr lang="en-US" sz="2400" b="0" i="0" u="none" strike="noStrike">
              <a:solidFill>
                <a:schemeClr val="bg1"/>
              </a:solidFill>
              <a:latin typeface="Arial Black" panose="020B0A04020102020204" pitchFamily="34" charset="0"/>
            </a:rPr>
            <a:t>3030</a:t>
          </a:fld>
          <a:endParaRPr lang="en-US" sz="2400">
            <a:solidFill>
              <a:schemeClr val="bg1"/>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628650</xdr:colOff>
      <xdr:row>13</xdr:row>
      <xdr:rowOff>47626</xdr:rowOff>
    </xdr:from>
    <xdr:to>
      <xdr:col>9</xdr:col>
      <xdr:colOff>76199</xdr:colOff>
      <xdr:row>21</xdr:row>
      <xdr:rowOff>104776</xdr:rowOff>
    </xdr:to>
    <xdr:graphicFrame macro="">
      <xdr:nvGraphicFramePr>
        <xdr:cNvPr id="2" name="Chart 1">
          <a:extLst>
            <a:ext uri="{FF2B5EF4-FFF2-40B4-BE49-F238E27FC236}">
              <a16:creationId xmlns:a16="http://schemas.microsoft.com/office/drawing/2014/main" id="{B89C8B0F-CC41-F931-93E5-D56C3EDB1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3</xdr:col>
      <xdr:colOff>323850</xdr:colOff>
      <xdr:row>25</xdr:row>
      <xdr:rowOff>180975</xdr:rowOff>
    </xdr:from>
    <xdr:to>
      <xdr:col>8</xdr:col>
      <xdr:colOff>152400</xdr:colOff>
      <xdr:row>34</xdr:row>
      <xdr:rowOff>71437</xdr:rowOff>
    </xdr:to>
    <xdr:graphicFrame macro="">
      <xdr:nvGraphicFramePr>
        <xdr:cNvPr id="3" name="Chart 2">
          <a:extLst>
            <a:ext uri="{FF2B5EF4-FFF2-40B4-BE49-F238E27FC236}">
              <a16:creationId xmlns:a16="http://schemas.microsoft.com/office/drawing/2014/main" id="{25A12054-DC1E-6AD3-6F02-7814093FF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39</xdr:row>
      <xdr:rowOff>104775</xdr:rowOff>
    </xdr:from>
    <xdr:to>
      <xdr:col>7</xdr:col>
      <xdr:colOff>209549</xdr:colOff>
      <xdr:row>46</xdr:row>
      <xdr:rowOff>161925</xdr:rowOff>
    </xdr:to>
    <xdr:graphicFrame macro="">
      <xdr:nvGraphicFramePr>
        <xdr:cNvPr id="4" name="Chart 3">
          <a:extLst>
            <a:ext uri="{FF2B5EF4-FFF2-40B4-BE49-F238E27FC236}">
              <a16:creationId xmlns:a16="http://schemas.microsoft.com/office/drawing/2014/main" id="{E5FF750E-CF24-1915-8F86-99957E6B1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48</xdr:row>
      <xdr:rowOff>161924</xdr:rowOff>
    </xdr:from>
    <xdr:to>
      <xdr:col>7</xdr:col>
      <xdr:colOff>595312</xdr:colOff>
      <xdr:row>59</xdr:row>
      <xdr:rowOff>47625</xdr:rowOff>
    </xdr:to>
    <xdr:graphicFrame macro="">
      <xdr:nvGraphicFramePr>
        <xdr:cNvPr id="5" name="Chart 4">
          <a:extLst>
            <a:ext uri="{FF2B5EF4-FFF2-40B4-BE49-F238E27FC236}">
              <a16:creationId xmlns:a16="http://schemas.microsoft.com/office/drawing/2014/main" id="{C1FD3399-F9C3-07AA-2421-BF7042DA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200024</xdr:colOff>
      <xdr:row>60</xdr:row>
      <xdr:rowOff>152400</xdr:rowOff>
    </xdr:from>
    <xdr:to>
      <xdr:col>7</xdr:col>
      <xdr:colOff>419099</xdr:colOff>
      <xdr:row>67</xdr:row>
      <xdr:rowOff>142876</xdr:rowOff>
    </xdr:to>
    <xdr:graphicFrame macro="">
      <xdr:nvGraphicFramePr>
        <xdr:cNvPr id="6" name="Chart 5">
          <a:extLst>
            <a:ext uri="{FF2B5EF4-FFF2-40B4-BE49-F238E27FC236}">
              <a16:creationId xmlns:a16="http://schemas.microsoft.com/office/drawing/2014/main" id="{BD2E9056-C567-08E8-041E-F2840C06F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571500</xdr:colOff>
      <xdr:row>85</xdr:row>
      <xdr:rowOff>180974</xdr:rowOff>
    </xdr:from>
    <xdr:to>
      <xdr:col>10</xdr:col>
      <xdr:colOff>428626</xdr:colOff>
      <xdr:row>96</xdr:row>
      <xdr:rowOff>138111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56B12A5-E7CC-BD50-2E29-A92BEB1678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86400" y="16373474"/>
              <a:ext cx="2905126" cy="20526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180975</xdr:colOff>
      <xdr:row>45</xdr:row>
      <xdr:rowOff>95250</xdr:rowOff>
    </xdr:from>
    <xdr:to>
      <xdr:col>13</xdr:col>
      <xdr:colOff>47625</xdr:colOff>
      <xdr:row>49</xdr:row>
      <xdr:rowOff>171450</xdr:rowOff>
    </xdr:to>
    <mc:AlternateContent xmlns:mc="http://schemas.openxmlformats.org/markup-compatibility/2006">
      <mc:Choice xmlns:a14="http://schemas.microsoft.com/office/drawing/2010/main" Requires="a14">
        <xdr:graphicFrame macro="">
          <xdr:nvGraphicFramePr>
            <xdr:cNvPr id="8" name="StoreLocation">
              <a:extLst>
                <a:ext uri="{FF2B5EF4-FFF2-40B4-BE49-F238E27FC236}">
                  <a16:creationId xmlns:a16="http://schemas.microsoft.com/office/drawing/2014/main" id="{7C644006-EFA0-2339-8397-53BDA0D5DF3A}"/>
                </a:ext>
              </a:extLst>
            </xdr:cNvPr>
            <xdr:cNvGraphicFramePr/>
          </xdr:nvGraphicFramePr>
          <xdr:xfrm>
            <a:off x="0" y="0"/>
            <a:ext cx="0" cy="0"/>
          </xdr:xfrm>
          <a:graphic>
            <a:graphicData uri="http://schemas.microsoft.com/office/drawing/2010/slicer">
              <sle:slicer xmlns:sle="http://schemas.microsoft.com/office/drawing/2010/slicer" name="StoreLocation"/>
            </a:graphicData>
          </a:graphic>
        </xdr:graphicFrame>
      </mc:Choice>
      <mc:Fallback>
        <xdr:sp macro="" textlink="">
          <xdr:nvSpPr>
            <xdr:cNvPr id="0" name=""/>
            <xdr:cNvSpPr>
              <a:spLocks noTextEdit="1"/>
            </xdr:cNvSpPr>
          </xdr:nvSpPr>
          <xdr:spPr>
            <a:xfrm>
              <a:off x="8181975" y="8667750"/>
              <a:ext cx="291465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561975</xdr:colOff>
      <xdr:row>52</xdr:row>
      <xdr:rowOff>66675</xdr:rowOff>
    </xdr:from>
    <xdr:to>
      <xdr:col>15</xdr:col>
      <xdr:colOff>561975</xdr:colOff>
      <xdr:row>58</xdr:row>
      <xdr:rowOff>114300</xdr:rowOff>
    </xdr:to>
    <mc:AlternateContent xmlns:mc="http://schemas.openxmlformats.org/markup-compatibility/2006">
      <mc:Choice xmlns:a14="http://schemas.microsoft.com/office/drawing/2010/main" Requires="a14">
        <xdr:graphicFrame macro="">
          <xdr:nvGraphicFramePr>
            <xdr:cNvPr id="9" name="PaymentMethod">
              <a:extLst>
                <a:ext uri="{FF2B5EF4-FFF2-40B4-BE49-F238E27FC236}">
                  <a16:creationId xmlns:a16="http://schemas.microsoft.com/office/drawing/2014/main" id="{442318B7-7220-A105-0D35-4044B73FB11D}"/>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11001375" y="99726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323850</xdr:colOff>
      <xdr:row>53</xdr:row>
      <xdr:rowOff>133350</xdr:rowOff>
    </xdr:from>
    <xdr:to>
      <xdr:col>11</xdr:col>
      <xdr:colOff>323850</xdr:colOff>
      <xdr:row>67</xdr:row>
      <xdr:rowOff>133350</xdr:rowOff>
    </xdr:to>
    <mc:AlternateContent xmlns:mc="http://schemas.openxmlformats.org/markup-compatibility/2006">
      <mc:Choice xmlns:a14="http://schemas.microsoft.com/office/drawing/2010/main" Requires="a14">
        <xdr:graphicFrame macro="">
          <xdr:nvGraphicFramePr>
            <xdr:cNvPr id="10" name="Months ">
              <a:extLst>
                <a:ext uri="{FF2B5EF4-FFF2-40B4-BE49-F238E27FC236}">
                  <a16:creationId xmlns:a16="http://schemas.microsoft.com/office/drawing/2014/main" id="{BAB8EE7E-3190-E653-2BDA-21A8E88A0C4F}"/>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dr:sp macro="" textlink="">
          <xdr:nvSpPr>
            <xdr:cNvPr id="0" name=""/>
            <xdr:cNvSpPr>
              <a:spLocks noTextEdit="1"/>
            </xdr:cNvSpPr>
          </xdr:nvSpPr>
          <xdr:spPr>
            <a:xfrm>
              <a:off x="8324850" y="10229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45</xdr:row>
      <xdr:rowOff>57150</xdr:rowOff>
    </xdr:from>
    <xdr:to>
      <xdr:col>16</xdr:col>
      <xdr:colOff>66675</xdr:colOff>
      <xdr:row>48</xdr:row>
      <xdr:rowOff>152400</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2107B8C8-4C33-AB4B-DA75-CCCF7652337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115675" y="8629650"/>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11</xdr:row>
      <xdr:rowOff>0</xdr:rowOff>
    </xdr:from>
    <xdr:to>
      <xdr:col>13</xdr:col>
      <xdr:colOff>0</xdr:colOff>
      <xdr:row>14</xdr:row>
      <xdr:rowOff>95250</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7EDB13E0-DFAF-4CC2-BCDA-8D88BB30E26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220200" y="2095500"/>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571500</xdr:colOff>
      <xdr:row>4</xdr:row>
      <xdr:rowOff>1</xdr:rowOff>
    </xdr:from>
    <xdr:to>
      <xdr:col>7</xdr:col>
      <xdr:colOff>85725</xdr:colOff>
      <xdr:row>7</xdr:row>
      <xdr:rowOff>76201</xdr:rowOff>
    </xdr:to>
    <mc:AlternateContent xmlns:mc="http://schemas.openxmlformats.org/markup-compatibility/2006">
      <mc:Choice xmlns:sle15="http://schemas.microsoft.com/office/drawing/2012/slicer" Requires="sle15">
        <xdr:graphicFrame macro="">
          <xdr:nvGraphicFramePr>
            <xdr:cNvPr id="13" name="Year 3">
              <a:extLst>
                <a:ext uri="{FF2B5EF4-FFF2-40B4-BE49-F238E27FC236}">
                  <a16:creationId xmlns:a16="http://schemas.microsoft.com/office/drawing/2014/main" id="{11F7D294-070A-484E-B995-A2C63ABC669D}"/>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5905500" y="762001"/>
              <a:ext cx="1571625" cy="647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9.933074421293" createdVersion="8" refreshedVersion="8" minRefreshableVersion="3" recordCount="1130" xr:uid="{426211BC-19A3-4AAD-94D3-3BCFA5BFA178}">
  <cacheSource type="worksheet">
    <worksheetSource name="Sheet1"/>
  </cacheSource>
  <cacheFields count="26">
    <cacheField name="Date" numFmtId="165">
      <sharedItems containsSemiMixedTypes="0" containsNonDate="0" containsDate="1" containsString="0" minDate="2023-01-01T00:00:00" maxDate="2025-07-01T00:00:00"/>
    </cacheField>
    <cacheField name="Region" numFmtId="0">
      <sharedItems count="5">
        <s v="East"/>
        <s v="South"/>
        <s v="North"/>
        <s v="Central"/>
        <s v="West"/>
      </sharedItems>
    </cacheField>
    <cacheField name="Product" numFmtId="0">
      <sharedItems count="7">
        <s v="Laptop"/>
        <s v="Phone"/>
        <s v="Desk"/>
        <s v="Chair"/>
        <s v="Tablet"/>
        <s v="Monitor"/>
        <s v="Printer"/>
      </sharedItems>
    </cacheField>
    <cacheField name="Quantity" numFmtId="0">
      <sharedItems containsSemiMixedTypes="0" containsString="0" containsNumber="1" containsInteger="1" minValue="1" maxValue="20"/>
    </cacheField>
    <cacheField name="UnitPrice" numFmtId="164">
      <sharedItems containsSemiMixedTypes="0" containsString="0" containsNumber="1" minValue="5.52" maxValue="599.72"/>
    </cacheField>
    <cacheField name="StoreLocation" numFmtId="0">
      <sharedItems count="4">
        <s v="Store B"/>
        <s v="Store A"/>
        <s v="Store C"/>
        <s v="Store D"/>
      </sharedItems>
    </cacheField>
    <cacheField name="CustomerType" numFmtId="0">
      <sharedItems/>
    </cacheField>
    <cacheField name="Discount" numFmtId="9">
      <sharedItems containsSemiMixedTypes="0" containsString="0" containsNumber="1" minValue="0" maxValue="0.15"/>
    </cacheField>
    <cacheField name="Salesperson" numFmtId="0">
      <sharedItems count="6">
        <s v="Eva"/>
        <s v="Alice"/>
        <s v="Frank"/>
        <s v="Carlos"/>
        <s v="Bob"/>
        <s v="Diana"/>
      </sharedItems>
    </cacheField>
    <cacheField name="TotalPrice" numFmtId="164">
      <sharedItems containsSemiMixedTypes="0" containsString="0" containsNumber="1" minValue="11.141999999999999" maxValue="11077"/>
    </cacheField>
    <cacheField name="PaymentMethod" numFmtId="0">
      <sharedItems count="5">
        <s v="Online"/>
        <s v="Gift Card"/>
        <s v="Debit Card"/>
        <s v="Cash"/>
        <s v="Credit Card"/>
      </sharedItems>
    </cacheField>
    <cacheField name="Promotion" numFmtId="0">
      <sharedItems count="3">
        <s v="FREESHIP"/>
        <s v="SAVE10"/>
        <s v="WINTER15"/>
      </sharedItems>
    </cacheField>
    <cacheField name="Returned" numFmtId="0">
      <sharedItems containsSemiMixedTypes="0" containsString="0" containsNumber="1" containsInteger="1" minValue="0" maxValue="1"/>
    </cacheField>
    <cacheField name="OrderID" numFmtId="0">
      <sharedItems/>
    </cacheField>
    <cacheField name="CustomerName" numFmtId="0">
      <sharedItems/>
    </cacheField>
    <cacheField name="ShippingCost" numFmtId="44">
      <sharedItems containsSemiMixedTypes="0" containsString="0" containsNumber="1" minValue="5.01" maxValue="49.98"/>
    </cacheField>
    <cacheField name="OrderDate" numFmtId="165">
      <sharedItems containsSemiMixedTypes="0" containsNonDate="0" containsDate="1" containsString="0" minDate="2023-01-01T00:00:00" maxDate="2025-07-01T00:00:00"/>
    </cacheField>
    <cacheField name="DeliveryDate" numFmtId="165">
      <sharedItems containsSemiMixedTypes="0" containsNonDate="0" containsDate="1" containsString="0" minDate="2023-01-08T00:00:00" maxDate="2025-07-10T00:00:00"/>
    </cacheField>
    <cacheField name="RegionManager" numFmtId="0">
      <sharedItems/>
    </cacheField>
    <cacheField name="DaliveryDays" numFmtId="0">
      <sharedItems containsSemiMixedTypes="0" containsString="0" containsNumber="1" containsInteger="1" minValue="2" maxValue="10"/>
    </cacheField>
    <cacheField name="Months " numFmtId="0">
      <sharedItems count="12">
        <s v="Jun"/>
        <s v="Aug"/>
        <s v="Jul"/>
        <s v="May"/>
        <s v="Feb"/>
        <s v="Jan"/>
        <s v="Sep"/>
        <s v="Mar"/>
        <s v="Dec"/>
        <s v="Oct"/>
        <s v="Nov"/>
        <s v="Apr"/>
      </sharedItems>
    </cacheField>
    <cacheField name="Days" numFmtId="0">
      <sharedItems count="7">
        <s v="Friday"/>
        <s v="Thursday"/>
        <s v="Sunday"/>
        <s v="Saturday"/>
        <s v="Tuesday"/>
        <s v="Monday"/>
        <s v="Wednesday"/>
      </sharedItems>
    </cacheField>
    <cacheField name="PROFIT" numFmtId="164">
      <sharedItems containsString="0" containsBlank="1" containsNumber="1" minValue="-36.097999999999999" maxValue="11043.79"/>
    </cacheField>
    <cacheField name="Year" numFmtId="0">
      <sharedItems count="3">
        <s v="2023"/>
        <s v="2024"/>
        <s v="2025"/>
      </sharedItems>
    </cacheField>
    <cacheField name="TOTALSALE" numFmtId="164">
      <sharedItems containsSemiMixedTypes="0" containsString="0" containsNumber="1" minValue="11.142000000000001" maxValue="11077"/>
    </cacheField>
    <cacheField name="Total Returned Quantity"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2107536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0">
  <r>
    <d v="2023-02-23T00:00:00"/>
    <x v="0"/>
    <x v="0"/>
    <n v="14"/>
    <n v="163.6"/>
    <x v="0"/>
    <s v="Wholesale"/>
    <n v="0"/>
    <x v="0"/>
    <n v="2290.4"/>
    <x v="0"/>
    <x v="0"/>
    <n v="0"/>
    <s v="REG100000"/>
    <s v="Cust 6583"/>
    <n v="43.34"/>
    <d v="2023-02-23T00:00:00"/>
    <d v="2023-02-27T00:00:00"/>
    <s v="Eric"/>
    <n v="4"/>
    <x v="0"/>
    <x v="0"/>
    <n v="2247.06"/>
    <x v="0"/>
    <n v="2290.4"/>
    <n v="0"/>
  </r>
  <r>
    <d v="2024-12-19T00:00:00"/>
    <x v="1"/>
    <x v="1"/>
    <n v="1"/>
    <n v="544.01"/>
    <x v="1"/>
    <s v="Retail"/>
    <n v="0"/>
    <x v="1"/>
    <n v="544.01"/>
    <x v="1"/>
    <x v="1"/>
    <n v="0"/>
    <s v="REG100001"/>
    <s v="Cust 2144"/>
    <n v="5.3"/>
    <d v="2024-12-19T00:00:00"/>
    <d v="2024-12-28T00:00:00"/>
    <s v="Sophie"/>
    <n v="9"/>
    <x v="1"/>
    <x v="0"/>
    <n v="538.71"/>
    <x v="1"/>
    <n v="544.01"/>
    <n v="0"/>
  </r>
  <r>
    <d v="2023-05-10T00:00:00"/>
    <x v="2"/>
    <x v="2"/>
    <n v="14"/>
    <n v="346.18"/>
    <x v="0"/>
    <s v="Wholesale"/>
    <n v="0.1"/>
    <x v="1"/>
    <n v="4361.8680000000004"/>
    <x v="0"/>
    <x v="2"/>
    <n v="0"/>
    <s v="REG100002"/>
    <s v="Cust 5998"/>
    <n v="20.46"/>
    <d v="2023-05-10T00:00:00"/>
    <d v="2023-05-19T00:00:00"/>
    <s v="Ryan"/>
    <n v="9"/>
    <x v="0"/>
    <x v="1"/>
    <n v="4341.4080000000004"/>
    <x v="0"/>
    <n v="4361.8680000000004"/>
    <n v="0"/>
  </r>
  <r>
    <d v="2025-02-26T00:00:00"/>
    <x v="3"/>
    <x v="3"/>
    <n v="18"/>
    <n v="384.82"/>
    <x v="1"/>
    <s v="Wholesale"/>
    <n v="0.15"/>
    <x v="2"/>
    <n v="5887.7460000000001"/>
    <x v="1"/>
    <x v="0"/>
    <n v="0"/>
    <s v="REG100003"/>
    <s v="Cust 7136"/>
    <n v="27.95"/>
    <d v="2025-02-26T00:00:00"/>
    <d v="2025-03-02T00:00:00"/>
    <s v="Cameron"/>
    <n v="4"/>
    <x v="2"/>
    <x v="2"/>
    <n v="5859.7960000000003"/>
    <x v="2"/>
    <n v="5887.7460000000001"/>
    <n v="0"/>
  </r>
  <r>
    <d v="2023-06-24T00:00:00"/>
    <x v="0"/>
    <x v="2"/>
    <n v="18"/>
    <n v="237.76"/>
    <x v="2"/>
    <s v="Retail"/>
    <n v="0"/>
    <x v="3"/>
    <n v="4279.68"/>
    <x v="0"/>
    <x v="1"/>
    <n v="0"/>
    <s v="REG100004"/>
    <s v="Cust 6506"/>
    <n v="5.73"/>
    <d v="2023-06-24T00:00:00"/>
    <d v="2023-06-27T00:00:00"/>
    <s v="Eric"/>
    <n v="3"/>
    <x v="3"/>
    <x v="2"/>
    <n v="4273.9500000000007"/>
    <x v="0"/>
    <n v="4279.68"/>
    <n v="0"/>
  </r>
  <r>
    <d v="2023-01-11T00:00:00"/>
    <x v="1"/>
    <x v="3"/>
    <n v="7"/>
    <n v="17.5"/>
    <x v="2"/>
    <s v="Retail"/>
    <n v="0.1"/>
    <x v="1"/>
    <n v="110.25"/>
    <x v="2"/>
    <x v="2"/>
    <n v="0"/>
    <s v="REG100006"/>
    <s v="Cust 7887"/>
    <n v="5.0199999999999996"/>
    <d v="2023-01-11T00:00:00"/>
    <d v="2023-01-14T00:00:00"/>
    <s v="Sophie"/>
    <n v="3"/>
    <x v="0"/>
    <x v="3"/>
    <n v="105.23"/>
    <x v="0"/>
    <n v="110.25"/>
    <n v="0"/>
  </r>
  <r>
    <d v="2024-10-16T00:00:00"/>
    <x v="1"/>
    <x v="3"/>
    <n v="3"/>
    <n v="432.04"/>
    <x v="3"/>
    <s v="Wholesale"/>
    <n v="0.05"/>
    <x v="4"/>
    <n v="1231.3140000000001"/>
    <x v="2"/>
    <x v="0"/>
    <n v="1"/>
    <s v="REG100008"/>
    <s v="Cust 2284"/>
    <n v="42.11"/>
    <d v="2024-10-16T00:00:00"/>
    <d v="2024-10-18T00:00:00"/>
    <s v="Sophie"/>
    <n v="2"/>
    <x v="0"/>
    <x v="0"/>
    <n v="1189.2040000000002"/>
    <x v="1"/>
    <n v="1231.3140000000001"/>
    <n v="3"/>
  </r>
  <r>
    <d v="2025-03-05T00:00:00"/>
    <x v="4"/>
    <x v="2"/>
    <n v="5"/>
    <n v="323.27999999999997"/>
    <x v="3"/>
    <s v="Retail"/>
    <n v="0.1"/>
    <x v="2"/>
    <n v="1454.76"/>
    <x v="1"/>
    <x v="1"/>
    <n v="0"/>
    <s v="REG100009"/>
    <s v="Cust 3732"/>
    <n v="41.1"/>
    <d v="2025-03-05T00:00:00"/>
    <d v="2025-03-13T00:00:00"/>
    <s v="Wendy"/>
    <n v="8"/>
    <x v="4"/>
    <x v="4"/>
    <n v="1413.66"/>
    <x v="2"/>
    <n v="1454.76"/>
    <n v="0"/>
  </r>
  <r>
    <d v="2023-07-21T00:00:00"/>
    <x v="3"/>
    <x v="1"/>
    <n v="1"/>
    <n v="120.53"/>
    <x v="0"/>
    <s v="Retail"/>
    <n v="0.05"/>
    <x v="5"/>
    <n v="114.5035"/>
    <x v="3"/>
    <x v="2"/>
    <n v="0"/>
    <s v="REG100012"/>
    <s v="Cust 2372"/>
    <n v="20.350000000000001"/>
    <d v="2023-07-21T00:00:00"/>
    <d v="2023-07-31T00:00:00"/>
    <s v="Cameron"/>
    <n v="10"/>
    <x v="5"/>
    <x v="5"/>
    <n v="94.153500000000008"/>
    <x v="0"/>
    <n v="114.5035"/>
    <n v="0"/>
  </r>
  <r>
    <d v="2025-05-11T00:00:00"/>
    <x v="4"/>
    <x v="3"/>
    <n v="17"/>
    <n v="162.96"/>
    <x v="1"/>
    <s v="Wholesale"/>
    <n v="0.05"/>
    <x v="0"/>
    <n v="2631.8040000000001"/>
    <x v="1"/>
    <x v="0"/>
    <n v="0"/>
    <s v="REG100015"/>
    <s v="Cust 7037"/>
    <n v="8.11"/>
    <d v="2025-05-11T00:00:00"/>
    <d v="2025-05-17T00:00:00"/>
    <s v="Wendy"/>
    <n v="6"/>
    <x v="6"/>
    <x v="4"/>
    <n v="2623.694"/>
    <x v="2"/>
    <n v="2631.8040000000001"/>
    <n v="0"/>
  </r>
  <r>
    <d v="2023-02-26T00:00:00"/>
    <x v="4"/>
    <x v="0"/>
    <n v="19"/>
    <n v="236.11"/>
    <x v="3"/>
    <s v="Wholesale"/>
    <n v="0"/>
    <x v="4"/>
    <n v="4486.09"/>
    <x v="0"/>
    <x v="2"/>
    <n v="0"/>
    <s v="REG100016"/>
    <s v="Cust 4975"/>
    <n v="34.11"/>
    <d v="2023-02-26T00:00:00"/>
    <d v="2023-03-04T00:00:00"/>
    <s v="Wendy"/>
    <n v="6"/>
    <x v="7"/>
    <x v="0"/>
    <n v="4451.9800000000005"/>
    <x v="0"/>
    <n v="4486.09"/>
    <n v="0"/>
  </r>
  <r>
    <d v="2024-05-28T00:00:00"/>
    <x v="3"/>
    <x v="2"/>
    <n v="11"/>
    <n v="573.14"/>
    <x v="3"/>
    <s v="Retail"/>
    <n v="0.05"/>
    <x v="5"/>
    <n v="5989.3130000000001"/>
    <x v="3"/>
    <x v="1"/>
    <n v="0"/>
    <s v="REG100017"/>
    <s v="Cust 8014"/>
    <n v="34.71"/>
    <d v="2024-05-28T00:00:00"/>
    <d v="2024-06-01T00:00:00"/>
    <s v="Cameron"/>
    <n v="4"/>
    <x v="5"/>
    <x v="0"/>
    <n v="5954.6030000000001"/>
    <x v="1"/>
    <n v="5989.3130000000001"/>
    <n v="0"/>
  </r>
  <r>
    <d v="2023-11-30T00:00:00"/>
    <x v="0"/>
    <x v="1"/>
    <n v="20"/>
    <n v="519.04"/>
    <x v="0"/>
    <s v="Retail"/>
    <n v="0.15"/>
    <x v="3"/>
    <n v="8823.6799999999985"/>
    <x v="1"/>
    <x v="0"/>
    <n v="0"/>
    <s v="REG100018"/>
    <s v="Cust 1228"/>
    <n v="19.43"/>
    <d v="2023-11-30T00:00:00"/>
    <d v="2023-12-08T00:00:00"/>
    <s v="Eric"/>
    <n v="8"/>
    <x v="6"/>
    <x v="0"/>
    <n v="8804.2499999999982"/>
    <x v="0"/>
    <n v="8823.6799999999985"/>
    <n v="0"/>
  </r>
  <r>
    <d v="2023-06-22T00:00:00"/>
    <x v="4"/>
    <x v="2"/>
    <n v="14"/>
    <n v="30.83"/>
    <x v="0"/>
    <s v="Retail"/>
    <n v="0"/>
    <x v="3"/>
    <n v="431.62"/>
    <x v="0"/>
    <x v="2"/>
    <n v="1"/>
    <s v="REG100019"/>
    <s v="Cust 4247"/>
    <n v="7.1"/>
    <d v="2023-06-22T00:00:00"/>
    <d v="2023-07-02T00:00:00"/>
    <s v="Wendy"/>
    <n v="10"/>
    <x v="5"/>
    <x v="1"/>
    <n v="424.52"/>
    <x v="0"/>
    <n v="431.62"/>
    <n v="14"/>
  </r>
  <r>
    <d v="2024-02-18T00:00:00"/>
    <x v="2"/>
    <x v="0"/>
    <n v="14"/>
    <n v="395.45"/>
    <x v="2"/>
    <s v="Retail"/>
    <n v="0"/>
    <x v="3"/>
    <n v="5536.3"/>
    <x v="3"/>
    <x v="0"/>
    <n v="1"/>
    <s v="REG100022"/>
    <s v="Cust 8137"/>
    <n v="36.450000000000003"/>
    <d v="2024-02-18T00:00:00"/>
    <d v="2024-02-22T00:00:00"/>
    <s v="Ryan"/>
    <n v="4"/>
    <x v="0"/>
    <x v="0"/>
    <n v="5499.85"/>
    <x v="1"/>
    <n v="5536.3"/>
    <n v="14"/>
  </r>
  <r>
    <d v="2024-05-23T00:00:00"/>
    <x v="2"/>
    <x v="2"/>
    <n v="5"/>
    <n v="288.01"/>
    <x v="1"/>
    <s v="Wholesale"/>
    <n v="0"/>
    <x v="0"/>
    <n v="1440.05"/>
    <x v="4"/>
    <x v="0"/>
    <n v="0"/>
    <s v="REG100024"/>
    <s v="Cust 8538"/>
    <n v="46.69"/>
    <d v="2024-05-23T00:00:00"/>
    <d v="2024-05-30T00:00:00"/>
    <s v="Ryan"/>
    <n v="7"/>
    <x v="7"/>
    <x v="6"/>
    <n v="1393.36"/>
    <x v="1"/>
    <n v="1440.05"/>
    <n v="0"/>
  </r>
  <r>
    <d v="2023-10-23T00:00:00"/>
    <x v="0"/>
    <x v="1"/>
    <n v="13"/>
    <n v="562.29"/>
    <x v="3"/>
    <s v="Retail"/>
    <n v="0"/>
    <x v="5"/>
    <n v="7309.77"/>
    <x v="1"/>
    <x v="1"/>
    <n v="0"/>
    <s v="REG100025"/>
    <s v="Cust 6322"/>
    <n v="38.130000000000003"/>
    <d v="2023-10-23T00:00:00"/>
    <d v="2023-10-28T00:00:00"/>
    <s v="Eric"/>
    <n v="5"/>
    <x v="3"/>
    <x v="1"/>
    <n v="7271.64"/>
    <x v="0"/>
    <n v="7309.7699999999995"/>
    <n v="0"/>
  </r>
  <r>
    <d v="2025-06-16T00:00:00"/>
    <x v="4"/>
    <x v="1"/>
    <n v="1"/>
    <n v="101.73"/>
    <x v="3"/>
    <s v="Retail"/>
    <n v="0"/>
    <x v="2"/>
    <n v="101.73"/>
    <x v="2"/>
    <x v="2"/>
    <n v="0"/>
    <s v="REG100026"/>
    <s v="Cust 2609"/>
    <n v="11.59"/>
    <d v="2025-06-16T00:00:00"/>
    <d v="2025-06-25T00:00:00"/>
    <s v="Wendy"/>
    <n v="9"/>
    <x v="5"/>
    <x v="6"/>
    <n v="90.14"/>
    <x v="2"/>
    <n v="101.73"/>
    <n v="0"/>
  </r>
  <r>
    <d v="2023-03-03T00:00:00"/>
    <x v="2"/>
    <x v="1"/>
    <n v="4"/>
    <n v="279.49"/>
    <x v="0"/>
    <s v="Retail"/>
    <n v="0"/>
    <x v="5"/>
    <n v="1117.96"/>
    <x v="4"/>
    <x v="0"/>
    <n v="0"/>
    <s v="REG100027"/>
    <s v="Cust 6880"/>
    <n v="24.78"/>
    <d v="2023-03-03T00:00:00"/>
    <d v="2023-03-08T00:00:00"/>
    <s v="Ryan"/>
    <n v="5"/>
    <x v="7"/>
    <x v="0"/>
    <n v="1093.18"/>
    <x v="0"/>
    <n v="1117.96"/>
    <n v="0"/>
  </r>
  <r>
    <d v="2024-11-18T00:00:00"/>
    <x v="1"/>
    <x v="0"/>
    <n v="1"/>
    <n v="178.55"/>
    <x v="1"/>
    <s v="Retail"/>
    <n v="0.15"/>
    <x v="3"/>
    <n v="151.76750000000001"/>
    <x v="2"/>
    <x v="1"/>
    <n v="1"/>
    <s v="REG100028"/>
    <s v="Cust 1997"/>
    <n v="7.61"/>
    <d v="2024-11-18T00:00:00"/>
    <d v="2024-11-21T00:00:00"/>
    <s v="Sophie"/>
    <n v="3"/>
    <x v="5"/>
    <x v="1"/>
    <n v="144.1575"/>
    <x v="1"/>
    <n v="151.76750000000001"/>
    <n v="1"/>
  </r>
  <r>
    <d v="2023-05-09T00:00:00"/>
    <x v="3"/>
    <x v="4"/>
    <n v="1"/>
    <n v="472.07"/>
    <x v="1"/>
    <s v="Wholesale"/>
    <n v="0.1"/>
    <x v="3"/>
    <n v="424.863"/>
    <x v="0"/>
    <x v="0"/>
    <n v="0"/>
    <s v="REG100029"/>
    <s v="Cust 7072"/>
    <n v="33.17"/>
    <d v="2023-05-09T00:00:00"/>
    <d v="2023-05-17T00:00:00"/>
    <s v="Cameron"/>
    <n v="8"/>
    <x v="0"/>
    <x v="3"/>
    <n v="391.69299999999998"/>
    <x v="0"/>
    <n v="424.863"/>
    <n v="0"/>
  </r>
  <r>
    <d v="2024-12-07T00:00:00"/>
    <x v="2"/>
    <x v="4"/>
    <n v="12"/>
    <n v="306.29000000000002"/>
    <x v="3"/>
    <s v="Retail"/>
    <n v="0"/>
    <x v="2"/>
    <n v="3675.48"/>
    <x v="2"/>
    <x v="1"/>
    <n v="0"/>
    <s v="REG100030"/>
    <s v="Cust 7201"/>
    <n v="37.380000000000003"/>
    <d v="2024-12-07T00:00:00"/>
    <d v="2024-12-14T00:00:00"/>
    <s v="Ryan"/>
    <n v="7"/>
    <x v="4"/>
    <x v="5"/>
    <n v="3638.1"/>
    <x v="1"/>
    <n v="3675.4800000000005"/>
    <n v="0"/>
  </r>
  <r>
    <d v="2024-02-13T00:00:00"/>
    <x v="2"/>
    <x v="1"/>
    <n v="7"/>
    <n v="434.77"/>
    <x v="2"/>
    <s v="Retail"/>
    <n v="0.15"/>
    <x v="2"/>
    <n v="2586.8815"/>
    <x v="0"/>
    <x v="1"/>
    <n v="0"/>
    <s v="REG100031"/>
    <s v="Cust 9923"/>
    <n v="12.35"/>
    <d v="2024-02-13T00:00:00"/>
    <d v="2024-02-15T00:00:00"/>
    <s v="Ryan"/>
    <n v="2"/>
    <x v="8"/>
    <x v="3"/>
    <n v="2574.5315000000001"/>
    <x v="1"/>
    <n v="2586.8815"/>
    <n v="0"/>
  </r>
  <r>
    <d v="2025-03-09T00:00:00"/>
    <x v="1"/>
    <x v="2"/>
    <n v="6"/>
    <n v="64.98"/>
    <x v="2"/>
    <s v="Retail"/>
    <n v="0"/>
    <x v="3"/>
    <n v="389.88"/>
    <x v="2"/>
    <x v="2"/>
    <n v="0"/>
    <s v="REG100032"/>
    <s v="Cust 2205"/>
    <n v="21.25"/>
    <d v="2025-03-09T00:00:00"/>
    <d v="2025-03-15T00:00:00"/>
    <s v="Sophie"/>
    <n v="6"/>
    <x v="9"/>
    <x v="3"/>
    <n v="368.63"/>
    <x v="2"/>
    <n v="389.88"/>
    <n v="0"/>
  </r>
  <r>
    <d v="2025-05-08T00:00:00"/>
    <x v="2"/>
    <x v="5"/>
    <n v="4"/>
    <n v="559.72"/>
    <x v="3"/>
    <s v="Retail"/>
    <n v="0.15"/>
    <x v="5"/>
    <n v="1903.048"/>
    <x v="0"/>
    <x v="1"/>
    <n v="0"/>
    <s v="REG100034"/>
    <s v="Cust 3953"/>
    <n v="41.91"/>
    <d v="2025-05-08T00:00:00"/>
    <d v="2025-05-12T00:00:00"/>
    <s v="Ryan"/>
    <n v="4"/>
    <x v="8"/>
    <x v="2"/>
    <n v="1861.1379999999999"/>
    <x v="2"/>
    <n v="1903.048"/>
    <n v="0"/>
  </r>
  <r>
    <d v="2025-03-21T00:00:00"/>
    <x v="3"/>
    <x v="3"/>
    <n v="9"/>
    <n v="343.21"/>
    <x v="1"/>
    <s v="Retail"/>
    <n v="0.05"/>
    <x v="3"/>
    <n v="2934.4454999999998"/>
    <x v="2"/>
    <x v="0"/>
    <n v="0"/>
    <s v="REG100036"/>
    <s v="Cust 9968"/>
    <n v="40.29"/>
    <d v="2025-03-21T00:00:00"/>
    <d v="2025-03-28T00:00:00"/>
    <s v="Cameron"/>
    <n v="7"/>
    <x v="10"/>
    <x v="4"/>
    <n v="2894.1554999999998"/>
    <x v="2"/>
    <n v="2934.4454999999998"/>
    <n v="0"/>
  </r>
  <r>
    <d v="2025-06-20T00:00:00"/>
    <x v="1"/>
    <x v="3"/>
    <n v="7"/>
    <n v="301.01"/>
    <x v="0"/>
    <s v="Retail"/>
    <n v="0.15"/>
    <x v="5"/>
    <n v="1791.0094999999999"/>
    <x v="3"/>
    <x v="1"/>
    <n v="1"/>
    <s v="REG100037"/>
    <s v="Cust 3787"/>
    <n v="34.97"/>
    <d v="2025-06-20T00:00:00"/>
    <d v="2025-06-30T00:00:00"/>
    <s v="Sophie"/>
    <n v="10"/>
    <x v="7"/>
    <x v="0"/>
    <n v="1756.0394999999999"/>
    <x v="2"/>
    <n v="1791.0094999999997"/>
    <n v="7"/>
  </r>
  <r>
    <d v="2023-08-10T00:00:00"/>
    <x v="1"/>
    <x v="6"/>
    <n v="5"/>
    <n v="470.32"/>
    <x v="1"/>
    <s v="Retail"/>
    <n v="0.1"/>
    <x v="0"/>
    <n v="2116.44"/>
    <x v="2"/>
    <x v="1"/>
    <n v="0"/>
    <s v="REG100040"/>
    <s v="Cust 5312"/>
    <n v="17.77"/>
    <d v="2023-08-10T00:00:00"/>
    <d v="2023-08-14T00:00:00"/>
    <s v="Sophie"/>
    <n v="4"/>
    <x v="7"/>
    <x v="1"/>
    <n v="2098.67"/>
    <x v="0"/>
    <n v="2116.44"/>
    <n v="0"/>
  </r>
  <r>
    <d v="2024-06-16T00:00:00"/>
    <x v="3"/>
    <x v="6"/>
    <n v="20"/>
    <n v="65.17"/>
    <x v="2"/>
    <s v="Wholesale"/>
    <n v="0.05"/>
    <x v="0"/>
    <n v="1238.23"/>
    <x v="1"/>
    <x v="0"/>
    <n v="0"/>
    <s v="REG100041"/>
    <s v="Cust 1482"/>
    <n v="21.72"/>
    <d v="2024-06-16T00:00:00"/>
    <d v="2024-06-25T00:00:00"/>
    <s v="Cameron"/>
    <n v="9"/>
    <x v="4"/>
    <x v="2"/>
    <n v="1216.51"/>
    <x v="1"/>
    <n v="1238.23"/>
    <n v="0"/>
  </r>
  <r>
    <d v="2023-07-23T00:00:00"/>
    <x v="1"/>
    <x v="0"/>
    <n v="12"/>
    <n v="36.17"/>
    <x v="1"/>
    <s v="Retail"/>
    <n v="0"/>
    <x v="0"/>
    <n v="434.04"/>
    <x v="0"/>
    <x v="2"/>
    <n v="0"/>
    <s v="REG100042"/>
    <s v="Cust 7903"/>
    <n v="34.85"/>
    <d v="2023-07-23T00:00:00"/>
    <d v="2023-07-26T00:00:00"/>
    <s v="Sophie"/>
    <n v="3"/>
    <x v="9"/>
    <x v="3"/>
    <n v="399.19"/>
    <x v="0"/>
    <n v="434.04"/>
    <n v="0"/>
  </r>
  <r>
    <d v="2023-05-20T00:00:00"/>
    <x v="3"/>
    <x v="6"/>
    <n v="4"/>
    <n v="459.31"/>
    <x v="3"/>
    <s v="Wholesale"/>
    <n v="0.15"/>
    <x v="3"/>
    <n v="1561.654"/>
    <x v="1"/>
    <x v="2"/>
    <n v="1"/>
    <s v="REG100043"/>
    <s v="Cust 9605"/>
    <n v="27.39"/>
    <d v="2023-05-20T00:00:00"/>
    <d v="2023-05-27T00:00:00"/>
    <s v="Cameron"/>
    <n v="7"/>
    <x v="5"/>
    <x v="1"/>
    <n v="1534.2639999999999"/>
    <x v="0"/>
    <n v="1561.654"/>
    <n v="4"/>
  </r>
  <r>
    <d v="2023-06-30T00:00:00"/>
    <x v="1"/>
    <x v="0"/>
    <n v="2"/>
    <n v="416.06"/>
    <x v="3"/>
    <s v="Retail"/>
    <n v="0.05"/>
    <x v="0"/>
    <n v="790.51400000000001"/>
    <x v="2"/>
    <x v="1"/>
    <n v="0"/>
    <s v="REG100044"/>
    <s v="Cust 3298"/>
    <n v="11.62"/>
    <d v="2023-06-30T00:00:00"/>
    <d v="2023-07-04T00:00:00"/>
    <s v="Sophie"/>
    <n v="4"/>
    <x v="9"/>
    <x v="2"/>
    <n v="778.89400000000001"/>
    <x v="0"/>
    <n v="790.51400000000001"/>
    <n v="0"/>
  </r>
  <r>
    <d v="2024-06-04T00:00:00"/>
    <x v="1"/>
    <x v="4"/>
    <n v="16"/>
    <n v="302.58"/>
    <x v="3"/>
    <s v="Retail"/>
    <n v="0"/>
    <x v="1"/>
    <n v="4841.28"/>
    <x v="0"/>
    <x v="2"/>
    <n v="1"/>
    <s v="REG100045"/>
    <s v="Cust 5533"/>
    <n v="20.76"/>
    <d v="2024-06-04T00:00:00"/>
    <d v="2024-06-14T00:00:00"/>
    <s v="Sophie"/>
    <n v="10"/>
    <x v="6"/>
    <x v="6"/>
    <n v="4820.5199999999995"/>
    <x v="1"/>
    <n v="4841.28"/>
    <n v="16"/>
  </r>
  <r>
    <d v="2025-02-03T00:00:00"/>
    <x v="4"/>
    <x v="3"/>
    <n v="11"/>
    <n v="33.130000000000003"/>
    <x v="1"/>
    <s v="Retail"/>
    <n v="0.15"/>
    <x v="2"/>
    <n v="309.76549999999997"/>
    <x v="0"/>
    <x v="0"/>
    <n v="0"/>
    <s v="REG100046"/>
    <s v="Cust 6362"/>
    <n v="24.95"/>
    <d v="2025-02-03T00:00:00"/>
    <d v="2025-02-05T00:00:00"/>
    <s v="Wendy"/>
    <n v="2"/>
    <x v="8"/>
    <x v="4"/>
    <n v="284.81549999999999"/>
    <x v="2"/>
    <n v="309.76549999999997"/>
    <n v="0"/>
  </r>
  <r>
    <d v="2024-01-09T00:00:00"/>
    <x v="0"/>
    <x v="4"/>
    <n v="8"/>
    <n v="582.52"/>
    <x v="3"/>
    <s v="Retail"/>
    <n v="0.15"/>
    <x v="2"/>
    <n v="3961.136"/>
    <x v="1"/>
    <x v="2"/>
    <n v="0"/>
    <s v="REG100047"/>
    <s v="Cust 4826"/>
    <n v="6.47"/>
    <d v="2024-01-09T00:00:00"/>
    <d v="2024-01-13T00:00:00"/>
    <s v="Eric"/>
    <n v="4"/>
    <x v="4"/>
    <x v="3"/>
    <n v="3954.6660000000002"/>
    <x v="1"/>
    <n v="3961.136"/>
    <n v="0"/>
  </r>
  <r>
    <d v="2024-09-06T00:00:00"/>
    <x v="4"/>
    <x v="5"/>
    <n v="14"/>
    <n v="242.82"/>
    <x v="3"/>
    <s v="Wholesale"/>
    <n v="0.15"/>
    <x v="1"/>
    <n v="2889.558"/>
    <x v="3"/>
    <x v="2"/>
    <n v="1"/>
    <s v="REG100049"/>
    <s v="Cust 4005"/>
    <n v="20.71"/>
    <d v="2024-09-06T00:00:00"/>
    <d v="2024-09-13T00:00:00"/>
    <s v="Wendy"/>
    <n v="7"/>
    <x v="3"/>
    <x v="0"/>
    <n v="2868.848"/>
    <x v="1"/>
    <n v="2889.558"/>
    <n v="14"/>
  </r>
  <r>
    <d v="2023-03-17T00:00:00"/>
    <x v="0"/>
    <x v="5"/>
    <n v="13"/>
    <n v="65.989999999999995"/>
    <x v="1"/>
    <s v="Wholesale"/>
    <n v="0.1"/>
    <x v="2"/>
    <n v="772.08299999999997"/>
    <x v="3"/>
    <x v="2"/>
    <n v="0"/>
    <s v="REG100050"/>
    <s v="Cust 7032"/>
    <n v="12.87"/>
    <d v="2023-03-17T00:00:00"/>
    <d v="2023-03-20T00:00:00"/>
    <s v="Eric"/>
    <n v="3"/>
    <x v="5"/>
    <x v="3"/>
    <n v="759.21299999999997"/>
    <x v="0"/>
    <n v="772.08299999999997"/>
    <n v="0"/>
  </r>
  <r>
    <d v="2025-01-17T00:00:00"/>
    <x v="4"/>
    <x v="3"/>
    <n v="2"/>
    <n v="251.69"/>
    <x v="2"/>
    <s v="Wholesale"/>
    <n v="0"/>
    <x v="1"/>
    <n v="503.38"/>
    <x v="2"/>
    <x v="0"/>
    <n v="0"/>
    <s v="REG100051"/>
    <s v="Cust 7167"/>
    <n v="42.49"/>
    <d v="2025-01-17T00:00:00"/>
    <d v="2025-01-24T00:00:00"/>
    <s v="Wendy"/>
    <n v="7"/>
    <x v="3"/>
    <x v="1"/>
    <n v="460.89"/>
    <x v="2"/>
    <n v="503.38"/>
    <n v="0"/>
  </r>
  <r>
    <d v="2024-09-12T00:00:00"/>
    <x v="1"/>
    <x v="0"/>
    <n v="1"/>
    <n v="269.41000000000003"/>
    <x v="0"/>
    <s v="Wholesale"/>
    <n v="0.1"/>
    <x v="0"/>
    <n v="242.46899999999999"/>
    <x v="3"/>
    <x v="2"/>
    <n v="1"/>
    <s v="REG100052"/>
    <s v="Cust 5702"/>
    <n v="19.22"/>
    <d v="2024-09-12T00:00:00"/>
    <d v="2024-09-18T00:00:00"/>
    <s v="Sophie"/>
    <n v="6"/>
    <x v="2"/>
    <x v="6"/>
    <n v="223.249"/>
    <x v="1"/>
    <n v="242.46900000000002"/>
    <n v="1"/>
  </r>
  <r>
    <d v="2024-01-05T00:00:00"/>
    <x v="1"/>
    <x v="5"/>
    <n v="2"/>
    <n v="371.3"/>
    <x v="0"/>
    <s v="Wholesale"/>
    <n v="0.05"/>
    <x v="4"/>
    <n v="705.47"/>
    <x v="4"/>
    <x v="1"/>
    <n v="0"/>
    <s v="REG100053"/>
    <s v="Cust 4944"/>
    <n v="36.51"/>
    <d v="2024-01-05T00:00:00"/>
    <d v="2024-01-15T00:00:00"/>
    <s v="Sophie"/>
    <n v="10"/>
    <x v="3"/>
    <x v="0"/>
    <n v="668.96"/>
    <x v="1"/>
    <n v="705.47"/>
    <n v="0"/>
  </r>
  <r>
    <d v="2025-06-11T00:00:00"/>
    <x v="3"/>
    <x v="4"/>
    <n v="11"/>
    <n v="232.75"/>
    <x v="3"/>
    <s v="Wholesale"/>
    <n v="0.05"/>
    <x v="0"/>
    <n v="2432.2375000000002"/>
    <x v="4"/>
    <x v="1"/>
    <n v="0"/>
    <s v="REG100055"/>
    <s v="Cust 3638"/>
    <n v="36.33"/>
    <d v="2025-06-11T00:00:00"/>
    <d v="2025-06-21T00:00:00"/>
    <s v="Cameron"/>
    <n v="10"/>
    <x v="10"/>
    <x v="2"/>
    <n v="2395.9075000000003"/>
    <x v="2"/>
    <n v="2432.2374999999997"/>
    <n v="0"/>
  </r>
  <r>
    <d v="2025-03-06T00:00:00"/>
    <x v="0"/>
    <x v="1"/>
    <n v="17"/>
    <n v="146.28"/>
    <x v="0"/>
    <s v="Retail"/>
    <n v="0.15"/>
    <x v="3"/>
    <n v="2113.7460000000001"/>
    <x v="3"/>
    <x v="1"/>
    <n v="0"/>
    <s v="REG100056"/>
    <s v="Cust 9973"/>
    <n v="7.84"/>
    <d v="2025-03-06T00:00:00"/>
    <d v="2025-03-15T00:00:00"/>
    <s v="Eric"/>
    <n v="9"/>
    <x v="5"/>
    <x v="3"/>
    <n v="2105.9059999999999"/>
    <x v="2"/>
    <n v="2113.7460000000001"/>
    <n v="0"/>
  </r>
  <r>
    <d v="2023-05-24T00:00:00"/>
    <x v="0"/>
    <x v="3"/>
    <n v="5"/>
    <n v="100.38"/>
    <x v="2"/>
    <s v="Retail"/>
    <n v="0.1"/>
    <x v="0"/>
    <n v="451.71"/>
    <x v="1"/>
    <x v="2"/>
    <n v="1"/>
    <s v="REG100057"/>
    <s v="Cust 4214"/>
    <n v="18.350000000000001"/>
    <d v="2023-05-24T00:00:00"/>
    <d v="2023-05-26T00:00:00"/>
    <s v="Eric"/>
    <n v="2"/>
    <x v="7"/>
    <x v="2"/>
    <n v="433.35999999999996"/>
    <x v="0"/>
    <n v="451.71"/>
    <n v="5"/>
  </r>
  <r>
    <d v="2023-01-27T00:00:00"/>
    <x v="1"/>
    <x v="1"/>
    <n v="11"/>
    <n v="375.48"/>
    <x v="0"/>
    <s v="Retail"/>
    <n v="0.05"/>
    <x v="4"/>
    <n v="3923.766000000001"/>
    <x v="2"/>
    <x v="2"/>
    <n v="0"/>
    <s v="REG100058"/>
    <s v="Cust 2647"/>
    <n v="15.95"/>
    <d v="2023-01-27T00:00:00"/>
    <d v="2023-02-03T00:00:00"/>
    <s v="Sophie"/>
    <n v="7"/>
    <x v="7"/>
    <x v="6"/>
    <n v="3907.8160000000012"/>
    <x v="0"/>
    <n v="3923.7660000000005"/>
    <n v="0"/>
  </r>
  <r>
    <d v="2024-03-21T00:00:00"/>
    <x v="1"/>
    <x v="0"/>
    <n v="18"/>
    <n v="316.89"/>
    <x v="0"/>
    <s v="Wholesale"/>
    <n v="0.05"/>
    <x v="4"/>
    <n v="5418.8190000000004"/>
    <x v="3"/>
    <x v="0"/>
    <n v="0"/>
    <s v="REG100059"/>
    <s v="Cust 3552"/>
    <n v="15.69"/>
    <d v="2024-03-21T00:00:00"/>
    <d v="2024-03-27T00:00:00"/>
    <s v="Sophie"/>
    <n v="6"/>
    <x v="9"/>
    <x v="3"/>
    <n v="5403.1290000000008"/>
    <x v="1"/>
    <n v="5418.8189999999995"/>
    <n v="0"/>
  </r>
  <r>
    <d v="2025-01-25T00:00:00"/>
    <x v="4"/>
    <x v="0"/>
    <n v="20"/>
    <n v="295.06"/>
    <x v="3"/>
    <s v="Retail"/>
    <n v="0.15"/>
    <x v="2"/>
    <n v="5016.0200000000004"/>
    <x v="0"/>
    <x v="1"/>
    <n v="1"/>
    <s v="REG100060"/>
    <s v="Cust 3354"/>
    <n v="13.66"/>
    <d v="2025-01-25T00:00:00"/>
    <d v="2025-01-31T00:00:00"/>
    <s v="Wendy"/>
    <n v="6"/>
    <x v="11"/>
    <x v="6"/>
    <n v="5002.3600000000006"/>
    <x v="2"/>
    <n v="5016.0199999999995"/>
    <n v="20"/>
  </r>
  <r>
    <d v="2023-06-12T00:00:00"/>
    <x v="3"/>
    <x v="1"/>
    <n v="8"/>
    <n v="301.68"/>
    <x v="3"/>
    <s v="Retail"/>
    <n v="0"/>
    <x v="0"/>
    <n v="2413.44"/>
    <x v="3"/>
    <x v="1"/>
    <n v="0"/>
    <s v="REG100061"/>
    <s v="Cust 3903"/>
    <n v="36.54"/>
    <d v="2023-06-12T00:00:00"/>
    <d v="2023-06-21T00:00:00"/>
    <s v="Cameron"/>
    <n v="9"/>
    <x v="3"/>
    <x v="2"/>
    <n v="2376.9"/>
    <x v="0"/>
    <n v="2413.44"/>
    <n v="0"/>
  </r>
  <r>
    <d v="2024-02-24T00:00:00"/>
    <x v="3"/>
    <x v="2"/>
    <n v="16"/>
    <n v="47.25"/>
    <x v="3"/>
    <s v="Retail"/>
    <n v="0.15"/>
    <x v="4"/>
    <n v="642.6"/>
    <x v="2"/>
    <x v="0"/>
    <n v="0"/>
    <s v="REG100063"/>
    <s v="Cust 8144"/>
    <n v="29.5"/>
    <d v="2024-02-24T00:00:00"/>
    <d v="2024-02-27T00:00:00"/>
    <s v="Cameron"/>
    <n v="3"/>
    <x v="11"/>
    <x v="4"/>
    <n v="613.1"/>
    <x v="1"/>
    <n v="642.6"/>
    <n v="0"/>
  </r>
  <r>
    <d v="2023-12-09T00:00:00"/>
    <x v="1"/>
    <x v="3"/>
    <n v="15"/>
    <n v="511.17"/>
    <x v="0"/>
    <s v="Wholesale"/>
    <n v="0"/>
    <x v="2"/>
    <n v="7667.55"/>
    <x v="0"/>
    <x v="0"/>
    <n v="0"/>
    <s v="REG100064"/>
    <s v="Cust 6747"/>
    <n v="21.77"/>
    <d v="2023-12-09T00:00:00"/>
    <d v="2023-12-12T00:00:00"/>
    <s v="Sophie"/>
    <n v="3"/>
    <x v="5"/>
    <x v="2"/>
    <n v="7645.78"/>
    <x v="0"/>
    <n v="7667.55"/>
    <n v="0"/>
  </r>
  <r>
    <d v="2023-10-01T00:00:00"/>
    <x v="3"/>
    <x v="5"/>
    <n v="3"/>
    <n v="66.58"/>
    <x v="0"/>
    <s v="Retail"/>
    <n v="0.1"/>
    <x v="2"/>
    <n v="179.76599999999999"/>
    <x v="2"/>
    <x v="0"/>
    <n v="0"/>
    <s v="REG100065"/>
    <s v="Cust 8330"/>
    <n v="22.43"/>
    <d v="2023-10-01T00:00:00"/>
    <d v="2023-10-05T00:00:00"/>
    <s v="Cameron"/>
    <n v="4"/>
    <x v="7"/>
    <x v="0"/>
    <n v="157.33599999999998"/>
    <x v="0"/>
    <n v="179.76600000000002"/>
    <n v="0"/>
  </r>
  <r>
    <d v="2024-12-24T00:00:00"/>
    <x v="1"/>
    <x v="3"/>
    <n v="8"/>
    <n v="405.96"/>
    <x v="1"/>
    <s v="Wholesale"/>
    <n v="0.05"/>
    <x v="3"/>
    <n v="3085.2959999999998"/>
    <x v="4"/>
    <x v="2"/>
    <n v="0"/>
    <s v="REG100067"/>
    <s v="Cust 8287"/>
    <n v="41.27"/>
    <d v="2024-12-24T00:00:00"/>
    <d v="2024-12-31T00:00:00"/>
    <s v="Sophie"/>
    <n v="7"/>
    <x v="3"/>
    <x v="0"/>
    <n v="3044.0259999999998"/>
    <x v="1"/>
    <n v="3085.2959999999998"/>
    <n v="0"/>
  </r>
  <r>
    <d v="2024-11-15T00:00:00"/>
    <x v="2"/>
    <x v="1"/>
    <n v="1"/>
    <n v="159.41"/>
    <x v="0"/>
    <s v="Retail"/>
    <n v="0.1"/>
    <x v="4"/>
    <n v="143.46899999999999"/>
    <x v="4"/>
    <x v="0"/>
    <n v="0"/>
    <s v="REG100068"/>
    <s v="Cust 3986"/>
    <n v="35.14"/>
    <d v="2024-11-15T00:00:00"/>
    <d v="2024-11-19T00:00:00"/>
    <s v="Ryan"/>
    <n v="4"/>
    <x v="2"/>
    <x v="2"/>
    <n v="108.32899999999999"/>
    <x v="1"/>
    <n v="143.46899999999999"/>
    <n v="0"/>
  </r>
  <r>
    <d v="2025-03-13T00:00:00"/>
    <x v="4"/>
    <x v="5"/>
    <n v="16"/>
    <n v="38.49"/>
    <x v="2"/>
    <s v="Retail"/>
    <n v="0.15"/>
    <x v="3"/>
    <n v="523.46400000000006"/>
    <x v="2"/>
    <x v="1"/>
    <n v="0"/>
    <s v="REG100069"/>
    <s v="Cust 3213"/>
    <n v="8.3800000000000008"/>
    <d v="2025-03-13T00:00:00"/>
    <d v="2025-03-22T00:00:00"/>
    <s v="Wendy"/>
    <n v="9"/>
    <x v="7"/>
    <x v="3"/>
    <n v="515.08400000000006"/>
    <x v="2"/>
    <n v="523.46400000000006"/>
    <n v="0"/>
  </r>
  <r>
    <d v="2024-03-03T00:00:00"/>
    <x v="0"/>
    <x v="4"/>
    <n v="15"/>
    <n v="328.36"/>
    <x v="3"/>
    <s v="Retail"/>
    <n v="0.15"/>
    <x v="1"/>
    <n v="4186.59"/>
    <x v="1"/>
    <x v="2"/>
    <n v="0"/>
    <s v="REG100070"/>
    <s v="Cust 1907"/>
    <n v="15.76"/>
    <d v="2024-03-03T00:00:00"/>
    <d v="2024-03-12T00:00:00"/>
    <s v="Eric"/>
    <n v="9"/>
    <x v="11"/>
    <x v="1"/>
    <n v="4170.83"/>
    <x v="1"/>
    <n v="4186.59"/>
    <n v="0"/>
  </r>
  <r>
    <d v="2023-02-11T00:00:00"/>
    <x v="3"/>
    <x v="4"/>
    <n v="20"/>
    <n v="548.01"/>
    <x v="1"/>
    <s v="Wholesale"/>
    <n v="0.1"/>
    <x v="0"/>
    <n v="9864.18"/>
    <x v="4"/>
    <x v="2"/>
    <n v="1"/>
    <s v="REG100071"/>
    <s v="Cust 4639"/>
    <n v="5.89"/>
    <d v="2023-02-11T00:00:00"/>
    <d v="2023-02-14T00:00:00"/>
    <s v="Cameron"/>
    <n v="3"/>
    <x v="2"/>
    <x v="6"/>
    <n v="9858.2900000000009"/>
    <x v="0"/>
    <n v="9864.18"/>
    <n v="20"/>
  </r>
  <r>
    <d v="2023-10-26T00:00:00"/>
    <x v="1"/>
    <x v="2"/>
    <n v="13"/>
    <n v="484.45"/>
    <x v="0"/>
    <s v="Wholesale"/>
    <n v="0.05"/>
    <x v="3"/>
    <n v="5982.9575000000004"/>
    <x v="1"/>
    <x v="2"/>
    <n v="1"/>
    <s v="REG100072"/>
    <s v="Cust 4153"/>
    <n v="6.57"/>
    <d v="2023-10-26T00:00:00"/>
    <d v="2023-11-05T00:00:00"/>
    <s v="Sophie"/>
    <n v="10"/>
    <x v="6"/>
    <x v="2"/>
    <n v="5976.3875000000007"/>
    <x v="0"/>
    <n v="5982.9574999999995"/>
    <n v="13"/>
  </r>
  <r>
    <d v="2024-01-14T00:00:00"/>
    <x v="3"/>
    <x v="4"/>
    <n v="19"/>
    <n v="29.94"/>
    <x v="3"/>
    <s v="Retail"/>
    <n v="0.15"/>
    <x v="5"/>
    <n v="483.53100000000001"/>
    <x v="2"/>
    <x v="0"/>
    <n v="0"/>
    <s v="REG100074"/>
    <s v="Cust 3806"/>
    <n v="33.590000000000003"/>
    <d v="2024-01-14T00:00:00"/>
    <d v="2024-01-20T00:00:00"/>
    <s v="Cameron"/>
    <n v="6"/>
    <x v="9"/>
    <x v="0"/>
    <n v="449.94100000000003"/>
    <x v="1"/>
    <n v="483.53100000000001"/>
    <n v="0"/>
  </r>
  <r>
    <d v="2024-10-23T00:00:00"/>
    <x v="1"/>
    <x v="1"/>
    <n v="14"/>
    <n v="445.52"/>
    <x v="0"/>
    <s v="Retail"/>
    <n v="0.1"/>
    <x v="4"/>
    <n v="5613.5519999999997"/>
    <x v="0"/>
    <x v="1"/>
    <n v="0"/>
    <s v="REG100076"/>
    <s v="Cust 4456"/>
    <n v="14.41"/>
    <d v="2024-10-23T00:00:00"/>
    <d v="2024-10-25T00:00:00"/>
    <s v="Sophie"/>
    <n v="2"/>
    <x v="0"/>
    <x v="6"/>
    <n v="5599.1419999999998"/>
    <x v="1"/>
    <n v="5613.5519999999997"/>
    <n v="0"/>
  </r>
  <r>
    <d v="2023-09-26T00:00:00"/>
    <x v="1"/>
    <x v="3"/>
    <n v="5"/>
    <n v="551.58000000000004"/>
    <x v="0"/>
    <s v="Retail"/>
    <n v="0.15"/>
    <x v="1"/>
    <n v="2344.2150000000001"/>
    <x v="0"/>
    <x v="2"/>
    <n v="1"/>
    <s v="REG100077"/>
    <s v="Cust 1089"/>
    <n v="7.87"/>
    <d v="2023-09-26T00:00:00"/>
    <d v="2023-10-01T00:00:00"/>
    <s v="Sophie"/>
    <n v="5"/>
    <x v="0"/>
    <x v="5"/>
    <n v="2336.3450000000003"/>
    <x v="0"/>
    <n v="2344.2150000000001"/>
    <n v="5"/>
  </r>
  <r>
    <d v="2023-12-16T00:00:00"/>
    <x v="0"/>
    <x v="1"/>
    <n v="13"/>
    <n v="241.4"/>
    <x v="3"/>
    <s v="Retail"/>
    <n v="0"/>
    <x v="3"/>
    <n v="3138.2"/>
    <x v="1"/>
    <x v="1"/>
    <n v="0"/>
    <s v="REG100078"/>
    <s v="Cust 7230"/>
    <n v="49.05"/>
    <d v="2023-12-16T00:00:00"/>
    <d v="2023-12-20T00:00:00"/>
    <s v="Eric"/>
    <n v="4"/>
    <x v="2"/>
    <x v="1"/>
    <n v="3089.1499999999996"/>
    <x v="0"/>
    <n v="3138.2000000000003"/>
    <n v="0"/>
  </r>
  <r>
    <d v="2024-02-16T00:00:00"/>
    <x v="2"/>
    <x v="1"/>
    <n v="4"/>
    <n v="83.75"/>
    <x v="1"/>
    <s v="Retail"/>
    <n v="0.05"/>
    <x v="1"/>
    <n v="318.25"/>
    <x v="2"/>
    <x v="1"/>
    <n v="1"/>
    <s v="REG100080"/>
    <s v="Cust 4108"/>
    <n v="38.82"/>
    <d v="2024-02-16T00:00:00"/>
    <d v="2024-02-25T00:00:00"/>
    <s v="Ryan"/>
    <n v="9"/>
    <x v="7"/>
    <x v="2"/>
    <n v="279.43"/>
    <x v="1"/>
    <n v="318.25"/>
    <n v="4"/>
  </r>
  <r>
    <d v="2023-05-27T00:00:00"/>
    <x v="4"/>
    <x v="5"/>
    <n v="18"/>
    <n v="142.43"/>
    <x v="2"/>
    <s v="Retail"/>
    <n v="0.05"/>
    <x v="4"/>
    <n v="2435.5529999999999"/>
    <x v="4"/>
    <x v="1"/>
    <n v="1"/>
    <s v="REG100082"/>
    <s v="Cust 5018"/>
    <n v="12.38"/>
    <d v="2023-05-27T00:00:00"/>
    <d v="2023-06-02T00:00:00"/>
    <s v="Wendy"/>
    <n v="6"/>
    <x v="4"/>
    <x v="0"/>
    <n v="2423.1729999999998"/>
    <x v="0"/>
    <n v="2435.5529999999999"/>
    <n v="18"/>
  </r>
  <r>
    <d v="2023-01-05T00:00:00"/>
    <x v="0"/>
    <x v="2"/>
    <n v="12"/>
    <n v="582.52"/>
    <x v="1"/>
    <s v="Wholesale"/>
    <n v="0"/>
    <x v="4"/>
    <n v="6990.24"/>
    <x v="4"/>
    <x v="0"/>
    <n v="0"/>
    <s v="REG100083"/>
    <s v="Cust 1231"/>
    <n v="41.16"/>
    <d v="2023-01-05T00:00:00"/>
    <d v="2023-01-11T00:00:00"/>
    <s v="Eric"/>
    <n v="6"/>
    <x v="5"/>
    <x v="1"/>
    <n v="6949.08"/>
    <x v="0"/>
    <n v="6990.24"/>
    <n v="0"/>
  </r>
  <r>
    <d v="2025-05-21T00:00:00"/>
    <x v="0"/>
    <x v="3"/>
    <n v="20"/>
    <n v="129.56"/>
    <x v="1"/>
    <s v="Retail"/>
    <n v="0.15"/>
    <x v="5"/>
    <n v="2202.52"/>
    <x v="0"/>
    <x v="2"/>
    <n v="0"/>
    <s v="REG100084"/>
    <s v="Cust 2209"/>
    <n v="40.21"/>
    <d v="2025-05-21T00:00:00"/>
    <d v="2025-05-23T00:00:00"/>
    <s v="Eric"/>
    <n v="2"/>
    <x v="11"/>
    <x v="1"/>
    <n v="2162.31"/>
    <x v="2"/>
    <n v="2202.52"/>
    <n v="0"/>
  </r>
  <r>
    <d v="2023-07-21T00:00:00"/>
    <x v="3"/>
    <x v="4"/>
    <n v="17"/>
    <n v="431.82"/>
    <x v="0"/>
    <s v="Retail"/>
    <n v="0"/>
    <x v="0"/>
    <n v="7340.94"/>
    <x v="1"/>
    <x v="0"/>
    <n v="1"/>
    <s v="REG100085"/>
    <s v="Cust 6684"/>
    <n v="37.75"/>
    <d v="2023-07-21T00:00:00"/>
    <d v="2023-07-25T00:00:00"/>
    <s v="Cameron"/>
    <n v="4"/>
    <x v="11"/>
    <x v="4"/>
    <n v="7303.19"/>
    <x v="0"/>
    <n v="7340.94"/>
    <n v="17"/>
  </r>
  <r>
    <d v="2025-05-25T00:00:00"/>
    <x v="0"/>
    <x v="0"/>
    <n v="15"/>
    <n v="15.85"/>
    <x v="2"/>
    <s v="Retail"/>
    <n v="0"/>
    <x v="4"/>
    <n v="237.75"/>
    <x v="2"/>
    <x v="2"/>
    <n v="0"/>
    <s v="REG100086"/>
    <s v="Cust 5289"/>
    <n v="23.49"/>
    <d v="2025-05-25T00:00:00"/>
    <d v="2025-06-03T00:00:00"/>
    <s v="Eric"/>
    <n v="9"/>
    <x v="1"/>
    <x v="4"/>
    <n v="214.26"/>
    <x v="2"/>
    <n v="237.75"/>
    <n v="0"/>
  </r>
  <r>
    <d v="2024-11-16T00:00:00"/>
    <x v="1"/>
    <x v="4"/>
    <n v="20"/>
    <n v="548.34"/>
    <x v="0"/>
    <s v="Retail"/>
    <n v="0.1"/>
    <x v="4"/>
    <n v="9870.1200000000008"/>
    <x v="1"/>
    <x v="2"/>
    <n v="0"/>
    <s v="REG100087"/>
    <s v="Cust 9159"/>
    <n v="33.47"/>
    <d v="2024-11-16T00:00:00"/>
    <d v="2024-11-22T00:00:00"/>
    <s v="Sophie"/>
    <n v="6"/>
    <x v="8"/>
    <x v="2"/>
    <n v="9836.6500000000015"/>
    <x v="1"/>
    <n v="9870.1200000000008"/>
    <n v="0"/>
  </r>
  <r>
    <d v="2025-01-12T00:00:00"/>
    <x v="3"/>
    <x v="0"/>
    <n v="15"/>
    <n v="411.38"/>
    <x v="1"/>
    <s v="Wholesale"/>
    <n v="0.05"/>
    <x v="4"/>
    <n v="5862.165"/>
    <x v="0"/>
    <x v="1"/>
    <n v="0"/>
    <s v="REG100089"/>
    <s v="Cust 3273"/>
    <n v="48.51"/>
    <d v="2025-01-12T00:00:00"/>
    <d v="2025-01-21T00:00:00"/>
    <s v="Cameron"/>
    <n v="9"/>
    <x v="1"/>
    <x v="0"/>
    <n v="5813.6549999999997"/>
    <x v="2"/>
    <n v="5862.165"/>
    <n v="0"/>
  </r>
  <r>
    <d v="2023-03-29T00:00:00"/>
    <x v="2"/>
    <x v="5"/>
    <n v="19"/>
    <n v="559.95000000000005"/>
    <x v="1"/>
    <s v="Wholesale"/>
    <n v="0.1"/>
    <x v="3"/>
    <n v="9575.1450000000004"/>
    <x v="4"/>
    <x v="2"/>
    <n v="0"/>
    <s v="REG100090"/>
    <s v="Cust 8160"/>
    <n v="18.3"/>
    <d v="2023-03-29T00:00:00"/>
    <d v="2023-04-03T00:00:00"/>
    <s v="Ryan"/>
    <n v="5"/>
    <x v="5"/>
    <x v="2"/>
    <n v="9556.8450000000012"/>
    <x v="0"/>
    <n v="9575.1450000000004"/>
    <n v="0"/>
  </r>
  <r>
    <d v="2025-03-01T00:00:00"/>
    <x v="2"/>
    <x v="2"/>
    <n v="8"/>
    <n v="179.9"/>
    <x v="2"/>
    <s v="Retail"/>
    <n v="0.05"/>
    <x v="3"/>
    <n v="1367.24"/>
    <x v="0"/>
    <x v="1"/>
    <n v="0"/>
    <s v="REG100091"/>
    <s v="Cust 4439"/>
    <n v="14.8"/>
    <d v="2025-03-01T00:00:00"/>
    <d v="2025-03-05T00:00:00"/>
    <s v="Ryan"/>
    <n v="4"/>
    <x v="7"/>
    <x v="6"/>
    <n v="1352.44"/>
    <x v="2"/>
    <n v="1367.24"/>
    <n v="0"/>
  </r>
  <r>
    <d v="2023-10-18T00:00:00"/>
    <x v="2"/>
    <x v="3"/>
    <n v="12"/>
    <n v="494.15"/>
    <x v="0"/>
    <s v="Wholesale"/>
    <n v="0.15"/>
    <x v="5"/>
    <n v="5040.329999999999"/>
    <x v="0"/>
    <x v="1"/>
    <n v="1"/>
    <s v="REG100092"/>
    <s v="Cust 1127"/>
    <n v="18.05"/>
    <d v="2023-10-18T00:00:00"/>
    <d v="2023-10-20T00:00:00"/>
    <s v="Ryan"/>
    <n v="2"/>
    <x v="5"/>
    <x v="1"/>
    <n v="5022.2799999999988"/>
    <x v="0"/>
    <n v="5040.329999999999"/>
    <n v="12"/>
  </r>
  <r>
    <d v="2025-04-13T00:00:00"/>
    <x v="0"/>
    <x v="2"/>
    <n v="10"/>
    <n v="462.99"/>
    <x v="2"/>
    <s v="Wholesale"/>
    <n v="0"/>
    <x v="4"/>
    <n v="4629.8999999999996"/>
    <x v="4"/>
    <x v="2"/>
    <n v="0"/>
    <s v="REG100093"/>
    <s v="Cust 4696"/>
    <n v="5.01"/>
    <d v="2025-04-13T00:00:00"/>
    <d v="2025-04-15T00:00:00"/>
    <s v="Eric"/>
    <n v="2"/>
    <x v="4"/>
    <x v="5"/>
    <n v="4624.8899999999994"/>
    <x v="2"/>
    <n v="4629.8999999999996"/>
    <n v="0"/>
  </r>
  <r>
    <d v="2025-05-13T00:00:00"/>
    <x v="3"/>
    <x v="0"/>
    <n v="7"/>
    <n v="460.24"/>
    <x v="1"/>
    <s v="Retail"/>
    <n v="0.05"/>
    <x v="1"/>
    <n v="3060.596"/>
    <x v="3"/>
    <x v="1"/>
    <n v="1"/>
    <s v="REG100094"/>
    <s v="Cust 3014"/>
    <n v="11.54"/>
    <d v="2025-05-13T00:00:00"/>
    <d v="2025-05-23T00:00:00"/>
    <s v="Cameron"/>
    <n v="10"/>
    <x v="0"/>
    <x v="1"/>
    <n v="3049.056"/>
    <x v="2"/>
    <n v="3060.596"/>
    <n v="7"/>
  </r>
  <r>
    <d v="2024-04-21T00:00:00"/>
    <x v="4"/>
    <x v="6"/>
    <n v="17"/>
    <n v="309.52"/>
    <x v="0"/>
    <s v="Wholesale"/>
    <n v="0.05"/>
    <x v="0"/>
    <n v="4998.7479999999996"/>
    <x v="0"/>
    <x v="0"/>
    <n v="0"/>
    <s v="REG100095"/>
    <s v="Cust 2539"/>
    <n v="6.11"/>
    <d v="2024-04-21T00:00:00"/>
    <d v="2024-04-27T00:00:00"/>
    <s v="Wendy"/>
    <n v="6"/>
    <x v="3"/>
    <x v="6"/>
    <n v="4992.6379999999999"/>
    <x v="1"/>
    <n v="4998.7479999999996"/>
    <n v="0"/>
  </r>
  <r>
    <d v="2025-01-31T00:00:00"/>
    <x v="3"/>
    <x v="5"/>
    <n v="1"/>
    <n v="323.83"/>
    <x v="0"/>
    <s v="Wholesale"/>
    <n v="0.05"/>
    <x v="0"/>
    <n v="307.63850000000002"/>
    <x v="4"/>
    <x v="2"/>
    <n v="0"/>
    <s v="REG100096"/>
    <s v="Cust 3916"/>
    <n v="27.48"/>
    <d v="2025-01-31T00:00:00"/>
    <d v="2025-02-08T00:00:00"/>
    <s v="Cameron"/>
    <n v="8"/>
    <x v="2"/>
    <x v="4"/>
    <n v="280.1585"/>
    <x v="2"/>
    <n v="307.63849999999996"/>
    <n v="0"/>
  </r>
  <r>
    <d v="2025-03-14T00:00:00"/>
    <x v="3"/>
    <x v="3"/>
    <n v="10"/>
    <n v="503.07"/>
    <x v="2"/>
    <s v="Retail"/>
    <n v="0"/>
    <x v="4"/>
    <n v="5030.7"/>
    <x v="4"/>
    <x v="0"/>
    <n v="0"/>
    <s v="REG100097"/>
    <s v="Cust 6329"/>
    <n v="44.61"/>
    <d v="2025-03-14T00:00:00"/>
    <d v="2025-03-19T00:00:00"/>
    <s v="Cameron"/>
    <n v="5"/>
    <x v="2"/>
    <x v="4"/>
    <n v="4986.09"/>
    <x v="2"/>
    <n v="5030.7"/>
    <n v="0"/>
  </r>
  <r>
    <d v="2024-05-26T00:00:00"/>
    <x v="4"/>
    <x v="0"/>
    <n v="20"/>
    <n v="491.68"/>
    <x v="3"/>
    <s v="Wholesale"/>
    <n v="0.15"/>
    <x v="1"/>
    <n v="8358.56"/>
    <x v="0"/>
    <x v="1"/>
    <n v="1"/>
    <s v="REG100098"/>
    <s v="Cust 4384"/>
    <n v="43.46"/>
    <d v="2024-05-26T00:00:00"/>
    <d v="2024-05-29T00:00:00"/>
    <s v="Wendy"/>
    <n v="3"/>
    <x v="1"/>
    <x v="1"/>
    <n v="8315.1"/>
    <x v="1"/>
    <n v="8358.56"/>
    <n v="20"/>
  </r>
  <r>
    <d v="2023-07-22T00:00:00"/>
    <x v="2"/>
    <x v="1"/>
    <n v="17"/>
    <n v="468.45"/>
    <x v="1"/>
    <s v="Retail"/>
    <n v="0.05"/>
    <x v="3"/>
    <n v="7565.4674999999997"/>
    <x v="4"/>
    <x v="0"/>
    <n v="0"/>
    <s v="REG100099"/>
    <s v="Cust 7756"/>
    <n v="17.88"/>
    <d v="2023-07-22T00:00:00"/>
    <d v="2023-07-26T00:00:00"/>
    <s v="Ryan"/>
    <n v="4"/>
    <x v="0"/>
    <x v="5"/>
    <n v="7547.5874999999996"/>
    <x v="0"/>
    <n v="7565.4674999999997"/>
    <n v="0"/>
  </r>
  <r>
    <d v="2024-03-21T00:00:00"/>
    <x v="2"/>
    <x v="0"/>
    <n v="11"/>
    <n v="401.76"/>
    <x v="3"/>
    <s v="Retail"/>
    <n v="0.15"/>
    <x v="2"/>
    <n v="3756.4560000000001"/>
    <x v="1"/>
    <x v="1"/>
    <n v="0"/>
    <s v="REG100100"/>
    <s v="Cust 6086"/>
    <n v="48.03"/>
    <d v="2024-03-21T00:00:00"/>
    <d v="2024-03-30T00:00:00"/>
    <s v="Ryan"/>
    <n v="9"/>
    <x v="2"/>
    <x v="2"/>
    <n v="3708.4259999999999"/>
    <x v="1"/>
    <n v="3756.4559999999997"/>
    <n v="0"/>
  </r>
  <r>
    <d v="2023-04-05T00:00:00"/>
    <x v="4"/>
    <x v="6"/>
    <n v="3"/>
    <n v="221"/>
    <x v="0"/>
    <s v="Wholesale"/>
    <n v="0"/>
    <x v="2"/>
    <n v="663"/>
    <x v="3"/>
    <x v="0"/>
    <n v="0"/>
    <s v="REG100101"/>
    <s v="Cust 3845"/>
    <n v="32.31"/>
    <d v="2023-04-05T00:00:00"/>
    <d v="2023-04-08T00:00:00"/>
    <s v="Wendy"/>
    <n v="3"/>
    <x v="6"/>
    <x v="1"/>
    <n v="630.69000000000005"/>
    <x v="0"/>
    <n v="663"/>
    <n v="0"/>
  </r>
  <r>
    <d v="2024-07-07T00:00:00"/>
    <x v="2"/>
    <x v="2"/>
    <n v="3"/>
    <n v="566.20000000000005"/>
    <x v="3"/>
    <s v="Retail"/>
    <n v="0"/>
    <x v="4"/>
    <n v="1698.6"/>
    <x v="1"/>
    <x v="0"/>
    <n v="1"/>
    <s v="REG100103"/>
    <s v="Cust 1711"/>
    <n v="28.97"/>
    <d v="2024-07-07T00:00:00"/>
    <d v="2024-07-17T00:00:00"/>
    <s v="Ryan"/>
    <n v="10"/>
    <x v="7"/>
    <x v="2"/>
    <n v="1669.6299999999999"/>
    <x v="1"/>
    <n v="1698.6000000000001"/>
    <n v="3"/>
  </r>
  <r>
    <d v="2023-09-29T00:00:00"/>
    <x v="0"/>
    <x v="5"/>
    <n v="14"/>
    <n v="167.09"/>
    <x v="3"/>
    <s v="Retail"/>
    <n v="0.05"/>
    <x v="1"/>
    <n v="2222.297"/>
    <x v="1"/>
    <x v="1"/>
    <n v="1"/>
    <s v="REG100104"/>
    <s v="Cust 4522"/>
    <n v="47.05"/>
    <d v="2023-09-29T00:00:00"/>
    <d v="2023-10-08T00:00:00"/>
    <s v="Eric"/>
    <n v="9"/>
    <x v="2"/>
    <x v="5"/>
    <n v="2175.2469999999998"/>
    <x v="0"/>
    <n v="2222.297"/>
    <n v="14"/>
  </r>
  <r>
    <d v="2023-10-04T00:00:00"/>
    <x v="4"/>
    <x v="5"/>
    <n v="16"/>
    <n v="36.159999999999997"/>
    <x v="2"/>
    <s v="Wholesale"/>
    <n v="0.1"/>
    <x v="3"/>
    <n v="520.70399999999995"/>
    <x v="2"/>
    <x v="0"/>
    <n v="0"/>
    <s v="REG100105"/>
    <s v="Cust 4233"/>
    <n v="26.64"/>
    <d v="2023-10-04T00:00:00"/>
    <d v="2023-10-11T00:00:00"/>
    <s v="Wendy"/>
    <n v="7"/>
    <x v="7"/>
    <x v="0"/>
    <n v="494.06399999999996"/>
    <x v="0"/>
    <n v="520.70399999999995"/>
    <n v="0"/>
  </r>
  <r>
    <d v="2025-06-09T00:00:00"/>
    <x v="3"/>
    <x v="6"/>
    <n v="2"/>
    <n v="73.94"/>
    <x v="0"/>
    <s v="Wholesale"/>
    <n v="0.05"/>
    <x v="3"/>
    <n v="140.48599999999999"/>
    <x v="2"/>
    <x v="1"/>
    <n v="0"/>
    <s v="REG100106"/>
    <s v="Cust 4121"/>
    <n v="28.05"/>
    <d v="2025-06-09T00:00:00"/>
    <d v="2025-06-16T00:00:00"/>
    <s v="Cameron"/>
    <n v="7"/>
    <x v="3"/>
    <x v="0"/>
    <n v="112.43599999999999"/>
    <x v="2"/>
    <n v="140.48599999999999"/>
    <n v="0"/>
  </r>
  <r>
    <d v="2025-06-12T00:00:00"/>
    <x v="0"/>
    <x v="6"/>
    <n v="16"/>
    <n v="459.49"/>
    <x v="1"/>
    <s v="Wholesale"/>
    <n v="0.1"/>
    <x v="0"/>
    <n v="6616.6559999999999"/>
    <x v="0"/>
    <x v="1"/>
    <n v="0"/>
    <s v="REG100107"/>
    <s v="Cust 9092"/>
    <n v="26.99"/>
    <d v="2025-06-12T00:00:00"/>
    <d v="2025-06-14T00:00:00"/>
    <s v="Eric"/>
    <n v="2"/>
    <x v="1"/>
    <x v="4"/>
    <n v="6589.6660000000002"/>
    <x v="2"/>
    <n v="6616.6559999999999"/>
    <n v="0"/>
  </r>
  <r>
    <d v="2024-07-14T00:00:00"/>
    <x v="1"/>
    <x v="4"/>
    <n v="4"/>
    <n v="151.16"/>
    <x v="0"/>
    <s v="Wholesale"/>
    <n v="0"/>
    <x v="1"/>
    <n v="604.64"/>
    <x v="1"/>
    <x v="1"/>
    <n v="1"/>
    <s v="REG100110"/>
    <s v="Cust 8834"/>
    <n v="41.4"/>
    <d v="2024-07-14T00:00:00"/>
    <d v="2024-07-21T00:00:00"/>
    <s v="Sophie"/>
    <n v="7"/>
    <x v="9"/>
    <x v="6"/>
    <n v="563.24"/>
    <x v="1"/>
    <n v="604.64"/>
    <n v="4"/>
  </r>
  <r>
    <d v="2024-03-15T00:00:00"/>
    <x v="1"/>
    <x v="4"/>
    <n v="17"/>
    <n v="78.58"/>
    <x v="1"/>
    <s v="Wholesale"/>
    <n v="0.1"/>
    <x v="4"/>
    <n v="1202.2739999999999"/>
    <x v="1"/>
    <x v="2"/>
    <n v="0"/>
    <s v="REG100111"/>
    <s v="Cust 9780"/>
    <n v="8.02"/>
    <d v="2024-03-15T00:00:00"/>
    <d v="2024-03-25T00:00:00"/>
    <s v="Sophie"/>
    <n v="10"/>
    <x v="4"/>
    <x v="2"/>
    <n v="1194.2539999999999"/>
    <x v="1"/>
    <n v="1202.2739999999999"/>
    <n v="0"/>
  </r>
  <r>
    <d v="2024-02-15T00:00:00"/>
    <x v="4"/>
    <x v="4"/>
    <n v="18"/>
    <n v="537.02"/>
    <x v="1"/>
    <s v="Wholesale"/>
    <n v="0.15"/>
    <x v="3"/>
    <n v="8216.4060000000009"/>
    <x v="2"/>
    <x v="1"/>
    <n v="0"/>
    <s v="REG100113"/>
    <s v="Cust 3173"/>
    <n v="23.94"/>
    <d v="2024-02-15T00:00:00"/>
    <d v="2024-02-20T00:00:00"/>
    <s v="Wendy"/>
    <n v="5"/>
    <x v="0"/>
    <x v="5"/>
    <n v="8192.4660000000003"/>
    <x v="1"/>
    <n v="8216.4060000000009"/>
    <n v="0"/>
  </r>
  <r>
    <d v="2024-01-25T00:00:00"/>
    <x v="0"/>
    <x v="2"/>
    <n v="5"/>
    <n v="215.6"/>
    <x v="2"/>
    <s v="Wholesale"/>
    <n v="0"/>
    <x v="2"/>
    <n v="1078"/>
    <x v="0"/>
    <x v="2"/>
    <n v="0"/>
    <s v="REG100114"/>
    <s v="Cust 8641"/>
    <n v="28.36"/>
    <d v="2024-01-25T00:00:00"/>
    <d v="2024-02-04T00:00:00"/>
    <s v="Eric"/>
    <n v="10"/>
    <x v="11"/>
    <x v="6"/>
    <n v="1049.6400000000001"/>
    <x v="1"/>
    <n v="1078"/>
    <n v="0"/>
  </r>
  <r>
    <d v="2025-04-15T00:00:00"/>
    <x v="3"/>
    <x v="0"/>
    <n v="18"/>
    <n v="209.5"/>
    <x v="3"/>
    <s v="Wholesale"/>
    <n v="0"/>
    <x v="3"/>
    <n v="3771"/>
    <x v="4"/>
    <x v="0"/>
    <n v="0"/>
    <s v="REG100115"/>
    <s v="Cust 7656"/>
    <n v="38.229999999999997"/>
    <d v="2025-04-15T00:00:00"/>
    <d v="2025-04-23T00:00:00"/>
    <s v="Cameron"/>
    <n v="8"/>
    <x v="7"/>
    <x v="5"/>
    <n v="3732.77"/>
    <x v="2"/>
    <n v="3771"/>
    <n v="0"/>
  </r>
  <r>
    <d v="2025-04-15T00:00:00"/>
    <x v="3"/>
    <x v="3"/>
    <n v="8"/>
    <n v="348.98"/>
    <x v="1"/>
    <s v="Retail"/>
    <n v="0.1"/>
    <x v="2"/>
    <n v="2512.6559999999999"/>
    <x v="0"/>
    <x v="0"/>
    <n v="0"/>
    <s v="REG100116"/>
    <s v="Cust 5523"/>
    <n v="19.170000000000002"/>
    <d v="2025-04-15T00:00:00"/>
    <d v="2025-04-20T00:00:00"/>
    <s v="Cameron"/>
    <n v="5"/>
    <x v="11"/>
    <x v="3"/>
    <n v="2493.4859999999999"/>
    <x v="2"/>
    <n v="2512.6560000000004"/>
    <n v="0"/>
  </r>
  <r>
    <d v="2024-08-11T00:00:00"/>
    <x v="4"/>
    <x v="6"/>
    <n v="2"/>
    <n v="289.14"/>
    <x v="2"/>
    <s v="Retail"/>
    <n v="0.05"/>
    <x v="5"/>
    <n v="549.36599999999999"/>
    <x v="0"/>
    <x v="1"/>
    <n v="0"/>
    <s v="REG100117"/>
    <s v="Cust 2015"/>
    <n v="5.13"/>
    <d v="2024-08-11T00:00:00"/>
    <d v="2024-08-13T00:00:00"/>
    <s v="Wendy"/>
    <n v="2"/>
    <x v="3"/>
    <x v="2"/>
    <n v="544.23599999999999"/>
    <x v="1"/>
    <n v="549.36599999999999"/>
    <n v="0"/>
  </r>
  <r>
    <d v="2023-12-01T00:00:00"/>
    <x v="1"/>
    <x v="2"/>
    <n v="5"/>
    <n v="396.93"/>
    <x v="0"/>
    <s v="Wholesale"/>
    <n v="0"/>
    <x v="5"/>
    <n v="1984.65"/>
    <x v="4"/>
    <x v="0"/>
    <n v="0"/>
    <s v="REG100118"/>
    <s v="Cust 6895"/>
    <n v="48.63"/>
    <d v="2023-12-01T00:00:00"/>
    <d v="2023-12-08T00:00:00"/>
    <s v="Sophie"/>
    <n v="7"/>
    <x v="5"/>
    <x v="2"/>
    <n v="1936.02"/>
    <x v="0"/>
    <n v="1984.65"/>
    <n v="0"/>
  </r>
  <r>
    <d v="2023-08-06T00:00:00"/>
    <x v="3"/>
    <x v="0"/>
    <n v="10"/>
    <n v="508.57"/>
    <x v="3"/>
    <s v="Retail"/>
    <n v="0.05"/>
    <x v="4"/>
    <n v="4831.415"/>
    <x v="0"/>
    <x v="1"/>
    <n v="0"/>
    <s v="REG100119"/>
    <s v="Cust 1797"/>
    <n v="9.35"/>
    <d v="2023-08-06T00:00:00"/>
    <d v="2023-08-11T00:00:00"/>
    <s v="Cameron"/>
    <n v="5"/>
    <x v="7"/>
    <x v="5"/>
    <n v="4822.0649999999996"/>
    <x v="0"/>
    <n v="4831.415"/>
    <n v="0"/>
  </r>
  <r>
    <d v="2024-01-24T00:00:00"/>
    <x v="3"/>
    <x v="0"/>
    <n v="11"/>
    <n v="259.61"/>
    <x v="2"/>
    <s v="Wholesale"/>
    <n v="0.1"/>
    <x v="3"/>
    <n v="2570.1390000000001"/>
    <x v="3"/>
    <x v="0"/>
    <n v="0"/>
    <s v="REG100120"/>
    <s v="Cust 9969"/>
    <n v="13.73"/>
    <d v="2024-01-24T00:00:00"/>
    <d v="2024-01-31T00:00:00"/>
    <s v="Cameron"/>
    <n v="7"/>
    <x v="7"/>
    <x v="3"/>
    <n v="2556.4090000000001"/>
    <x v="1"/>
    <n v="2570.1390000000001"/>
    <n v="0"/>
  </r>
  <r>
    <d v="2024-03-07T00:00:00"/>
    <x v="3"/>
    <x v="3"/>
    <n v="9"/>
    <n v="313.29000000000002"/>
    <x v="3"/>
    <s v="Retail"/>
    <n v="0"/>
    <x v="3"/>
    <n v="2819.61"/>
    <x v="0"/>
    <x v="0"/>
    <n v="0"/>
    <s v="REG100121"/>
    <s v="Cust 1815"/>
    <n v="14.04"/>
    <d v="2024-03-07T00:00:00"/>
    <d v="2024-03-13T00:00:00"/>
    <s v="Cameron"/>
    <n v="6"/>
    <x v="4"/>
    <x v="0"/>
    <n v="2805.57"/>
    <x v="1"/>
    <n v="2819.61"/>
    <n v="0"/>
  </r>
  <r>
    <d v="2024-01-22T00:00:00"/>
    <x v="1"/>
    <x v="4"/>
    <n v="5"/>
    <n v="106.57"/>
    <x v="2"/>
    <s v="Wholesale"/>
    <n v="0.1"/>
    <x v="3"/>
    <n v="479.56499999999988"/>
    <x v="2"/>
    <x v="1"/>
    <n v="1"/>
    <s v="REG100122"/>
    <s v="Cust 7773"/>
    <n v="25.24"/>
    <d v="2024-01-22T00:00:00"/>
    <d v="2024-01-28T00:00:00"/>
    <s v="Sophie"/>
    <n v="6"/>
    <x v="10"/>
    <x v="5"/>
    <n v="454.32499999999987"/>
    <x v="1"/>
    <n v="479.56499999999994"/>
    <n v="5"/>
  </r>
  <r>
    <d v="2023-02-23T00:00:00"/>
    <x v="0"/>
    <x v="6"/>
    <n v="1"/>
    <n v="109"/>
    <x v="0"/>
    <s v="Retail"/>
    <n v="0.15"/>
    <x v="2"/>
    <n v="92.649999999999991"/>
    <x v="3"/>
    <x v="2"/>
    <n v="1"/>
    <s v="REG100123"/>
    <s v="Cust 1499"/>
    <n v="8.0299999999999994"/>
    <d v="2023-02-23T00:00:00"/>
    <d v="2023-02-27T00:00:00"/>
    <s v="Eric"/>
    <n v="4"/>
    <x v="7"/>
    <x v="0"/>
    <n v="84.61999999999999"/>
    <x v="0"/>
    <n v="92.649999999999991"/>
    <n v="1"/>
  </r>
  <r>
    <d v="2023-06-14T00:00:00"/>
    <x v="2"/>
    <x v="4"/>
    <n v="8"/>
    <n v="323.8"/>
    <x v="0"/>
    <s v="Retail"/>
    <n v="0"/>
    <x v="5"/>
    <n v="2590.4"/>
    <x v="3"/>
    <x v="1"/>
    <n v="1"/>
    <s v="REG100124"/>
    <s v="Cust 3809"/>
    <n v="35.229999999999997"/>
    <d v="2023-06-14T00:00:00"/>
    <d v="2023-06-22T00:00:00"/>
    <s v="Ryan"/>
    <n v="8"/>
    <x v="1"/>
    <x v="2"/>
    <n v="2555.17"/>
    <x v="0"/>
    <n v="2590.4"/>
    <n v="8"/>
  </r>
  <r>
    <d v="2025-05-13T00:00:00"/>
    <x v="2"/>
    <x v="0"/>
    <n v="16"/>
    <n v="384.32"/>
    <x v="1"/>
    <s v="Retail"/>
    <n v="0.05"/>
    <x v="2"/>
    <n v="5841.6639999999998"/>
    <x v="3"/>
    <x v="0"/>
    <n v="0"/>
    <s v="REG100125"/>
    <s v="Cust 7824"/>
    <n v="21.5"/>
    <d v="2025-05-13T00:00:00"/>
    <d v="2025-05-15T00:00:00"/>
    <s v="Ryan"/>
    <n v="2"/>
    <x v="4"/>
    <x v="4"/>
    <n v="5820.1639999999998"/>
    <x v="2"/>
    <n v="5841.6639999999998"/>
    <n v="0"/>
  </r>
  <r>
    <d v="2024-07-30T00:00:00"/>
    <x v="3"/>
    <x v="6"/>
    <n v="16"/>
    <n v="163.86"/>
    <x v="2"/>
    <s v="Retail"/>
    <n v="0.15"/>
    <x v="5"/>
    <n v="2228.4960000000001"/>
    <x v="1"/>
    <x v="0"/>
    <n v="0"/>
    <s v="REG100126"/>
    <s v="Cust 7258"/>
    <n v="37.950000000000003"/>
    <d v="2024-07-30T00:00:00"/>
    <d v="2024-08-06T00:00:00"/>
    <s v="Cameron"/>
    <n v="7"/>
    <x v="11"/>
    <x v="3"/>
    <n v="2190.5460000000003"/>
    <x v="1"/>
    <n v="2228.4960000000001"/>
    <n v="0"/>
  </r>
  <r>
    <d v="2024-07-18T00:00:00"/>
    <x v="0"/>
    <x v="4"/>
    <n v="5"/>
    <n v="23.41"/>
    <x v="0"/>
    <s v="Wholesale"/>
    <n v="0"/>
    <x v="2"/>
    <n v="117.05"/>
    <x v="4"/>
    <x v="2"/>
    <n v="0"/>
    <s v="REG100127"/>
    <s v="Cust 1151"/>
    <n v="26.44"/>
    <d v="2024-07-18T00:00:00"/>
    <d v="2024-07-27T00:00:00"/>
    <s v="Eric"/>
    <n v="9"/>
    <x v="3"/>
    <x v="6"/>
    <n v="90.61"/>
    <x v="1"/>
    <n v="117.05"/>
    <n v="0"/>
  </r>
  <r>
    <d v="2024-08-26T00:00:00"/>
    <x v="0"/>
    <x v="6"/>
    <n v="20"/>
    <n v="488.9"/>
    <x v="2"/>
    <s v="Wholesale"/>
    <n v="0.15"/>
    <x v="0"/>
    <n v="8311.2999999999993"/>
    <x v="1"/>
    <x v="0"/>
    <n v="0"/>
    <s v="REG100128"/>
    <s v="Cust 6486"/>
    <n v="21.77"/>
    <d v="2024-08-26T00:00:00"/>
    <d v="2024-09-01T00:00:00"/>
    <s v="Eric"/>
    <n v="6"/>
    <x v="7"/>
    <x v="2"/>
    <n v="8289.5299999999988"/>
    <x v="1"/>
    <n v="8311.2999999999993"/>
    <n v="0"/>
  </r>
  <r>
    <d v="2025-06-08T00:00:00"/>
    <x v="4"/>
    <x v="4"/>
    <n v="7"/>
    <n v="452.56"/>
    <x v="1"/>
    <s v="Wholesale"/>
    <n v="0.05"/>
    <x v="2"/>
    <n v="3009.5239999999999"/>
    <x v="1"/>
    <x v="0"/>
    <n v="0"/>
    <s v="REG100129"/>
    <s v="Cust 4034"/>
    <n v="46.97"/>
    <d v="2025-06-08T00:00:00"/>
    <d v="2025-06-15T00:00:00"/>
    <s v="Wendy"/>
    <n v="7"/>
    <x v="4"/>
    <x v="3"/>
    <n v="2962.5540000000001"/>
    <x v="2"/>
    <n v="3009.5239999999999"/>
    <n v="0"/>
  </r>
  <r>
    <d v="2024-07-18T00:00:00"/>
    <x v="0"/>
    <x v="1"/>
    <n v="14"/>
    <n v="442.65"/>
    <x v="0"/>
    <s v="Retail"/>
    <n v="0"/>
    <x v="0"/>
    <n v="6197.0999999999995"/>
    <x v="1"/>
    <x v="1"/>
    <n v="0"/>
    <s v="REG100131"/>
    <s v="Cust 2414"/>
    <n v="28.76"/>
    <d v="2024-07-18T00:00:00"/>
    <d v="2024-07-24T00:00:00"/>
    <s v="Eric"/>
    <n v="6"/>
    <x v="5"/>
    <x v="0"/>
    <n v="6168.3399999999992"/>
    <x v="1"/>
    <n v="6197.0999999999995"/>
    <n v="0"/>
  </r>
  <r>
    <d v="2023-09-17T00:00:00"/>
    <x v="4"/>
    <x v="0"/>
    <n v="12"/>
    <n v="469.44"/>
    <x v="0"/>
    <s v="Wholesale"/>
    <n v="0"/>
    <x v="4"/>
    <n v="5633.28"/>
    <x v="0"/>
    <x v="0"/>
    <n v="0"/>
    <s v="REG100132"/>
    <s v="Cust 9024"/>
    <n v="33.299999999999997"/>
    <d v="2023-09-17T00:00:00"/>
    <d v="2023-09-26T00:00:00"/>
    <s v="Wendy"/>
    <n v="9"/>
    <x v="5"/>
    <x v="4"/>
    <n v="5599.98"/>
    <x v="0"/>
    <n v="5633.28"/>
    <n v="0"/>
  </r>
  <r>
    <d v="2023-03-13T00:00:00"/>
    <x v="0"/>
    <x v="5"/>
    <n v="14"/>
    <n v="248.77"/>
    <x v="2"/>
    <s v="Wholesale"/>
    <n v="0.05"/>
    <x v="4"/>
    <n v="3308.6410000000001"/>
    <x v="2"/>
    <x v="0"/>
    <n v="1"/>
    <s v="REG100133"/>
    <s v="Cust 2663"/>
    <n v="21.76"/>
    <d v="2023-03-13T00:00:00"/>
    <d v="2023-03-19T00:00:00"/>
    <s v="Eric"/>
    <n v="6"/>
    <x v="5"/>
    <x v="4"/>
    <n v="3286.8809999999999"/>
    <x v="0"/>
    <n v="3308.6410000000001"/>
    <n v="14"/>
  </r>
  <r>
    <d v="2023-07-14T00:00:00"/>
    <x v="3"/>
    <x v="2"/>
    <n v="12"/>
    <n v="244.8"/>
    <x v="0"/>
    <s v="Wholesale"/>
    <n v="0.05"/>
    <x v="2"/>
    <n v="2790.72"/>
    <x v="0"/>
    <x v="0"/>
    <n v="0"/>
    <s v="REG100135"/>
    <s v="Cust 8963"/>
    <n v="44.75"/>
    <d v="2023-07-14T00:00:00"/>
    <d v="2023-07-23T00:00:00"/>
    <s v="Cameron"/>
    <n v="9"/>
    <x v="3"/>
    <x v="1"/>
    <n v="2745.97"/>
    <x v="0"/>
    <n v="2790.7200000000003"/>
    <n v="0"/>
  </r>
  <r>
    <d v="2024-03-22T00:00:00"/>
    <x v="4"/>
    <x v="0"/>
    <n v="13"/>
    <n v="290.93"/>
    <x v="2"/>
    <s v="Retail"/>
    <n v="0.05"/>
    <x v="5"/>
    <n v="3592.9854999999998"/>
    <x v="4"/>
    <x v="0"/>
    <n v="0"/>
    <s v="REG100136"/>
    <s v="Cust 9238"/>
    <n v="26.09"/>
    <d v="2024-03-22T00:00:00"/>
    <d v="2024-03-31T00:00:00"/>
    <s v="Wendy"/>
    <n v="9"/>
    <x v="0"/>
    <x v="1"/>
    <n v="3566.8954999999996"/>
    <x v="1"/>
    <n v="3592.9854999999998"/>
    <n v="0"/>
  </r>
  <r>
    <d v="2023-05-30T00:00:00"/>
    <x v="3"/>
    <x v="5"/>
    <n v="2"/>
    <n v="427.36"/>
    <x v="1"/>
    <s v="Wholesale"/>
    <n v="0.05"/>
    <x v="5"/>
    <n v="811.98400000000004"/>
    <x v="0"/>
    <x v="1"/>
    <n v="0"/>
    <s v="REG100138"/>
    <s v="Cust 8548"/>
    <n v="19.420000000000002"/>
    <d v="2023-05-30T00:00:00"/>
    <d v="2023-06-02T00:00:00"/>
    <s v="Cameron"/>
    <n v="3"/>
    <x v="4"/>
    <x v="5"/>
    <n v="792.56400000000008"/>
    <x v="0"/>
    <n v="811.98400000000004"/>
    <n v="0"/>
  </r>
  <r>
    <d v="2023-08-09T00:00:00"/>
    <x v="3"/>
    <x v="2"/>
    <n v="13"/>
    <n v="280.63"/>
    <x v="0"/>
    <s v="Wholesale"/>
    <n v="0.15"/>
    <x v="1"/>
    <n v="3100.9614999999999"/>
    <x v="4"/>
    <x v="1"/>
    <n v="0"/>
    <s v="REG100140"/>
    <s v="Cust 5847"/>
    <n v="10.14"/>
    <d v="2023-08-09T00:00:00"/>
    <d v="2023-08-14T00:00:00"/>
    <s v="Cameron"/>
    <n v="5"/>
    <x v="4"/>
    <x v="6"/>
    <n v="3090.8215"/>
    <x v="0"/>
    <n v="3100.9614999999999"/>
    <n v="0"/>
  </r>
  <r>
    <d v="2024-10-13T00:00:00"/>
    <x v="2"/>
    <x v="3"/>
    <n v="13"/>
    <n v="416.66"/>
    <x v="0"/>
    <s v="Wholesale"/>
    <n v="0.15"/>
    <x v="4"/>
    <n v="4604.0929999999998"/>
    <x v="4"/>
    <x v="2"/>
    <n v="0"/>
    <s v="REG100141"/>
    <s v="Cust 5711"/>
    <n v="21.74"/>
    <d v="2024-10-13T00:00:00"/>
    <d v="2024-10-20T00:00:00"/>
    <s v="Ryan"/>
    <n v="7"/>
    <x v="7"/>
    <x v="0"/>
    <n v="4582.3530000000001"/>
    <x v="1"/>
    <n v="4604.0929999999998"/>
    <n v="0"/>
  </r>
  <r>
    <d v="2025-02-17T00:00:00"/>
    <x v="0"/>
    <x v="3"/>
    <n v="11"/>
    <n v="589.48"/>
    <x v="0"/>
    <s v="Retail"/>
    <n v="0"/>
    <x v="1"/>
    <n v="6484.2800000000007"/>
    <x v="0"/>
    <x v="2"/>
    <n v="0"/>
    <s v="REG100142"/>
    <s v="Cust 5461"/>
    <n v="49.93"/>
    <d v="2025-02-17T00:00:00"/>
    <d v="2025-02-25T00:00:00"/>
    <s v="Eric"/>
    <n v="8"/>
    <x v="0"/>
    <x v="0"/>
    <n v="6434.35"/>
    <x v="2"/>
    <n v="6484.2800000000007"/>
    <n v="0"/>
  </r>
  <r>
    <d v="2025-06-11T00:00:00"/>
    <x v="2"/>
    <x v="1"/>
    <n v="18"/>
    <n v="152.84"/>
    <x v="2"/>
    <s v="Retail"/>
    <n v="0.15"/>
    <x v="5"/>
    <n v="2338.4520000000002"/>
    <x v="2"/>
    <x v="0"/>
    <n v="1"/>
    <s v="REG100143"/>
    <s v="Cust 8905"/>
    <n v="20.3"/>
    <d v="2025-06-11T00:00:00"/>
    <d v="2025-06-20T00:00:00"/>
    <s v="Ryan"/>
    <n v="9"/>
    <x v="7"/>
    <x v="2"/>
    <n v="2318.152"/>
    <x v="2"/>
    <n v="2338.4519999999998"/>
    <n v="18"/>
  </r>
  <r>
    <d v="2024-04-29T00:00:00"/>
    <x v="3"/>
    <x v="4"/>
    <n v="4"/>
    <n v="163.66"/>
    <x v="0"/>
    <s v="Retail"/>
    <n v="0"/>
    <x v="4"/>
    <n v="654.64"/>
    <x v="1"/>
    <x v="2"/>
    <n v="1"/>
    <s v="REG100144"/>
    <s v="Cust 9618"/>
    <n v="31.8"/>
    <d v="2024-04-29T00:00:00"/>
    <d v="2024-05-01T00:00:00"/>
    <s v="Cameron"/>
    <n v="2"/>
    <x v="0"/>
    <x v="4"/>
    <n v="622.84"/>
    <x v="1"/>
    <n v="654.64"/>
    <n v="4"/>
  </r>
  <r>
    <d v="2023-03-18T00:00:00"/>
    <x v="4"/>
    <x v="0"/>
    <n v="19"/>
    <n v="484.25"/>
    <x v="2"/>
    <s v="Wholesale"/>
    <n v="0.15"/>
    <x v="4"/>
    <n v="7820.6374999999998"/>
    <x v="2"/>
    <x v="0"/>
    <n v="1"/>
    <s v="REG100145"/>
    <s v="Cust 5203"/>
    <n v="29.51"/>
    <d v="2023-03-18T00:00:00"/>
    <d v="2023-03-20T00:00:00"/>
    <s v="Wendy"/>
    <n v="2"/>
    <x v="10"/>
    <x v="5"/>
    <n v="7791.1274999999996"/>
    <x v="0"/>
    <n v="7820.6374999999998"/>
    <n v="19"/>
  </r>
  <r>
    <d v="2023-04-23T00:00:00"/>
    <x v="4"/>
    <x v="3"/>
    <n v="17"/>
    <n v="332.38"/>
    <x v="1"/>
    <s v="Retail"/>
    <n v="0.1"/>
    <x v="2"/>
    <n v="5085.4139999999998"/>
    <x v="4"/>
    <x v="1"/>
    <n v="1"/>
    <s v="REG100147"/>
    <s v="Cust 4734"/>
    <n v="33.81"/>
    <d v="2023-04-23T00:00:00"/>
    <d v="2023-05-02T00:00:00"/>
    <s v="Wendy"/>
    <n v="9"/>
    <x v="11"/>
    <x v="6"/>
    <n v="5051.6039999999994"/>
    <x v="0"/>
    <n v="5085.4139999999998"/>
    <n v="17"/>
  </r>
  <r>
    <d v="2025-05-11T00:00:00"/>
    <x v="3"/>
    <x v="3"/>
    <n v="15"/>
    <n v="210.94"/>
    <x v="2"/>
    <s v="Wholesale"/>
    <n v="0.05"/>
    <x v="2"/>
    <n v="3005.895"/>
    <x v="0"/>
    <x v="1"/>
    <n v="0"/>
    <s v="REG100148"/>
    <s v="Cust 5895"/>
    <n v="10.91"/>
    <d v="2025-05-11T00:00:00"/>
    <d v="2025-05-21T00:00:00"/>
    <s v="Cameron"/>
    <n v="10"/>
    <x v="2"/>
    <x v="4"/>
    <n v="2994.9850000000001"/>
    <x v="2"/>
    <n v="3005.895"/>
    <n v="0"/>
  </r>
  <r>
    <d v="2025-01-20T00:00:00"/>
    <x v="2"/>
    <x v="5"/>
    <n v="3"/>
    <n v="386.29"/>
    <x v="2"/>
    <s v="Retail"/>
    <n v="0.15"/>
    <x v="3"/>
    <n v="985.03950000000009"/>
    <x v="4"/>
    <x v="0"/>
    <n v="0"/>
    <s v="REG100150"/>
    <s v="Cust 5406"/>
    <n v="32.450000000000003"/>
    <d v="2025-01-20T00:00:00"/>
    <d v="2025-01-30T00:00:00"/>
    <s v="Ryan"/>
    <n v="10"/>
    <x v="8"/>
    <x v="5"/>
    <n v="952.58950000000004"/>
    <x v="2"/>
    <n v="985.03950000000009"/>
    <n v="0"/>
  </r>
  <r>
    <d v="2025-03-22T00:00:00"/>
    <x v="2"/>
    <x v="4"/>
    <n v="5"/>
    <n v="225.99"/>
    <x v="2"/>
    <s v="Retail"/>
    <n v="0"/>
    <x v="0"/>
    <n v="1129.95"/>
    <x v="0"/>
    <x v="1"/>
    <n v="1"/>
    <s v="REG100151"/>
    <s v="Cust 5750"/>
    <n v="10.88"/>
    <d v="2025-03-22T00:00:00"/>
    <d v="2025-03-30T00:00:00"/>
    <s v="Ryan"/>
    <n v="8"/>
    <x v="0"/>
    <x v="3"/>
    <n v="1119.07"/>
    <x v="2"/>
    <n v="1129.95"/>
    <n v="5"/>
  </r>
  <r>
    <d v="2025-03-28T00:00:00"/>
    <x v="1"/>
    <x v="6"/>
    <n v="20"/>
    <n v="312.56"/>
    <x v="3"/>
    <s v="Retail"/>
    <n v="0.15"/>
    <x v="2"/>
    <n v="5313.52"/>
    <x v="1"/>
    <x v="2"/>
    <n v="0"/>
    <s v="REG100152"/>
    <s v="Cust 6506"/>
    <n v="47.39"/>
    <d v="2025-03-28T00:00:00"/>
    <d v="2025-03-30T00:00:00"/>
    <s v="Sophie"/>
    <n v="2"/>
    <x v="2"/>
    <x v="4"/>
    <n v="5266.13"/>
    <x v="2"/>
    <n v="5313.5199999999995"/>
    <n v="0"/>
  </r>
  <r>
    <d v="2025-02-17T00:00:00"/>
    <x v="2"/>
    <x v="1"/>
    <n v="13"/>
    <n v="433.77"/>
    <x v="2"/>
    <s v="Wholesale"/>
    <n v="0.05"/>
    <x v="2"/>
    <n v="5357.0595000000003"/>
    <x v="3"/>
    <x v="0"/>
    <n v="0"/>
    <s v="REG100153"/>
    <s v="Cust 8280"/>
    <n v="17.61"/>
    <d v="2025-02-17T00:00:00"/>
    <d v="2025-02-21T00:00:00"/>
    <s v="Ryan"/>
    <n v="4"/>
    <x v="4"/>
    <x v="0"/>
    <n v="5339.4495000000006"/>
    <x v="2"/>
    <n v="5357.0595000000003"/>
    <n v="0"/>
  </r>
  <r>
    <d v="2024-11-08T00:00:00"/>
    <x v="1"/>
    <x v="4"/>
    <n v="20"/>
    <n v="159.33000000000001"/>
    <x v="1"/>
    <s v="Wholesale"/>
    <n v="0"/>
    <x v="0"/>
    <n v="3186.6"/>
    <x v="0"/>
    <x v="0"/>
    <n v="0"/>
    <s v="REG100154"/>
    <s v="Cust 4358"/>
    <n v="26.32"/>
    <d v="2024-11-08T00:00:00"/>
    <d v="2024-11-11T00:00:00"/>
    <s v="Sophie"/>
    <n v="3"/>
    <x v="0"/>
    <x v="6"/>
    <n v="3160.2799999999997"/>
    <x v="1"/>
    <n v="3186.6000000000004"/>
    <n v="0"/>
  </r>
  <r>
    <d v="2024-03-17T00:00:00"/>
    <x v="1"/>
    <x v="1"/>
    <n v="18"/>
    <n v="32.229999999999997"/>
    <x v="0"/>
    <s v="Retail"/>
    <n v="0.05"/>
    <x v="4"/>
    <n v="551.13299999999992"/>
    <x v="4"/>
    <x v="0"/>
    <n v="0"/>
    <s v="REG100155"/>
    <s v="Cust 3588"/>
    <n v="6.04"/>
    <d v="2024-03-17T00:00:00"/>
    <d v="2024-03-21T00:00:00"/>
    <s v="Sophie"/>
    <n v="4"/>
    <x v="10"/>
    <x v="0"/>
    <n v="545.09299999999996"/>
    <x v="1"/>
    <n v="551.13299999999992"/>
    <n v="0"/>
  </r>
  <r>
    <d v="2023-08-29T00:00:00"/>
    <x v="1"/>
    <x v="5"/>
    <n v="3"/>
    <n v="527.77"/>
    <x v="2"/>
    <s v="Retail"/>
    <n v="0.1"/>
    <x v="4"/>
    <n v="1424.979"/>
    <x v="3"/>
    <x v="0"/>
    <n v="0"/>
    <s v="REG100156"/>
    <s v="Cust 4539"/>
    <n v="48.66"/>
    <d v="2023-08-29T00:00:00"/>
    <d v="2023-09-01T00:00:00"/>
    <s v="Sophie"/>
    <n v="3"/>
    <x v="1"/>
    <x v="5"/>
    <n v="1376.319"/>
    <x v="0"/>
    <n v="1424.979"/>
    <n v="0"/>
  </r>
  <r>
    <d v="2024-02-24T00:00:00"/>
    <x v="1"/>
    <x v="1"/>
    <n v="8"/>
    <n v="350.12"/>
    <x v="2"/>
    <s v="Retail"/>
    <n v="0"/>
    <x v="1"/>
    <n v="2800.96"/>
    <x v="1"/>
    <x v="0"/>
    <n v="1"/>
    <s v="REG100158"/>
    <s v="Cust 7720"/>
    <n v="31.65"/>
    <d v="2024-02-24T00:00:00"/>
    <d v="2024-03-01T00:00:00"/>
    <s v="Sophie"/>
    <n v="6"/>
    <x v="8"/>
    <x v="2"/>
    <n v="2769.31"/>
    <x v="1"/>
    <n v="2800.96"/>
    <n v="8"/>
  </r>
  <r>
    <d v="2024-04-10T00:00:00"/>
    <x v="2"/>
    <x v="1"/>
    <n v="10"/>
    <n v="195.26"/>
    <x v="3"/>
    <s v="Retail"/>
    <n v="0.05"/>
    <x v="1"/>
    <n v="1854.97"/>
    <x v="4"/>
    <x v="2"/>
    <n v="0"/>
    <s v="REG100159"/>
    <s v="Cust 5668"/>
    <n v="46.91"/>
    <d v="2024-04-10T00:00:00"/>
    <d v="2024-04-15T00:00:00"/>
    <s v="Ryan"/>
    <n v="5"/>
    <x v="5"/>
    <x v="0"/>
    <n v="1808.06"/>
    <x v="1"/>
    <n v="1854.9699999999998"/>
    <n v="0"/>
  </r>
  <r>
    <d v="2023-05-14T00:00:00"/>
    <x v="1"/>
    <x v="5"/>
    <n v="13"/>
    <n v="291.10000000000002"/>
    <x v="1"/>
    <s v="Wholesale"/>
    <n v="0"/>
    <x v="1"/>
    <n v="3784.3"/>
    <x v="0"/>
    <x v="0"/>
    <n v="0"/>
    <s v="REG100160"/>
    <s v="Cust 8367"/>
    <n v="7.66"/>
    <d v="2023-05-14T00:00:00"/>
    <d v="2023-05-19T00:00:00"/>
    <s v="Sophie"/>
    <n v="5"/>
    <x v="10"/>
    <x v="0"/>
    <n v="3776.6400000000003"/>
    <x v="0"/>
    <n v="3784.3"/>
    <n v="0"/>
  </r>
  <r>
    <d v="2023-03-11T00:00:00"/>
    <x v="1"/>
    <x v="5"/>
    <n v="6"/>
    <n v="93.92"/>
    <x v="0"/>
    <s v="Wholesale"/>
    <n v="0.15"/>
    <x v="0"/>
    <n v="478.99200000000002"/>
    <x v="4"/>
    <x v="0"/>
    <n v="0"/>
    <s v="REG100161"/>
    <s v="Cust 4438"/>
    <n v="11"/>
    <d v="2023-03-11T00:00:00"/>
    <d v="2023-03-18T00:00:00"/>
    <s v="Sophie"/>
    <n v="7"/>
    <x v="4"/>
    <x v="2"/>
    <n v="467.99200000000002"/>
    <x v="0"/>
    <n v="478.99199999999996"/>
    <n v="0"/>
  </r>
  <r>
    <d v="2024-02-23T00:00:00"/>
    <x v="1"/>
    <x v="5"/>
    <n v="16"/>
    <n v="120.22"/>
    <x v="3"/>
    <s v="Retail"/>
    <n v="0.15"/>
    <x v="4"/>
    <n v="1634.992"/>
    <x v="3"/>
    <x v="1"/>
    <n v="0"/>
    <s v="REG100163"/>
    <s v="Cust 1489"/>
    <n v="8.42"/>
    <d v="2024-02-23T00:00:00"/>
    <d v="2024-03-01T00:00:00"/>
    <s v="Sophie"/>
    <n v="7"/>
    <x v="4"/>
    <x v="4"/>
    <n v="1626.5719999999999"/>
    <x v="1"/>
    <n v="1634.992"/>
    <n v="0"/>
  </r>
  <r>
    <d v="2024-01-30T00:00:00"/>
    <x v="2"/>
    <x v="5"/>
    <n v="11"/>
    <n v="118.8"/>
    <x v="1"/>
    <s v="Retail"/>
    <n v="0.05"/>
    <x v="0"/>
    <n v="1241.46"/>
    <x v="0"/>
    <x v="1"/>
    <n v="0"/>
    <s v="REG100164"/>
    <s v="Cust 6649"/>
    <n v="39.32"/>
    <d v="2024-01-30T00:00:00"/>
    <d v="2024-02-06T00:00:00"/>
    <s v="Ryan"/>
    <n v="7"/>
    <x v="2"/>
    <x v="2"/>
    <n v="1202.1400000000001"/>
    <x v="1"/>
    <n v="1241.4599999999998"/>
    <n v="0"/>
  </r>
  <r>
    <d v="2024-01-23T00:00:00"/>
    <x v="0"/>
    <x v="4"/>
    <n v="10"/>
    <n v="92.45"/>
    <x v="2"/>
    <s v="Wholesale"/>
    <n v="0.1"/>
    <x v="2"/>
    <n v="832.05000000000007"/>
    <x v="3"/>
    <x v="2"/>
    <n v="1"/>
    <s v="REG100165"/>
    <s v="Cust 6114"/>
    <n v="42.61"/>
    <d v="2024-01-23T00:00:00"/>
    <d v="2024-01-29T00:00:00"/>
    <s v="Eric"/>
    <n v="6"/>
    <x v="11"/>
    <x v="5"/>
    <n v="789.44"/>
    <x v="1"/>
    <n v="832.05000000000007"/>
    <n v="10"/>
  </r>
  <r>
    <d v="2023-01-05T00:00:00"/>
    <x v="2"/>
    <x v="0"/>
    <n v="19"/>
    <n v="463.51"/>
    <x v="0"/>
    <s v="Retail"/>
    <n v="0"/>
    <x v="4"/>
    <n v="8806.69"/>
    <x v="3"/>
    <x v="0"/>
    <n v="0"/>
    <s v="REG100166"/>
    <s v="Cust 9589"/>
    <n v="49.38"/>
    <d v="2023-01-05T00:00:00"/>
    <d v="2023-01-08T00:00:00"/>
    <s v="Ryan"/>
    <n v="3"/>
    <x v="6"/>
    <x v="4"/>
    <n v="8757.3100000000013"/>
    <x v="0"/>
    <n v="8806.69"/>
    <n v="0"/>
  </r>
  <r>
    <d v="2023-05-25T00:00:00"/>
    <x v="4"/>
    <x v="0"/>
    <n v="20"/>
    <n v="343.25"/>
    <x v="2"/>
    <s v="Wholesale"/>
    <n v="0.05"/>
    <x v="1"/>
    <n v="6521.75"/>
    <x v="2"/>
    <x v="0"/>
    <n v="0"/>
    <s v="REG100168"/>
    <s v="Cust 2490"/>
    <n v="28.77"/>
    <d v="2023-05-25T00:00:00"/>
    <d v="2023-06-02T00:00:00"/>
    <s v="Wendy"/>
    <n v="8"/>
    <x v="0"/>
    <x v="5"/>
    <n v="6492.98"/>
    <x v="0"/>
    <n v="6521.75"/>
    <n v="0"/>
  </r>
  <r>
    <d v="2025-06-30T00:00:00"/>
    <x v="3"/>
    <x v="3"/>
    <n v="6"/>
    <n v="95.24"/>
    <x v="3"/>
    <s v="Wholesale"/>
    <n v="0.15"/>
    <x v="5"/>
    <n v="485.72399999999988"/>
    <x v="1"/>
    <x v="0"/>
    <n v="0"/>
    <s v="REG100169"/>
    <s v="Cust 1647"/>
    <n v="18.72"/>
    <d v="2025-06-30T00:00:00"/>
    <d v="2025-07-08T00:00:00"/>
    <s v="Cameron"/>
    <n v="8"/>
    <x v="11"/>
    <x v="2"/>
    <n v="467.00399999999991"/>
    <x v="2"/>
    <n v="485.72399999999993"/>
    <n v="0"/>
  </r>
  <r>
    <d v="2025-02-12T00:00:00"/>
    <x v="4"/>
    <x v="2"/>
    <n v="13"/>
    <n v="104.8"/>
    <x v="0"/>
    <s v="Retail"/>
    <n v="0.05"/>
    <x v="5"/>
    <n v="1294.28"/>
    <x v="4"/>
    <x v="2"/>
    <n v="0"/>
    <s v="REG100170"/>
    <s v="Cust 2017"/>
    <n v="7.79"/>
    <d v="2025-02-12T00:00:00"/>
    <d v="2025-02-19T00:00:00"/>
    <s v="Wendy"/>
    <n v="7"/>
    <x v="11"/>
    <x v="6"/>
    <n v="1286.49"/>
    <x v="2"/>
    <n v="1294.2799999999997"/>
    <n v="0"/>
  </r>
  <r>
    <d v="2023-02-03T00:00:00"/>
    <x v="1"/>
    <x v="4"/>
    <n v="10"/>
    <n v="325.18"/>
    <x v="2"/>
    <s v="Wholesale"/>
    <n v="0.1"/>
    <x v="1"/>
    <n v="2926.62"/>
    <x v="3"/>
    <x v="2"/>
    <n v="0"/>
    <s v="REG100172"/>
    <s v="Cust 4877"/>
    <n v="47.39"/>
    <d v="2023-02-03T00:00:00"/>
    <d v="2023-02-13T00:00:00"/>
    <s v="Sophie"/>
    <n v="10"/>
    <x v="0"/>
    <x v="3"/>
    <n v="2879.23"/>
    <x v="0"/>
    <n v="2926.6200000000003"/>
    <n v="0"/>
  </r>
  <r>
    <d v="2024-03-01T00:00:00"/>
    <x v="0"/>
    <x v="5"/>
    <n v="17"/>
    <n v="542.82000000000005"/>
    <x v="1"/>
    <s v="Wholesale"/>
    <n v="0"/>
    <x v="1"/>
    <n v="9227.94"/>
    <x v="2"/>
    <x v="2"/>
    <n v="1"/>
    <s v="REG100173"/>
    <s v="Cust 9112"/>
    <n v="7.13"/>
    <d v="2024-03-01T00:00:00"/>
    <d v="2024-03-08T00:00:00"/>
    <s v="Eric"/>
    <n v="7"/>
    <x v="7"/>
    <x v="5"/>
    <n v="9220.8100000000013"/>
    <x v="1"/>
    <n v="9227.94"/>
    <n v="17"/>
  </r>
  <r>
    <d v="2025-06-22T00:00:00"/>
    <x v="2"/>
    <x v="6"/>
    <n v="17"/>
    <n v="527.88"/>
    <x v="3"/>
    <s v="Retail"/>
    <n v="0.05"/>
    <x v="4"/>
    <n v="8525.2619999999988"/>
    <x v="3"/>
    <x v="2"/>
    <n v="0"/>
    <s v="REG100175"/>
    <s v="Cust 4597"/>
    <n v="21.32"/>
    <d v="2025-06-22T00:00:00"/>
    <d v="2025-06-28T00:00:00"/>
    <s v="Ryan"/>
    <n v="6"/>
    <x v="1"/>
    <x v="2"/>
    <n v="8503.9419999999991"/>
    <x v="2"/>
    <n v="8525.2619999999988"/>
    <n v="0"/>
  </r>
  <r>
    <d v="2025-03-04T00:00:00"/>
    <x v="3"/>
    <x v="6"/>
    <n v="8"/>
    <n v="486.07"/>
    <x v="0"/>
    <s v="Retail"/>
    <n v="0"/>
    <x v="3"/>
    <n v="3888.56"/>
    <x v="2"/>
    <x v="0"/>
    <n v="0"/>
    <s v="REG100177"/>
    <s v="Cust 2893"/>
    <n v="10.68"/>
    <d v="2025-03-04T00:00:00"/>
    <d v="2025-03-10T00:00:00"/>
    <s v="Cameron"/>
    <n v="6"/>
    <x v="4"/>
    <x v="5"/>
    <n v="3877.88"/>
    <x v="2"/>
    <n v="3888.56"/>
    <n v="0"/>
  </r>
  <r>
    <d v="2025-06-30T00:00:00"/>
    <x v="2"/>
    <x v="0"/>
    <n v="16"/>
    <n v="76.17"/>
    <x v="3"/>
    <s v="Wholesale"/>
    <n v="0.1"/>
    <x v="1"/>
    <n v="1096.848"/>
    <x v="3"/>
    <x v="2"/>
    <n v="0"/>
    <s v="REG100180"/>
    <s v="Cust 1312"/>
    <n v="41.88"/>
    <d v="2025-06-30T00:00:00"/>
    <d v="2025-07-09T00:00:00"/>
    <s v="Ryan"/>
    <n v="9"/>
    <x v="0"/>
    <x v="4"/>
    <n v="1054.9679999999998"/>
    <x v="2"/>
    <n v="1096.848"/>
    <n v="0"/>
  </r>
  <r>
    <d v="2024-11-06T00:00:00"/>
    <x v="1"/>
    <x v="6"/>
    <n v="3"/>
    <n v="503.55"/>
    <x v="2"/>
    <s v="Wholesale"/>
    <n v="0.1"/>
    <x v="4"/>
    <n v="1359.585"/>
    <x v="4"/>
    <x v="2"/>
    <n v="0"/>
    <s v="REG100181"/>
    <s v="Cust 6315"/>
    <n v="37.49"/>
    <d v="2024-11-06T00:00:00"/>
    <d v="2024-11-13T00:00:00"/>
    <s v="Sophie"/>
    <n v="7"/>
    <x v="10"/>
    <x v="5"/>
    <n v="1322.095"/>
    <x v="1"/>
    <n v="1359.585"/>
    <n v="0"/>
  </r>
  <r>
    <d v="2025-04-01T00:00:00"/>
    <x v="0"/>
    <x v="4"/>
    <n v="5"/>
    <n v="31.56"/>
    <x v="3"/>
    <s v="Retail"/>
    <n v="0"/>
    <x v="5"/>
    <n v="157.80000000000001"/>
    <x v="0"/>
    <x v="1"/>
    <n v="1"/>
    <s v="REG100182"/>
    <s v="Cust 1224"/>
    <n v="29.56"/>
    <d v="2025-04-01T00:00:00"/>
    <d v="2025-04-04T00:00:00"/>
    <s v="Eric"/>
    <n v="3"/>
    <x v="5"/>
    <x v="6"/>
    <m/>
    <x v="2"/>
    <n v="157.79999999999998"/>
    <n v="5"/>
  </r>
  <r>
    <d v="2024-07-01T00:00:00"/>
    <x v="4"/>
    <x v="0"/>
    <n v="16"/>
    <n v="72.92"/>
    <x v="2"/>
    <s v="Wholesale"/>
    <n v="0.05"/>
    <x v="2"/>
    <n v="1108.384"/>
    <x v="3"/>
    <x v="0"/>
    <n v="0"/>
    <s v="REG100183"/>
    <s v="Cust 7182"/>
    <n v="5.7"/>
    <d v="2024-07-01T00:00:00"/>
    <d v="2024-07-06T00:00:00"/>
    <s v="Wendy"/>
    <n v="5"/>
    <x v="7"/>
    <x v="4"/>
    <n v="1102.684"/>
    <x v="1"/>
    <n v="1108.384"/>
    <n v="0"/>
  </r>
  <r>
    <d v="2023-12-09T00:00:00"/>
    <x v="4"/>
    <x v="6"/>
    <n v="18"/>
    <n v="421.93"/>
    <x v="3"/>
    <s v="Retail"/>
    <n v="0.05"/>
    <x v="4"/>
    <n v="7215.0029999999997"/>
    <x v="1"/>
    <x v="2"/>
    <n v="0"/>
    <s v="REG100184"/>
    <s v="Cust 7901"/>
    <n v="23.42"/>
    <d v="2023-12-09T00:00:00"/>
    <d v="2023-12-18T00:00:00"/>
    <s v="Wendy"/>
    <n v="9"/>
    <x v="4"/>
    <x v="1"/>
    <n v="7191.5829999999996"/>
    <x v="0"/>
    <n v="7215.0029999999997"/>
    <n v="0"/>
  </r>
  <r>
    <d v="2023-06-27T00:00:00"/>
    <x v="2"/>
    <x v="2"/>
    <n v="15"/>
    <n v="478.41"/>
    <x v="0"/>
    <s v="Retail"/>
    <n v="0.1"/>
    <x v="3"/>
    <n v="6458.5350000000008"/>
    <x v="2"/>
    <x v="0"/>
    <n v="0"/>
    <s v="REG100185"/>
    <s v="Cust 1736"/>
    <n v="35.630000000000003"/>
    <d v="2023-06-27T00:00:00"/>
    <d v="2023-06-30T00:00:00"/>
    <s v="Ryan"/>
    <n v="3"/>
    <x v="11"/>
    <x v="1"/>
    <n v="6422.9050000000007"/>
    <x v="0"/>
    <n v="6458.5350000000008"/>
    <n v="0"/>
  </r>
  <r>
    <d v="2023-07-14T00:00:00"/>
    <x v="1"/>
    <x v="3"/>
    <n v="9"/>
    <n v="501.74"/>
    <x v="3"/>
    <s v="Retail"/>
    <n v="0"/>
    <x v="4"/>
    <n v="4515.66"/>
    <x v="0"/>
    <x v="1"/>
    <n v="1"/>
    <s v="REG100186"/>
    <s v="Cust 7795"/>
    <n v="39.74"/>
    <d v="2023-07-14T00:00:00"/>
    <d v="2023-07-17T00:00:00"/>
    <s v="Sophie"/>
    <n v="3"/>
    <x v="3"/>
    <x v="6"/>
    <n v="4475.92"/>
    <x v="0"/>
    <n v="4515.66"/>
    <n v="9"/>
  </r>
  <r>
    <d v="2023-02-08T00:00:00"/>
    <x v="1"/>
    <x v="4"/>
    <n v="7"/>
    <n v="247.53"/>
    <x v="2"/>
    <s v="Wholesale"/>
    <n v="0.15"/>
    <x v="1"/>
    <n v="1472.8035"/>
    <x v="1"/>
    <x v="0"/>
    <n v="0"/>
    <s v="REG100187"/>
    <s v="Cust 2471"/>
    <n v="13.63"/>
    <d v="2023-02-08T00:00:00"/>
    <d v="2023-02-16T00:00:00"/>
    <s v="Sophie"/>
    <n v="8"/>
    <x v="2"/>
    <x v="3"/>
    <n v="1459.1734999999999"/>
    <x v="0"/>
    <n v="1472.8035"/>
    <n v="0"/>
  </r>
  <r>
    <d v="2024-06-28T00:00:00"/>
    <x v="4"/>
    <x v="4"/>
    <n v="6"/>
    <n v="176.51"/>
    <x v="2"/>
    <s v="Wholesale"/>
    <n v="0.15"/>
    <x v="3"/>
    <n v="900.20099999999991"/>
    <x v="2"/>
    <x v="0"/>
    <n v="1"/>
    <s v="REG100188"/>
    <s v="Cust 3068"/>
    <n v="31.02"/>
    <d v="2024-06-28T00:00:00"/>
    <d v="2024-07-07T00:00:00"/>
    <s v="Wendy"/>
    <n v="9"/>
    <x v="7"/>
    <x v="0"/>
    <n v="869.18099999999993"/>
    <x v="1"/>
    <n v="900.20099999999991"/>
    <n v="6"/>
  </r>
  <r>
    <d v="2023-11-27T00:00:00"/>
    <x v="0"/>
    <x v="5"/>
    <n v="12"/>
    <n v="538.5"/>
    <x v="2"/>
    <s v="Wholesale"/>
    <n v="0.05"/>
    <x v="1"/>
    <n v="6138.9"/>
    <x v="3"/>
    <x v="1"/>
    <n v="0"/>
    <s v="REG100190"/>
    <s v="Cust 7777"/>
    <n v="18.54"/>
    <d v="2023-11-27T00:00:00"/>
    <d v="2023-12-06T00:00:00"/>
    <s v="Eric"/>
    <n v="9"/>
    <x v="11"/>
    <x v="2"/>
    <n v="6120.36"/>
    <x v="0"/>
    <n v="6138.9"/>
    <n v="0"/>
  </r>
  <r>
    <d v="2023-08-06T00:00:00"/>
    <x v="1"/>
    <x v="5"/>
    <n v="7"/>
    <n v="498.32"/>
    <x v="0"/>
    <s v="Wholesale"/>
    <n v="0.1"/>
    <x v="1"/>
    <n v="3139.4160000000002"/>
    <x v="4"/>
    <x v="2"/>
    <n v="1"/>
    <s v="REG100192"/>
    <s v="Cust 2326"/>
    <n v="27.65"/>
    <d v="2023-08-06T00:00:00"/>
    <d v="2023-08-10T00:00:00"/>
    <s v="Sophie"/>
    <n v="4"/>
    <x v="1"/>
    <x v="4"/>
    <n v="3111.7660000000001"/>
    <x v="0"/>
    <n v="3139.4159999999997"/>
    <n v="7"/>
  </r>
  <r>
    <d v="2024-12-13T00:00:00"/>
    <x v="1"/>
    <x v="6"/>
    <n v="15"/>
    <n v="57.14"/>
    <x v="0"/>
    <s v="Wholesale"/>
    <n v="0.15"/>
    <x v="3"/>
    <n v="728.53499999999997"/>
    <x v="2"/>
    <x v="0"/>
    <n v="0"/>
    <s v="REG100193"/>
    <s v="Cust 8304"/>
    <n v="7.02"/>
    <d v="2024-12-13T00:00:00"/>
    <d v="2024-12-22T00:00:00"/>
    <s v="Sophie"/>
    <n v="9"/>
    <x v="10"/>
    <x v="6"/>
    <n v="721.51499999999999"/>
    <x v="1"/>
    <n v="728.53499999999997"/>
    <n v="0"/>
  </r>
  <r>
    <d v="2025-01-17T00:00:00"/>
    <x v="3"/>
    <x v="4"/>
    <n v="18"/>
    <n v="124.18"/>
    <x v="0"/>
    <s v="Wholesale"/>
    <n v="0.15"/>
    <x v="3"/>
    <n v="1899.954"/>
    <x v="2"/>
    <x v="1"/>
    <n v="0"/>
    <s v="REG100194"/>
    <s v="Cust 3630"/>
    <n v="45.77"/>
    <d v="2025-01-17T00:00:00"/>
    <d v="2025-01-26T00:00:00"/>
    <s v="Cameron"/>
    <n v="9"/>
    <x v="11"/>
    <x v="3"/>
    <n v="1854.184"/>
    <x v="2"/>
    <n v="1899.9540000000002"/>
    <n v="0"/>
  </r>
  <r>
    <d v="2023-11-26T00:00:00"/>
    <x v="4"/>
    <x v="2"/>
    <n v="12"/>
    <n v="107.45"/>
    <x v="2"/>
    <s v="Retail"/>
    <n v="0.1"/>
    <x v="4"/>
    <n v="1160.46"/>
    <x v="0"/>
    <x v="0"/>
    <n v="0"/>
    <s v="REG100195"/>
    <s v="Cust 8617"/>
    <n v="18.170000000000002"/>
    <d v="2023-11-26T00:00:00"/>
    <d v="2023-12-02T00:00:00"/>
    <s v="Wendy"/>
    <n v="6"/>
    <x v="10"/>
    <x v="5"/>
    <n v="1142.29"/>
    <x v="0"/>
    <n v="1160.46"/>
    <n v="0"/>
  </r>
  <r>
    <d v="2023-02-14T00:00:00"/>
    <x v="0"/>
    <x v="3"/>
    <n v="8"/>
    <n v="411.26"/>
    <x v="1"/>
    <s v="Retail"/>
    <n v="0.1"/>
    <x v="2"/>
    <n v="2961.0720000000001"/>
    <x v="1"/>
    <x v="2"/>
    <n v="0"/>
    <s v="REG100196"/>
    <s v="Cust 3530"/>
    <n v="28.57"/>
    <d v="2023-02-14T00:00:00"/>
    <d v="2023-02-18T00:00:00"/>
    <s v="Eric"/>
    <n v="4"/>
    <x v="5"/>
    <x v="4"/>
    <n v="2932.502"/>
    <x v="0"/>
    <n v="2961.0720000000001"/>
    <n v="0"/>
  </r>
  <r>
    <d v="2025-02-02T00:00:00"/>
    <x v="3"/>
    <x v="6"/>
    <n v="7"/>
    <n v="248.1"/>
    <x v="2"/>
    <s v="Retail"/>
    <n v="0"/>
    <x v="5"/>
    <n v="1736.7"/>
    <x v="3"/>
    <x v="2"/>
    <n v="0"/>
    <s v="REG100197"/>
    <s v="Cust 3884"/>
    <n v="31.8"/>
    <d v="2025-02-02T00:00:00"/>
    <d v="2025-02-06T00:00:00"/>
    <s v="Cameron"/>
    <n v="4"/>
    <x v="5"/>
    <x v="2"/>
    <n v="1704.9"/>
    <x v="2"/>
    <n v="1736.7"/>
    <n v="0"/>
  </r>
  <r>
    <d v="2024-07-08T00:00:00"/>
    <x v="2"/>
    <x v="5"/>
    <n v="18"/>
    <n v="415.04"/>
    <x v="2"/>
    <s v="Wholesale"/>
    <n v="0.1"/>
    <x v="0"/>
    <n v="6723.6480000000001"/>
    <x v="3"/>
    <x v="2"/>
    <n v="0"/>
    <s v="REG100199"/>
    <s v="Cust 9707"/>
    <n v="33.58"/>
    <d v="2024-07-08T00:00:00"/>
    <d v="2024-07-13T00:00:00"/>
    <s v="Ryan"/>
    <n v="5"/>
    <x v="3"/>
    <x v="3"/>
    <n v="6690.0680000000002"/>
    <x v="1"/>
    <n v="6723.6480000000001"/>
    <n v="0"/>
  </r>
  <r>
    <d v="2024-04-09T00:00:00"/>
    <x v="4"/>
    <x v="2"/>
    <n v="2"/>
    <n v="117.47"/>
    <x v="2"/>
    <s v="Wholesale"/>
    <n v="0"/>
    <x v="0"/>
    <n v="234.94"/>
    <x v="4"/>
    <x v="0"/>
    <n v="0"/>
    <s v="REG100201"/>
    <s v="Cust 1216"/>
    <n v="6.58"/>
    <d v="2024-04-09T00:00:00"/>
    <d v="2024-04-16T00:00:00"/>
    <s v="Wendy"/>
    <n v="7"/>
    <x v="8"/>
    <x v="4"/>
    <n v="228.35999999999999"/>
    <x v="1"/>
    <n v="234.94"/>
    <n v="0"/>
  </r>
  <r>
    <d v="2024-09-02T00:00:00"/>
    <x v="4"/>
    <x v="4"/>
    <n v="19"/>
    <n v="208.72"/>
    <x v="3"/>
    <s v="Retail"/>
    <n v="0.05"/>
    <x v="2"/>
    <n v="3767.3960000000002"/>
    <x v="4"/>
    <x v="0"/>
    <n v="0"/>
    <s v="REG100203"/>
    <s v="Cust 7171"/>
    <n v="38.409999999999997"/>
    <d v="2024-09-02T00:00:00"/>
    <d v="2024-09-06T00:00:00"/>
    <s v="Wendy"/>
    <n v="4"/>
    <x v="7"/>
    <x v="0"/>
    <n v="3728.9860000000003"/>
    <x v="1"/>
    <n v="3767.3959999999997"/>
    <n v="0"/>
  </r>
  <r>
    <d v="2025-06-29T00:00:00"/>
    <x v="3"/>
    <x v="5"/>
    <n v="16"/>
    <n v="278.13"/>
    <x v="1"/>
    <s v="Wholesale"/>
    <n v="0.15"/>
    <x v="1"/>
    <n v="3782.5680000000002"/>
    <x v="3"/>
    <x v="1"/>
    <n v="0"/>
    <s v="REG100204"/>
    <s v="Cust 9125"/>
    <n v="24.29"/>
    <d v="2025-06-29T00:00:00"/>
    <d v="2025-07-04T00:00:00"/>
    <s v="Cameron"/>
    <n v="5"/>
    <x v="5"/>
    <x v="2"/>
    <n v="3758.2780000000002"/>
    <x v="2"/>
    <n v="3782.5679999999998"/>
    <n v="0"/>
  </r>
  <r>
    <d v="2025-04-02T00:00:00"/>
    <x v="4"/>
    <x v="0"/>
    <n v="2"/>
    <n v="580.19000000000005"/>
    <x v="0"/>
    <s v="Wholesale"/>
    <n v="0.05"/>
    <x v="5"/>
    <n v="1102.3610000000001"/>
    <x v="2"/>
    <x v="2"/>
    <n v="0"/>
    <s v="REG100205"/>
    <s v="Cust 9697"/>
    <n v="7.33"/>
    <d v="2025-04-02T00:00:00"/>
    <d v="2025-04-08T00:00:00"/>
    <s v="Wendy"/>
    <n v="6"/>
    <x v="0"/>
    <x v="6"/>
    <n v="1095.0310000000002"/>
    <x v="2"/>
    <n v="1102.3610000000001"/>
    <n v="0"/>
  </r>
  <r>
    <d v="2023-04-15T00:00:00"/>
    <x v="4"/>
    <x v="0"/>
    <n v="16"/>
    <n v="489.94"/>
    <x v="2"/>
    <s v="Retail"/>
    <n v="0.1"/>
    <x v="2"/>
    <n v="7055.1360000000004"/>
    <x v="3"/>
    <x v="1"/>
    <n v="0"/>
    <s v="REG100208"/>
    <s v="Cust 4214"/>
    <n v="9.69"/>
    <d v="2023-04-15T00:00:00"/>
    <d v="2023-04-25T00:00:00"/>
    <s v="Wendy"/>
    <n v="10"/>
    <x v="4"/>
    <x v="2"/>
    <n v="7045.4460000000008"/>
    <x v="0"/>
    <n v="7055.1360000000004"/>
    <n v="0"/>
  </r>
  <r>
    <d v="2023-06-19T00:00:00"/>
    <x v="4"/>
    <x v="6"/>
    <n v="17"/>
    <n v="595.57000000000005"/>
    <x v="3"/>
    <s v="Retail"/>
    <n v="0.15"/>
    <x v="4"/>
    <n v="8605.9865000000009"/>
    <x v="4"/>
    <x v="2"/>
    <n v="0"/>
    <s v="REG100210"/>
    <s v="Cust 2082"/>
    <n v="9.73"/>
    <d v="2023-06-19T00:00:00"/>
    <d v="2023-06-28T00:00:00"/>
    <s v="Wendy"/>
    <n v="9"/>
    <x v="10"/>
    <x v="4"/>
    <n v="8596.2565000000013"/>
    <x v="0"/>
    <n v="8605.9865000000009"/>
    <n v="0"/>
  </r>
  <r>
    <d v="2023-03-26T00:00:00"/>
    <x v="0"/>
    <x v="2"/>
    <n v="12"/>
    <n v="301.5"/>
    <x v="3"/>
    <s v="Retail"/>
    <n v="0.15"/>
    <x v="4"/>
    <n v="3075.3"/>
    <x v="4"/>
    <x v="0"/>
    <n v="1"/>
    <s v="REG100212"/>
    <s v="Cust 6161"/>
    <n v="43.67"/>
    <d v="2023-03-26T00:00:00"/>
    <d v="2023-03-30T00:00:00"/>
    <s v="Eric"/>
    <n v="4"/>
    <x v="1"/>
    <x v="6"/>
    <n v="3031.63"/>
    <x v="0"/>
    <n v="3075.2999999999997"/>
    <n v="12"/>
  </r>
  <r>
    <d v="2024-08-05T00:00:00"/>
    <x v="4"/>
    <x v="4"/>
    <n v="6"/>
    <n v="187.06"/>
    <x v="0"/>
    <s v="Wholesale"/>
    <n v="0.1"/>
    <x v="2"/>
    <n v="1010.124"/>
    <x v="2"/>
    <x v="0"/>
    <n v="0"/>
    <s v="REG100214"/>
    <s v="Cust 3386"/>
    <n v="11.03"/>
    <d v="2024-08-05T00:00:00"/>
    <d v="2024-08-13T00:00:00"/>
    <s v="Wendy"/>
    <n v="8"/>
    <x v="5"/>
    <x v="3"/>
    <n v="999.09400000000005"/>
    <x v="1"/>
    <n v="1010.1240000000001"/>
    <n v="0"/>
  </r>
  <r>
    <d v="2023-02-14T00:00:00"/>
    <x v="2"/>
    <x v="4"/>
    <n v="12"/>
    <n v="451.51"/>
    <x v="0"/>
    <s v="Wholesale"/>
    <n v="0.15"/>
    <x v="3"/>
    <n v="4605.402"/>
    <x v="0"/>
    <x v="2"/>
    <n v="0"/>
    <s v="REG100217"/>
    <s v="Cust 1501"/>
    <n v="9.5399999999999991"/>
    <d v="2023-02-14T00:00:00"/>
    <d v="2023-02-22T00:00:00"/>
    <s v="Ryan"/>
    <n v="8"/>
    <x v="10"/>
    <x v="5"/>
    <n v="4595.8620000000001"/>
    <x v="0"/>
    <n v="4605.402"/>
    <n v="0"/>
  </r>
  <r>
    <d v="2024-06-03T00:00:00"/>
    <x v="3"/>
    <x v="4"/>
    <n v="1"/>
    <n v="259.87"/>
    <x v="3"/>
    <s v="Retail"/>
    <n v="0.15"/>
    <x v="0"/>
    <n v="220.8895"/>
    <x v="1"/>
    <x v="0"/>
    <n v="0"/>
    <s v="REG100218"/>
    <s v="Cust 9683"/>
    <n v="19.2"/>
    <d v="2024-06-03T00:00:00"/>
    <d v="2024-06-12T00:00:00"/>
    <s v="Cameron"/>
    <n v="9"/>
    <x v="0"/>
    <x v="2"/>
    <n v="201.68950000000001"/>
    <x v="1"/>
    <n v="220.8895"/>
    <n v="0"/>
  </r>
  <r>
    <d v="2023-11-08T00:00:00"/>
    <x v="3"/>
    <x v="4"/>
    <n v="20"/>
    <n v="268.25"/>
    <x v="3"/>
    <s v="Retail"/>
    <n v="0.05"/>
    <x v="5"/>
    <n v="5096.75"/>
    <x v="3"/>
    <x v="0"/>
    <n v="0"/>
    <s v="REG100219"/>
    <s v="Cust 5416"/>
    <n v="20.96"/>
    <d v="2023-11-08T00:00:00"/>
    <d v="2023-11-15T00:00:00"/>
    <s v="Cameron"/>
    <n v="7"/>
    <x v="1"/>
    <x v="3"/>
    <n v="5075.79"/>
    <x v="0"/>
    <n v="5096.75"/>
    <n v="0"/>
  </r>
  <r>
    <d v="2023-01-24T00:00:00"/>
    <x v="4"/>
    <x v="1"/>
    <n v="10"/>
    <n v="266.13"/>
    <x v="0"/>
    <s v="Wholesale"/>
    <n v="0"/>
    <x v="5"/>
    <n v="2661.3"/>
    <x v="1"/>
    <x v="2"/>
    <n v="0"/>
    <s v="REG100220"/>
    <s v="Cust 2153"/>
    <n v="21.01"/>
    <d v="2023-01-24T00:00:00"/>
    <d v="2023-01-26T00:00:00"/>
    <s v="Wendy"/>
    <n v="2"/>
    <x v="5"/>
    <x v="5"/>
    <n v="2640.29"/>
    <x v="0"/>
    <n v="2661.3"/>
    <n v="0"/>
  </r>
  <r>
    <d v="2025-03-20T00:00:00"/>
    <x v="4"/>
    <x v="0"/>
    <n v="18"/>
    <n v="493.06"/>
    <x v="3"/>
    <s v="Wholesale"/>
    <n v="0.05"/>
    <x v="5"/>
    <n v="8431.3259999999991"/>
    <x v="3"/>
    <x v="2"/>
    <n v="1"/>
    <s v="REG100221"/>
    <s v="Cust 3572"/>
    <n v="46.87"/>
    <d v="2025-03-20T00:00:00"/>
    <d v="2025-03-28T00:00:00"/>
    <s v="Wendy"/>
    <n v="8"/>
    <x v="4"/>
    <x v="2"/>
    <n v="8384.4559999999983"/>
    <x v="2"/>
    <n v="8431.3259999999991"/>
    <n v="18"/>
  </r>
  <r>
    <d v="2024-02-22T00:00:00"/>
    <x v="4"/>
    <x v="5"/>
    <n v="4"/>
    <n v="36.82"/>
    <x v="2"/>
    <s v="Wholesale"/>
    <n v="0.05"/>
    <x v="2"/>
    <n v="139.916"/>
    <x v="4"/>
    <x v="2"/>
    <n v="1"/>
    <s v="REG100222"/>
    <s v="Cust 6372"/>
    <n v="24.86"/>
    <d v="2024-02-22T00:00:00"/>
    <d v="2024-03-01T00:00:00"/>
    <s v="Wendy"/>
    <n v="8"/>
    <x v="10"/>
    <x v="4"/>
    <n v="115.056"/>
    <x v="1"/>
    <n v="139.916"/>
    <n v="4"/>
  </r>
  <r>
    <d v="2025-04-02T00:00:00"/>
    <x v="2"/>
    <x v="6"/>
    <n v="12"/>
    <n v="413.45"/>
    <x v="3"/>
    <s v="Retail"/>
    <n v="0.15"/>
    <x v="4"/>
    <n v="4217.1899999999996"/>
    <x v="3"/>
    <x v="0"/>
    <n v="0"/>
    <s v="REG100223"/>
    <s v="Cust 6109"/>
    <n v="23.25"/>
    <d v="2025-04-02T00:00:00"/>
    <d v="2025-04-10T00:00:00"/>
    <s v="Ryan"/>
    <n v="8"/>
    <x v="5"/>
    <x v="6"/>
    <n v="4193.9399999999996"/>
    <x v="2"/>
    <n v="4217.1899999999996"/>
    <n v="0"/>
  </r>
  <r>
    <d v="2023-05-13T00:00:00"/>
    <x v="0"/>
    <x v="0"/>
    <n v="7"/>
    <n v="82.77"/>
    <x v="3"/>
    <s v="Wholesale"/>
    <n v="0.15"/>
    <x v="2"/>
    <n v="492.48149999999998"/>
    <x v="2"/>
    <x v="1"/>
    <n v="1"/>
    <s v="REG100225"/>
    <s v="Cust 5530"/>
    <n v="15.66"/>
    <d v="2023-05-13T00:00:00"/>
    <d v="2023-05-17T00:00:00"/>
    <s v="Eric"/>
    <n v="4"/>
    <x v="7"/>
    <x v="6"/>
    <n v="476.82149999999996"/>
    <x v="0"/>
    <n v="492.48149999999998"/>
    <n v="7"/>
  </r>
  <r>
    <d v="2023-07-07T00:00:00"/>
    <x v="0"/>
    <x v="4"/>
    <n v="3"/>
    <n v="71.91"/>
    <x v="0"/>
    <s v="Wholesale"/>
    <n v="0"/>
    <x v="1"/>
    <n v="215.73"/>
    <x v="1"/>
    <x v="2"/>
    <n v="1"/>
    <s v="REG100228"/>
    <s v="Cust 7137"/>
    <n v="46.25"/>
    <d v="2023-07-07T00:00:00"/>
    <d v="2023-07-17T00:00:00"/>
    <s v="Eric"/>
    <n v="10"/>
    <x v="4"/>
    <x v="6"/>
    <n v="169.48"/>
    <x v="0"/>
    <n v="215.73"/>
    <n v="3"/>
  </r>
  <r>
    <d v="2024-03-31T00:00:00"/>
    <x v="4"/>
    <x v="0"/>
    <n v="7"/>
    <n v="120.6"/>
    <x v="0"/>
    <s v="Wholesale"/>
    <n v="0"/>
    <x v="5"/>
    <n v="844.19999999999993"/>
    <x v="0"/>
    <x v="2"/>
    <n v="0"/>
    <s v="REG100230"/>
    <s v="Cust 4878"/>
    <n v="43.8"/>
    <d v="2024-03-31T00:00:00"/>
    <d v="2024-04-08T00:00:00"/>
    <s v="Wendy"/>
    <n v="8"/>
    <x v="3"/>
    <x v="1"/>
    <n v="800.4"/>
    <x v="1"/>
    <n v="844.19999999999993"/>
    <n v="0"/>
  </r>
  <r>
    <d v="2025-04-01T00:00:00"/>
    <x v="4"/>
    <x v="6"/>
    <n v="8"/>
    <n v="96.19"/>
    <x v="1"/>
    <s v="Wholesale"/>
    <n v="0.05"/>
    <x v="3"/>
    <n v="731.04399999999998"/>
    <x v="2"/>
    <x v="1"/>
    <n v="0"/>
    <s v="REG100231"/>
    <s v="Cust 2779"/>
    <n v="34.07"/>
    <d v="2025-04-01T00:00:00"/>
    <d v="2025-04-04T00:00:00"/>
    <s v="Wendy"/>
    <n v="3"/>
    <x v="3"/>
    <x v="6"/>
    <n v="696.97399999999993"/>
    <x v="2"/>
    <n v="731.04399999999998"/>
    <n v="0"/>
  </r>
  <r>
    <d v="2023-08-23T00:00:00"/>
    <x v="4"/>
    <x v="6"/>
    <n v="14"/>
    <n v="471.17"/>
    <x v="1"/>
    <s v="Wholesale"/>
    <n v="0.05"/>
    <x v="3"/>
    <n v="6266.5609999999997"/>
    <x v="1"/>
    <x v="0"/>
    <n v="0"/>
    <s v="REG100232"/>
    <s v="Cust 8606"/>
    <n v="26.38"/>
    <d v="2023-08-23T00:00:00"/>
    <d v="2023-08-26T00:00:00"/>
    <s v="Wendy"/>
    <n v="3"/>
    <x v="4"/>
    <x v="1"/>
    <n v="6240.1809999999996"/>
    <x v="0"/>
    <n v="6266.5609999999997"/>
    <n v="0"/>
  </r>
  <r>
    <d v="2023-11-11T00:00:00"/>
    <x v="4"/>
    <x v="5"/>
    <n v="14"/>
    <n v="16.329999999999998"/>
    <x v="0"/>
    <s v="Wholesale"/>
    <n v="0.1"/>
    <x v="5"/>
    <n v="205.75800000000001"/>
    <x v="2"/>
    <x v="2"/>
    <n v="0"/>
    <s v="REG100235"/>
    <s v="Cust 4173"/>
    <n v="22.72"/>
    <d v="2023-11-11T00:00:00"/>
    <d v="2023-11-16T00:00:00"/>
    <s v="Wendy"/>
    <n v="5"/>
    <x v="2"/>
    <x v="5"/>
    <n v="183.03800000000001"/>
    <x v="0"/>
    <n v="205.75799999999998"/>
    <n v="0"/>
  </r>
  <r>
    <d v="2024-04-01T00:00:00"/>
    <x v="3"/>
    <x v="2"/>
    <n v="17"/>
    <n v="480.62"/>
    <x v="2"/>
    <s v="Wholesale"/>
    <n v="0.15"/>
    <x v="3"/>
    <n v="6944.9589999999998"/>
    <x v="0"/>
    <x v="0"/>
    <n v="0"/>
    <s v="REG100236"/>
    <s v="Cust 7607"/>
    <n v="37.090000000000003"/>
    <d v="2024-04-01T00:00:00"/>
    <d v="2024-04-09T00:00:00"/>
    <s v="Cameron"/>
    <n v="8"/>
    <x v="7"/>
    <x v="5"/>
    <n v="6907.8689999999997"/>
    <x v="1"/>
    <n v="6944.9589999999998"/>
    <n v="0"/>
  </r>
  <r>
    <d v="2023-11-28T00:00:00"/>
    <x v="2"/>
    <x v="3"/>
    <n v="18"/>
    <n v="174.03"/>
    <x v="0"/>
    <s v="Wholesale"/>
    <n v="0.1"/>
    <x v="2"/>
    <n v="2819.2860000000001"/>
    <x v="0"/>
    <x v="1"/>
    <n v="0"/>
    <s v="REG100238"/>
    <s v="Cust 5746"/>
    <n v="32.19"/>
    <d v="2023-11-28T00:00:00"/>
    <d v="2023-12-03T00:00:00"/>
    <s v="Ryan"/>
    <n v="5"/>
    <x v="2"/>
    <x v="1"/>
    <n v="2787.096"/>
    <x v="0"/>
    <n v="2819.2860000000001"/>
    <n v="0"/>
  </r>
  <r>
    <d v="2023-01-01T00:00:00"/>
    <x v="3"/>
    <x v="3"/>
    <n v="11"/>
    <n v="468.22"/>
    <x v="3"/>
    <s v="Retail"/>
    <n v="0"/>
    <x v="3"/>
    <n v="5150.42"/>
    <x v="2"/>
    <x v="2"/>
    <n v="0"/>
    <s v="REG100241"/>
    <s v="Cust 6437"/>
    <n v="19.920000000000002"/>
    <d v="2023-01-01T00:00:00"/>
    <d v="2023-01-11T00:00:00"/>
    <s v="Cameron"/>
    <n v="10"/>
    <x v="11"/>
    <x v="6"/>
    <n v="5130.5"/>
    <x v="0"/>
    <n v="5150.42"/>
    <n v="0"/>
  </r>
  <r>
    <d v="2025-01-18T00:00:00"/>
    <x v="2"/>
    <x v="4"/>
    <n v="1"/>
    <n v="411.54"/>
    <x v="2"/>
    <s v="Retail"/>
    <n v="0.1"/>
    <x v="0"/>
    <n v="370.38600000000002"/>
    <x v="1"/>
    <x v="2"/>
    <n v="0"/>
    <s v="REG100242"/>
    <s v="Cust 8806"/>
    <n v="7.46"/>
    <d v="2025-01-18T00:00:00"/>
    <d v="2025-01-20T00:00:00"/>
    <s v="Ryan"/>
    <n v="2"/>
    <x v="5"/>
    <x v="6"/>
    <n v="362.92600000000004"/>
    <x v="2"/>
    <n v="370.38600000000002"/>
    <n v="0"/>
  </r>
  <r>
    <d v="2023-05-02T00:00:00"/>
    <x v="3"/>
    <x v="6"/>
    <n v="13"/>
    <n v="134.19999999999999"/>
    <x v="1"/>
    <s v="Wholesale"/>
    <n v="0.05"/>
    <x v="0"/>
    <n v="1657.37"/>
    <x v="4"/>
    <x v="2"/>
    <n v="0"/>
    <s v="REG100243"/>
    <s v="Cust 8678"/>
    <n v="9.6"/>
    <d v="2023-05-02T00:00:00"/>
    <d v="2023-05-10T00:00:00"/>
    <s v="Cameron"/>
    <n v="8"/>
    <x v="11"/>
    <x v="0"/>
    <n v="1647.77"/>
    <x v="0"/>
    <n v="1657.37"/>
    <n v="0"/>
  </r>
  <r>
    <d v="2024-12-27T00:00:00"/>
    <x v="1"/>
    <x v="5"/>
    <n v="14"/>
    <n v="551.14"/>
    <x v="2"/>
    <s v="Wholesale"/>
    <n v="0.1"/>
    <x v="5"/>
    <n v="6944.3639999999996"/>
    <x v="0"/>
    <x v="0"/>
    <n v="1"/>
    <s v="REG100245"/>
    <s v="Cust 1960"/>
    <n v="12.35"/>
    <d v="2024-12-27T00:00:00"/>
    <d v="2025-01-05T00:00:00"/>
    <s v="Sophie"/>
    <n v="9"/>
    <x v="4"/>
    <x v="2"/>
    <n v="6932.0139999999992"/>
    <x v="1"/>
    <n v="6944.3640000000005"/>
    <n v="14"/>
  </r>
  <r>
    <d v="2024-03-24T00:00:00"/>
    <x v="0"/>
    <x v="0"/>
    <n v="6"/>
    <n v="595.11"/>
    <x v="2"/>
    <s v="Wholesale"/>
    <n v="0"/>
    <x v="5"/>
    <n v="3570.66"/>
    <x v="3"/>
    <x v="1"/>
    <n v="1"/>
    <s v="REG100247"/>
    <s v="Cust 4944"/>
    <n v="28.92"/>
    <d v="2024-03-24T00:00:00"/>
    <d v="2024-03-31T00:00:00"/>
    <s v="Eric"/>
    <n v="7"/>
    <x v="6"/>
    <x v="1"/>
    <n v="3541.74"/>
    <x v="1"/>
    <n v="3570.66"/>
    <n v="6"/>
  </r>
  <r>
    <d v="2023-01-11T00:00:00"/>
    <x v="2"/>
    <x v="2"/>
    <n v="6"/>
    <n v="202.57"/>
    <x v="3"/>
    <s v="Retail"/>
    <n v="0.05"/>
    <x v="0"/>
    <n v="1154.6489999999999"/>
    <x v="1"/>
    <x v="0"/>
    <n v="0"/>
    <s v="REG100249"/>
    <s v="Cust 2279"/>
    <n v="24.39"/>
    <d v="2023-01-11T00:00:00"/>
    <d v="2023-01-14T00:00:00"/>
    <s v="Ryan"/>
    <n v="3"/>
    <x v="11"/>
    <x v="1"/>
    <n v="1130.2589999999998"/>
    <x v="0"/>
    <n v="1154.6490000000001"/>
    <n v="0"/>
  </r>
  <r>
    <d v="2025-06-01T00:00:00"/>
    <x v="1"/>
    <x v="0"/>
    <n v="13"/>
    <n v="306.16000000000003"/>
    <x v="1"/>
    <s v="Wholesale"/>
    <n v="0.15"/>
    <x v="2"/>
    <n v="3383.0680000000002"/>
    <x v="3"/>
    <x v="1"/>
    <n v="0"/>
    <s v="REG100250"/>
    <s v="Cust 4689"/>
    <n v="25.16"/>
    <d v="2025-06-01T00:00:00"/>
    <d v="2025-06-10T00:00:00"/>
    <s v="Sophie"/>
    <n v="9"/>
    <x v="1"/>
    <x v="6"/>
    <n v="3357.9080000000004"/>
    <x v="2"/>
    <n v="3383.0680000000002"/>
    <n v="0"/>
  </r>
  <r>
    <d v="2023-02-21T00:00:00"/>
    <x v="0"/>
    <x v="4"/>
    <n v="4"/>
    <n v="477.05"/>
    <x v="0"/>
    <s v="Wholesale"/>
    <n v="0"/>
    <x v="3"/>
    <n v="1908.2"/>
    <x v="4"/>
    <x v="2"/>
    <n v="0"/>
    <s v="REG100254"/>
    <s v="Cust 9402"/>
    <n v="45.54"/>
    <d v="2023-02-21T00:00:00"/>
    <d v="2023-03-02T00:00:00"/>
    <s v="Eric"/>
    <n v="9"/>
    <x v="11"/>
    <x v="5"/>
    <n v="1862.66"/>
    <x v="0"/>
    <n v="1908.2"/>
    <n v="0"/>
  </r>
  <r>
    <d v="2024-11-20T00:00:00"/>
    <x v="0"/>
    <x v="0"/>
    <n v="6"/>
    <n v="562.92999999999995"/>
    <x v="2"/>
    <s v="Retail"/>
    <n v="0"/>
    <x v="1"/>
    <n v="3377.58"/>
    <x v="4"/>
    <x v="2"/>
    <n v="0"/>
    <s v="REG100255"/>
    <s v="Cust 6561"/>
    <n v="43.73"/>
    <d v="2024-11-20T00:00:00"/>
    <d v="2024-11-27T00:00:00"/>
    <s v="Eric"/>
    <n v="7"/>
    <x v="6"/>
    <x v="2"/>
    <n v="3333.85"/>
    <x v="1"/>
    <n v="3377.58"/>
    <n v="0"/>
  </r>
  <r>
    <d v="2023-08-26T00:00:00"/>
    <x v="0"/>
    <x v="3"/>
    <n v="20"/>
    <n v="18.29"/>
    <x v="0"/>
    <s v="Retail"/>
    <n v="0"/>
    <x v="5"/>
    <n v="365.8"/>
    <x v="2"/>
    <x v="0"/>
    <n v="1"/>
    <s v="REG100256"/>
    <s v="Cust 3116"/>
    <n v="35.369999999999997"/>
    <d v="2023-08-26T00:00:00"/>
    <d v="2023-08-29T00:00:00"/>
    <s v="Eric"/>
    <n v="3"/>
    <x v="6"/>
    <x v="0"/>
    <n v="330.43"/>
    <x v="0"/>
    <n v="365.79999999999995"/>
    <n v="20"/>
  </r>
  <r>
    <d v="2024-01-01T00:00:00"/>
    <x v="1"/>
    <x v="5"/>
    <n v="7"/>
    <n v="208.86"/>
    <x v="0"/>
    <s v="Retail"/>
    <n v="0"/>
    <x v="2"/>
    <n v="1462.02"/>
    <x v="3"/>
    <x v="0"/>
    <n v="0"/>
    <s v="REG100257"/>
    <s v="Cust 1015"/>
    <n v="20.64"/>
    <d v="2024-01-01T00:00:00"/>
    <d v="2024-01-08T00:00:00"/>
    <s v="Sophie"/>
    <n v="7"/>
    <x v="0"/>
    <x v="0"/>
    <n v="1441.3799999999999"/>
    <x v="1"/>
    <n v="1462.02"/>
    <n v="0"/>
  </r>
  <r>
    <d v="2024-11-24T00:00:00"/>
    <x v="1"/>
    <x v="6"/>
    <n v="12"/>
    <n v="330.36"/>
    <x v="3"/>
    <s v="Retail"/>
    <n v="0.05"/>
    <x v="5"/>
    <n v="3766.1039999999998"/>
    <x v="3"/>
    <x v="2"/>
    <n v="0"/>
    <s v="REG100258"/>
    <s v="Cust 1207"/>
    <n v="48.33"/>
    <d v="2024-11-24T00:00:00"/>
    <d v="2024-11-30T00:00:00"/>
    <s v="Sophie"/>
    <n v="6"/>
    <x v="5"/>
    <x v="1"/>
    <n v="3717.7739999999999"/>
    <x v="1"/>
    <n v="3766.1039999999998"/>
    <n v="0"/>
  </r>
  <r>
    <d v="2023-06-10T00:00:00"/>
    <x v="1"/>
    <x v="0"/>
    <n v="2"/>
    <n v="374.59"/>
    <x v="2"/>
    <s v="Wholesale"/>
    <n v="0.15"/>
    <x v="3"/>
    <n v="636.803"/>
    <x v="0"/>
    <x v="1"/>
    <n v="0"/>
    <s v="REG100260"/>
    <s v="Cust 2330"/>
    <n v="34.64"/>
    <d v="2023-06-10T00:00:00"/>
    <d v="2023-06-18T00:00:00"/>
    <s v="Sophie"/>
    <n v="8"/>
    <x v="7"/>
    <x v="6"/>
    <n v="602.16300000000001"/>
    <x v="0"/>
    <n v="636.803"/>
    <n v="0"/>
  </r>
  <r>
    <d v="2023-08-28T00:00:00"/>
    <x v="0"/>
    <x v="3"/>
    <n v="3"/>
    <n v="376.24"/>
    <x v="1"/>
    <s v="Retail"/>
    <n v="0.05"/>
    <x v="2"/>
    <n v="1072.2840000000001"/>
    <x v="2"/>
    <x v="0"/>
    <n v="1"/>
    <s v="REG100262"/>
    <s v="Cust 2762"/>
    <n v="6.15"/>
    <d v="2023-08-28T00:00:00"/>
    <d v="2023-09-01T00:00:00"/>
    <s v="Eric"/>
    <n v="4"/>
    <x v="7"/>
    <x v="3"/>
    <n v="1066.134"/>
    <x v="0"/>
    <n v="1072.2839999999999"/>
    <n v="3"/>
  </r>
  <r>
    <d v="2023-01-22T00:00:00"/>
    <x v="4"/>
    <x v="1"/>
    <n v="13"/>
    <n v="140.49"/>
    <x v="1"/>
    <s v="Retail"/>
    <n v="0"/>
    <x v="0"/>
    <n v="1826.37"/>
    <x v="2"/>
    <x v="1"/>
    <n v="0"/>
    <s v="REG100263"/>
    <s v="Cust 3599"/>
    <n v="17.690000000000001"/>
    <d v="2023-01-22T00:00:00"/>
    <d v="2023-01-31T00:00:00"/>
    <s v="Wendy"/>
    <n v="9"/>
    <x v="10"/>
    <x v="5"/>
    <n v="1808.6799999999998"/>
    <x v="0"/>
    <n v="1826.3700000000001"/>
    <n v="0"/>
  </r>
  <r>
    <d v="2023-02-07T00:00:00"/>
    <x v="2"/>
    <x v="5"/>
    <n v="3"/>
    <n v="506.33"/>
    <x v="0"/>
    <s v="Retail"/>
    <n v="0.15"/>
    <x v="2"/>
    <n v="1291.1415"/>
    <x v="2"/>
    <x v="0"/>
    <n v="0"/>
    <s v="REG100264"/>
    <s v="Cust 4127"/>
    <n v="25.71"/>
    <d v="2023-02-07T00:00:00"/>
    <d v="2023-02-14T00:00:00"/>
    <s v="Ryan"/>
    <n v="7"/>
    <x v="1"/>
    <x v="1"/>
    <n v="1265.4314999999999"/>
    <x v="0"/>
    <n v="1291.1415"/>
    <n v="0"/>
  </r>
  <r>
    <d v="2023-11-22T00:00:00"/>
    <x v="1"/>
    <x v="5"/>
    <n v="8"/>
    <n v="138.72999999999999"/>
    <x v="1"/>
    <s v="Wholesale"/>
    <n v="0.05"/>
    <x v="2"/>
    <n v="1054.348"/>
    <x v="0"/>
    <x v="2"/>
    <n v="1"/>
    <s v="REG100265"/>
    <s v="Cust 6855"/>
    <n v="48.51"/>
    <d v="2023-11-22T00:00:00"/>
    <d v="2023-11-29T00:00:00"/>
    <s v="Sophie"/>
    <n v="7"/>
    <x v="7"/>
    <x v="1"/>
    <n v="1005.838"/>
    <x v="0"/>
    <n v="1054.348"/>
    <n v="8"/>
  </r>
  <r>
    <d v="2023-01-25T00:00:00"/>
    <x v="4"/>
    <x v="2"/>
    <n v="6"/>
    <n v="134.53"/>
    <x v="2"/>
    <s v="Retail"/>
    <n v="0.15"/>
    <x v="3"/>
    <n v="686.10300000000007"/>
    <x v="2"/>
    <x v="0"/>
    <n v="1"/>
    <s v="REG100266"/>
    <s v="Cust 7017"/>
    <n v="33.5"/>
    <d v="2023-01-25T00:00:00"/>
    <d v="2023-01-29T00:00:00"/>
    <s v="Wendy"/>
    <n v="4"/>
    <x v="10"/>
    <x v="4"/>
    <n v="652.60300000000007"/>
    <x v="0"/>
    <n v="686.10300000000007"/>
    <n v="6"/>
  </r>
  <r>
    <d v="2025-03-05T00:00:00"/>
    <x v="1"/>
    <x v="4"/>
    <n v="18"/>
    <n v="375.96"/>
    <x v="3"/>
    <s v="Wholesale"/>
    <n v="0.05"/>
    <x v="5"/>
    <n v="6428.9159999999993"/>
    <x v="2"/>
    <x v="1"/>
    <n v="0"/>
    <s v="REG100267"/>
    <s v="Cust 6957"/>
    <n v="26.78"/>
    <d v="2025-03-05T00:00:00"/>
    <d v="2025-03-09T00:00:00"/>
    <s v="Sophie"/>
    <n v="4"/>
    <x v="5"/>
    <x v="0"/>
    <n v="6402.1359999999995"/>
    <x v="2"/>
    <n v="6428.9159999999993"/>
    <n v="0"/>
  </r>
  <r>
    <d v="2023-02-02T00:00:00"/>
    <x v="2"/>
    <x v="6"/>
    <n v="10"/>
    <n v="538.47"/>
    <x v="3"/>
    <s v="Retail"/>
    <n v="0.1"/>
    <x v="4"/>
    <n v="4846.2299999999996"/>
    <x v="1"/>
    <x v="2"/>
    <n v="1"/>
    <s v="REG100268"/>
    <s v="Cust 9822"/>
    <n v="17.25"/>
    <d v="2023-02-02T00:00:00"/>
    <d v="2023-02-12T00:00:00"/>
    <s v="Ryan"/>
    <n v="10"/>
    <x v="5"/>
    <x v="1"/>
    <n v="4828.9799999999996"/>
    <x v="0"/>
    <n v="4846.2300000000005"/>
    <n v="10"/>
  </r>
  <r>
    <d v="2023-05-24T00:00:00"/>
    <x v="2"/>
    <x v="4"/>
    <n v="15"/>
    <n v="505.44"/>
    <x v="1"/>
    <s v="Wholesale"/>
    <n v="0.1"/>
    <x v="1"/>
    <n v="6823.4400000000014"/>
    <x v="0"/>
    <x v="1"/>
    <n v="0"/>
    <s v="REG100269"/>
    <s v="Cust 7425"/>
    <n v="37.5"/>
    <d v="2023-05-24T00:00:00"/>
    <d v="2023-06-01T00:00:00"/>
    <s v="Ryan"/>
    <n v="8"/>
    <x v="7"/>
    <x v="1"/>
    <n v="6785.9400000000014"/>
    <x v="0"/>
    <n v="6823.4400000000005"/>
    <n v="0"/>
  </r>
  <r>
    <d v="2024-05-30T00:00:00"/>
    <x v="1"/>
    <x v="6"/>
    <n v="4"/>
    <n v="312.08999999999997"/>
    <x v="2"/>
    <s v="Wholesale"/>
    <n v="0.15"/>
    <x v="5"/>
    <n v="1061.106"/>
    <x v="2"/>
    <x v="1"/>
    <n v="1"/>
    <s v="REG100270"/>
    <s v="Cust 6468"/>
    <n v="17.989999999999998"/>
    <d v="2024-05-30T00:00:00"/>
    <d v="2024-06-06T00:00:00"/>
    <s v="Sophie"/>
    <n v="7"/>
    <x v="10"/>
    <x v="3"/>
    <n v="1043.116"/>
    <x v="1"/>
    <n v="1061.106"/>
    <n v="4"/>
  </r>
  <r>
    <d v="2023-02-06T00:00:00"/>
    <x v="2"/>
    <x v="3"/>
    <n v="10"/>
    <n v="217.43"/>
    <x v="1"/>
    <s v="Retail"/>
    <n v="0.15"/>
    <x v="4"/>
    <n v="1848.155"/>
    <x v="4"/>
    <x v="0"/>
    <n v="0"/>
    <s v="REG100272"/>
    <s v="Cust 9816"/>
    <n v="33.14"/>
    <d v="2023-02-06T00:00:00"/>
    <d v="2023-02-15T00:00:00"/>
    <s v="Ryan"/>
    <n v="9"/>
    <x v="5"/>
    <x v="3"/>
    <n v="1815.0149999999999"/>
    <x v="0"/>
    <n v="1848.1550000000002"/>
    <n v="0"/>
  </r>
  <r>
    <d v="2024-07-15T00:00:00"/>
    <x v="4"/>
    <x v="1"/>
    <n v="15"/>
    <n v="476.15"/>
    <x v="0"/>
    <s v="Wholesale"/>
    <n v="0.05"/>
    <x v="3"/>
    <n v="6785.1374999999998"/>
    <x v="0"/>
    <x v="1"/>
    <n v="0"/>
    <s v="REG100273"/>
    <s v="Cust 8227"/>
    <n v="24.48"/>
    <d v="2024-07-15T00:00:00"/>
    <d v="2024-07-19T00:00:00"/>
    <s v="Wendy"/>
    <n v="4"/>
    <x v="0"/>
    <x v="6"/>
    <n v="6760.6575000000003"/>
    <x v="1"/>
    <n v="6785.1374999999998"/>
    <n v="0"/>
  </r>
  <r>
    <d v="2025-03-06T00:00:00"/>
    <x v="0"/>
    <x v="3"/>
    <n v="5"/>
    <n v="89.03"/>
    <x v="2"/>
    <s v="Wholesale"/>
    <n v="0.1"/>
    <x v="2"/>
    <n v="400.63499999999999"/>
    <x v="2"/>
    <x v="2"/>
    <n v="0"/>
    <s v="REG100274"/>
    <s v="Cust 4990"/>
    <n v="22.42"/>
    <d v="2025-03-06T00:00:00"/>
    <d v="2025-03-16T00:00:00"/>
    <s v="Eric"/>
    <n v="10"/>
    <x v="7"/>
    <x v="1"/>
    <n v="378.21499999999997"/>
    <x v="2"/>
    <n v="400.63499999999999"/>
    <n v="0"/>
  </r>
  <r>
    <d v="2023-07-26T00:00:00"/>
    <x v="2"/>
    <x v="6"/>
    <n v="6"/>
    <n v="355.26"/>
    <x v="3"/>
    <s v="Retail"/>
    <n v="0.1"/>
    <x v="4"/>
    <n v="1918.404"/>
    <x v="0"/>
    <x v="2"/>
    <n v="0"/>
    <s v="REG100276"/>
    <s v="Cust 7330"/>
    <n v="30.49"/>
    <d v="2023-07-26T00:00:00"/>
    <d v="2023-07-29T00:00:00"/>
    <s v="Ryan"/>
    <n v="3"/>
    <x v="1"/>
    <x v="1"/>
    <n v="1887.914"/>
    <x v="0"/>
    <n v="1918.404"/>
    <n v="0"/>
  </r>
  <r>
    <d v="2024-04-10T00:00:00"/>
    <x v="4"/>
    <x v="4"/>
    <n v="8"/>
    <n v="294.76"/>
    <x v="2"/>
    <s v="Retail"/>
    <n v="0.1"/>
    <x v="5"/>
    <n v="2122.2719999999999"/>
    <x v="0"/>
    <x v="1"/>
    <n v="0"/>
    <s v="REG100277"/>
    <s v="Cust 5273"/>
    <n v="36.04"/>
    <d v="2024-04-10T00:00:00"/>
    <d v="2024-04-13T00:00:00"/>
    <s v="Wendy"/>
    <n v="3"/>
    <x v="9"/>
    <x v="1"/>
    <n v="2086.232"/>
    <x v="1"/>
    <n v="2122.2719999999999"/>
    <n v="0"/>
  </r>
  <r>
    <d v="2025-01-24T00:00:00"/>
    <x v="2"/>
    <x v="2"/>
    <n v="16"/>
    <n v="60.69"/>
    <x v="1"/>
    <s v="Wholesale"/>
    <n v="0"/>
    <x v="3"/>
    <n v="971.04"/>
    <x v="4"/>
    <x v="2"/>
    <n v="0"/>
    <s v="REG100278"/>
    <s v="Cust 6138"/>
    <n v="7.03"/>
    <d v="2025-01-24T00:00:00"/>
    <d v="2025-01-27T00:00:00"/>
    <s v="Ryan"/>
    <n v="3"/>
    <x v="11"/>
    <x v="5"/>
    <n v="964.01"/>
    <x v="2"/>
    <n v="971.04"/>
    <n v="0"/>
  </r>
  <r>
    <d v="2025-04-27T00:00:00"/>
    <x v="4"/>
    <x v="0"/>
    <n v="2"/>
    <n v="559.63"/>
    <x v="0"/>
    <s v="Wholesale"/>
    <n v="0.1"/>
    <x v="5"/>
    <n v="1007.3339999999999"/>
    <x v="4"/>
    <x v="2"/>
    <n v="1"/>
    <s v="REG100279"/>
    <s v="Cust 2084"/>
    <n v="42.34"/>
    <d v="2025-04-27T00:00:00"/>
    <d v="2025-05-03T00:00:00"/>
    <s v="Wendy"/>
    <n v="6"/>
    <x v="10"/>
    <x v="6"/>
    <n v="964.99399999999991"/>
    <x v="2"/>
    <n v="1007.3340000000001"/>
    <n v="2"/>
  </r>
  <r>
    <d v="2025-02-20T00:00:00"/>
    <x v="0"/>
    <x v="1"/>
    <n v="4"/>
    <n v="232.66"/>
    <x v="0"/>
    <s v="Wholesale"/>
    <n v="0.1"/>
    <x v="2"/>
    <n v="837.57600000000002"/>
    <x v="0"/>
    <x v="2"/>
    <n v="0"/>
    <s v="REG100280"/>
    <s v="Cust 2799"/>
    <n v="11.88"/>
    <d v="2025-02-20T00:00:00"/>
    <d v="2025-02-23T00:00:00"/>
    <s v="Eric"/>
    <n v="3"/>
    <x v="11"/>
    <x v="5"/>
    <n v="825.69600000000003"/>
    <x v="2"/>
    <n v="837.57600000000002"/>
    <n v="0"/>
  </r>
  <r>
    <d v="2023-09-14T00:00:00"/>
    <x v="2"/>
    <x v="6"/>
    <n v="10"/>
    <n v="230.87"/>
    <x v="1"/>
    <s v="Retail"/>
    <n v="0.15"/>
    <x v="4"/>
    <n v="1962.395"/>
    <x v="2"/>
    <x v="1"/>
    <n v="0"/>
    <s v="REG100281"/>
    <s v="Cust 5234"/>
    <n v="28.33"/>
    <d v="2023-09-14T00:00:00"/>
    <d v="2023-09-19T00:00:00"/>
    <s v="Ryan"/>
    <n v="5"/>
    <x v="8"/>
    <x v="0"/>
    <n v="1934.0650000000001"/>
    <x v="0"/>
    <n v="1962.3949999999998"/>
    <n v="0"/>
  </r>
  <r>
    <d v="2024-04-17T00:00:00"/>
    <x v="4"/>
    <x v="4"/>
    <n v="7"/>
    <n v="353.9"/>
    <x v="2"/>
    <s v="Wholesale"/>
    <n v="0.15"/>
    <x v="1"/>
    <n v="2105.7049999999999"/>
    <x v="2"/>
    <x v="1"/>
    <n v="1"/>
    <s v="REG100282"/>
    <s v="Cust 3051"/>
    <n v="15.74"/>
    <d v="2024-04-17T00:00:00"/>
    <d v="2024-04-27T00:00:00"/>
    <s v="Wendy"/>
    <n v="10"/>
    <x v="4"/>
    <x v="5"/>
    <n v="2089.9650000000001"/>
    <x v="1"/>
    <n v="2105.7049999999999"/>
    <n v="7"/>
  </r>
  <r>
    <d v="2024-08-05T00:00:00"/>
    <x v="0"/>
    <x v="1"/>
    <n v="19"/>
    <n v="271.22000000000003"/>
    <x v="1"/>
    <s v="Wholesale"/>
    <n v="0.1"/>
    <x v="1"/>
    <n v="4637.8620000000001"/>
    <x v="4"/>
    <x v="2"/>
    <n v="0"/>
    <s v="REG100285"/>
    <s v="Cust 4002"/>
    <n v="35.33"/>
    <d v="2024-08-05T00:00:00"/>
    <d v="2024-08-15T00:00:00"/>
    <s v="Eric"/>
    <n v="10"/>
    <x v="1"/>
    <x v="2"/>
    <n v="4602.5320000000002"/>
    <x v="1"/>
    <n v="4637.8620000000001"/>
    <n v="0"/>
  </r>
  <r>
    <d v="2025-04-27T00:00:00"/>
    <x v="4"/>
    <x v="6"/>
    <n v="16"/>
    <n v="329.54"/>
    <x v="1"/>
    <s v="Wholesale"/>
    <n v="0.15"/>
    <x v="4"/>
    <n v="4481.7440000000006"/>
    <x v="2"/>
    <x v="0"/>
    <n v="1"/>
    <s v="REG100287"/>
    <s v="Cust 8088"/>
    <n v="39.39"/>
    <d v="2025-04-27T00:00:00"/>
    <d v="2025-05-03T00:00:00"/>
    <s v="Wendy"/>
    <n v="6"/>
    <x v="9"/>
    <x v="2"/>
    <n v="4442.3540000000003"/>
    <x v="2"/>
    <n v="4481.7440000000006"/>
    <n v="16"/>
  </r>
  <r>
    <d v="2024-09-20T00:00:00"/>
    <x v="1"/>
    <x v="1"/>
    <n v="6"/>
    <n v="170.1"/>
    <x v="1"/>
    <s v="Retail"/>
    <n v="0"/>
    <x v="0"/>
    <n v="1020.6"/>
    <x v="1"/>
    <x v="0"/>
    <n v="0"/>
    <s v="REG100288"/>
    <s v="Cust 6455"/>
    <n v="38.61"/>
    <d v="2024-09-20T00:00:00"/>
    <d v="2024-09-23T00:00:00"/>
    <s v="Sophie"/>
    <n v="3"/>
    <x v="4"/>
    <x v="6"/>
    <n v="981.99"/>
    <x v="1"/>
    <n v="1020.5999999999999"/>
    <n v="0"/>
  </r>
  <r>
    <d v="2023-09-08T00:00:00"/>
    <x v="4"/>
    <x v="0"/>
    <n v="19"/>
    <n v="212.83"/>
    <x v="3"/>
    <s v="Wholesale"/>
    <n v="0.15"/>
    <x v="3"/>
    <n v="3437.2044999999998"/>
    <x v="0"/>
    <x v="2"/>
    <n v="0"/>
    <s v="REG100289"/>
    <s v="Cust 4117"/>
    <n v="42.88"/>
    <d v="2023-09-08T00:00:00"/>
    <d v="2023-09-15T00:00:00"/>
    <s v="Wendy"/>
    <n v="7"/>
    <x v="0"/>
    <x v="4"/>
    <n v="3394.3244999999997"/>
    <x v="0"/>
    <n v="3437.2045000000003"/>
    <n v="0"/>
  </r>
  <r>
    <d v="2024-06-20T00:00:00"/>
    <x v="2"/>
    <x v="1"/>
    <n v="3"/>
    <n v="456.92"/>
    <x v="2"/>
    <s v="Retail"/>
    <n v="0.1"/>
    <x v="2"/>
    <n v="1233.684"/>
    <x v="1"/>
    <x v="0"/>
    <n v="0"/>
    <s v="REG100291"/>
    <s v="Cust 5185"/>
    <n v="17.57"/>
    <d v="2024-06-20T00:00:00"/>
    <d v="2024-06-27T00:00:00"/>
    <s v="Ryan"/>
    <n v="7"/>
    <x v="11"/>
    <x v="5"/>
    <n v="1216.114"/>
    <x v="1"/>
    <n v="1233.684"/>
    <n v="0"/>
  </r>
  <r>
    <d v="2023-01-11T00:00:00"/>
    <x v="0"/>
    <x v="4"/>
    <n v="12"/>
    <n v="521.53"/>
    <x v="3"/>
    <s v="Retail"/>
    <n v="0"/>
    <x v="0"/>
    <n v="6258.36"/>
    <x v="4"/>
    <x v="1"/>
    <n v="1"/>
    <s v="REG100292"/>
    <s v="Cust 8704"/>
    <n v="49.59"/>
    <d v="2023-01-11T00:00:00"/>
    <d v="2023-01-20T00:00:00"/>
    <s v="Eric"/>
    <n v="9"/>
    <x v="8"/>
    <x v="0"/>
    <n v="6208.7699999999995"/>
    <x v="0"/>
    <n v="6258.36"/>
    <n v="12"/>
  </r>
  <r>
    <d v="2025-03-08T00:00:00"/>
    <x v="3"/>
    <x v="5"/>
    <n v="9"/>
    <n v="8.81"/>
    <x v="3"/>
    <s v="Retail"/>
    <n v="0.15"/>
    <x v="1"/>
    <n v="67.396500000000003"/>
    <x v="0"/>
    <x v="1"/>
    <n v="0"/>
    <s v="REG100294"/>
    <s v="Cust 3907"/>
    <n v="42.7"/>
    <d v="2025-03-08T00:00:00"/>
    <d v="2025-03-18T00:00:00"/>
    <s v="Cameron"/>
    <n v="10"/>
    <x v="1"/>
    <x v="5"/>
    <n v="24.6965"/>
    <x v="2"/>
    <n v="67.396500000000003"/>
    <n v="0"/>
  </r>
  <r>
    <d v="2025-03-17T00:00:00"/>
    <x v="4"/>
    <x v="5"/>
    <n v="10"/>
    <n v="289.91000000000003"/>
    <x v="2"/>
    <s v="Retail"/>
    <n v="0.1"/>
    <x v="5"/>
    <n v="2609.190000000001"/>
    <x v="3"/>
    <x v="1"/>
    <n v="0"/>
    <s v="REG100296"/>
    <s v="Cust 3635"/>
    <n v="32.96"/>
    <d v="2025-03-17T00:00:00"/>
    <d v="2025-03-21T00:00:00"/>
    <s v="Wendy"/>
    <n v="4"/>
    <x v="4"/>
    <x v="1"/>
    <n v="2576.2300000000009"/>
    <x v="2"/>
    <n v="2609.1900000000005"/>
    <n v="0"/>
  </r>
  <r>
    <d v="2023-11-09T00:00:00"/>
    <x v="0"/>
    <x v="6"/>
    <n v="3"/>
    <n v="142.27000000000001"/>
    <x v="3"/>
    <s v="Retail"/>
    <n v="0.05"/>
    <x v="4"/>
    <n v="405.46949999999998"/>
    <x v="0"/>
    <x v="1"/>
    <n v="0"/>
    <s v="REG100297"/>
    <s v="Cust 2122"/>
    <n v="32.799999999999997"/>
    <d v="2023-11-09T00:00:00"/>
    <d v="2023-11-15T00:00:00"/>
    <s v="Eric"/>
    <n v="6"/>
    <x v="5"/>
    <x v="5"/>
    <n v="372.66949999999997"/>
    <x v="0"/>
    <n v="405.46950000000004"/>
    <n v="0"/>
  </r>
  <r>
    <d v="2024-08-15T00:00:00"/>
    <x v="1"/>
    <x v="4"/>
    <n v="20"/>
    <n v="358.57"/>
    <x v="0"/>
    <s v="Wholesale"/>
    <n v="0"/>
    <x v="1"/>
    <n v="7171.4"/>
    <x v="2"/>
    <x v="0"/>
    <n v="1"/>
    <s v="REG100299"/>
    <s v="Cust 6146"/>
    <n v="21.11"/>
    <d v="2024-08-15T00:00:00"/>
    <d v="2024-08-20T00:00:00"/>
    <s v="Sophie"/>
    <n v="5"/>
    <x v="3"/>
    <x v="2"/>
    <n v="7150.29"/>
    <x v="1"/>
    <n v="7171.4"/>
    <n v="20"/>
  </r>
  <r>
    <d v="2023-03-21T00:00:00"/>
    <x v="4"/>
    <x v="4"/>
    <n v="16"/>
    <n v="33.18"/>
    <x v="2"/>
    <s v="Retail"/>
    <n v="0.05"/>
    <x v="0"/>
    <n v="504.33600000000001"/>
    <x v="0"/>
    <x v="1"/>
    <n v="0"/>
    <s v="REG100300"/>
    <s v="Cust 4001"/>
    <n v="22.94"/>
    <d v="2023-03-21T00:00:00"/>
    <d v="2023-03-26T00:00:00"/>
    <s v="Wendy"/>
    <n v="5"/>
    <x v="6"/>
    <x v="4"/>
    <n v="481.39600000000002"/>
    <x v="0"/>
    <n v="504.33599999999996"/>
    <n v="0"/>
  </r>
  <r>
    <d v="2023-11-03T00:00:00"/>
    <x v="4"/>
    <x v="1"/>
    <n v="12"/>
    <n v="17.760000000000002"/>
    <x v="3"/>
    <s v="Retail"/>
    <n v="0.1"/>
    <x v="3"/>
    <n v="191.80799999999999"/>
    <x v="0"/>
    <x v="0"/>
    <n v="0"/>
    <s v="REG100302"/>
    <s v="Cust 2194"/>
    <n v="12.18"/>
    <d v="2023-11-03T00:00:00"/>
    <d v="2023-11-11T00:00:00"/>
    <s v="Wendy"/>
    <n v="8"/>
    <x v="6"/>
    <x v="0"/>
    <n v="179.62799999999999"/>
    <x v="0"/>
    <n v="191.80800000000002"/>
    <n v="0"/>
  </r>
  <r>
    <d v="2025-01-30T00:00:00"/>
    <x v="2"/>
    <x v="3"/>
    <n v="16"/>
    <n v="345.53"/>
    <x v="2"/>
    <s v="Retail"/>
    <n v="0.15"/>
    <x v="2"/>
    <n v="4699.2079999999996"/>
    <x v="1"/>
    <x v="1"/>
    <n v="0"/>
    <s v="REG100303"/>
    <s v="Cust 7942"/>
    <n v="13.43"/>
    <d v="2025-01-30T00:00:00"/>
    <d v="2025-02-05T00:00:00"/>
    <s v="Ryan"/>
    <n v="6"/>
    <x v="7"/>
    <x v="1"/>
    <n v="4685.7779999999993"/>
    <x v="2"/>
    <n v="4699.2079999999996"/>
    <n v="0"/>
  </r>
  <r>
    <d v="2024-01-25T00:00:00"/>
    <x v="4"/>
    <x v="0"/>
    <n v="13"/>
    <n v="453.48"/>
    <x v="1"/>
    <s v="Wholesale"/>
    <n v="0.05"/>
    <x v="1"/>
    <n v="5600.4779999999992"/>
    <x v="1"/>
    <x v="1"/>
    <n v="0"/>
    <s v="REG100304"/>
    <s v="Cust 8451"/>
    <n v="46.28"/>
    <d v="2024-01-25T00:00:00"/>
    <d v="2024-02-03T00:00:00"/>
    <s v="Wendy"/>
    <n v="9"/>
    <x v="0"/>
    <x v="0"/>
    <n v="5554.1979999999994"/>
    <x v="1"/>
    <n v="5600.4779999999992"/>
    <n v="0"/>
  </r>
  <r>
    <d v="2025-03-29T00:00:00"/>
    <x v="1"/>
    <x v="0"/>
    <n v="10"/>
    <n v="277.74"/>
    <x v="0"/>
    <s v="Retail"/>
    <n v="0.15"/>
    <x v="3"/>
    <n v="2360.79"/>
    <x v="1"/>
    <x v="1"/>
    <n v="1"/>
    <s v="REG100305"/>
    <s v="Cust 4238"/>
    <n v="35.020000000000003"/>
    <d v="2025-03-29T00:00:00"/>
    <d v="2025-04-02T00:00:00"/>
    <s v="Sophie"/>
    <n v="4"/>
    <x v="3"/>
    <x v="3"/>
    <n v="2325.77"/>
    <x v="2"/>
    <n v="2360.79"/>
    <n v="10"/>
  </r>
  <r>
    <d v="2024-11-02T00:00:00"/>
    <x v="3"/>
    <x v="3"/>
    <n v="16"/>
    <n v="89.76"/>
    <x v="1"/>
    <s v="Wholesale"/>
    <n v="0"/>
    <x v="1"/>
    <n v="1436.16"/>
    <x v="2"/>
    <x v="2"/>
    <n v="1"/>
    <s v="REG100306"/>
    <s v="Cust 2529"/>
    <n v="44.69"/>
    <d v="2024-11-02T00:00:00"/>
    <d v="2024-11-09T00:00:00"/>
    <s v="Cameron"/>
    <n v="7"/>
    <x v="0"/>
    <x v="2"/>
    <n v="1391.47"/>
    <x v="1"/>
    <n v="1436.16"/>
    <n v="16"/>
  </r>
  <r>
    <d v="2023-01-11T00:00:00"/>
    <x v="1"/>
    <x v="4"/>
    <n v="9"/>
    <n v="15.58"/>
    <x v="3"/>
    <s v="Retail"/>
    <n v="0.1"/>
    <x v="2"/>
    <n v="126.19799999999999"/>
    <x v="1"/>
    <x v="0"/>
    <n v="1"/>
    <s v="REG100308"/>
    <s v="Cust 9069"/>
    <n v="27.81"/>
    <d v="2023-01-11T00:00:00"/>
    <d v="2023-01-19T00:00:00"/>
    <s v="Sophie"/>
    <n v="8"/>
    <x v="8"/>
    <x v="4"/>
    <n v="98.387999999999991"/>
    <x v="0"/>
    <n v="126.19800000000001"/>
    <n v="9"/>
  </r>
  <r>
    <d v="2025-06-05T00:00:00"/>
    <x v="2"/>
    <x v="2"/>
    <n v="13"/>
    <n v="466.54"/>
    <x v="2"/>
    <s v="Wholesale"/>
    <n v="0"/>
    <x v="0"/>
    <n v="6065.02"/>
    <x v="3"/>
    <x v="0"/>
    <n v="0"/>
    <s v="REG100309"/>
    <s v="Cust 5858"/>
    <n v="18.63"/>
    <d v="2025-06-05T00:00:00"/>
    <d v="2025-06-14T00:00:00"/>
    <s v="Ryan"/>
    <n v="9"/>
    <x v="10"/>
    <x v="3"/>
    <n v="6046.39"/>
    <x v="2"/>
    <n v="6065.02"/>
    <n v="0"/>
  </r>
  <r>
    <d v="2024-03-21T00:00:00"/>
    <x v="2"/>
    <x v="5"/>
    <n v="16"/>
    <n v="593"/>
    <x v="3"/>
    <s v="Retail"/>
    <n v="0.1"/>
    <x v="0"/>
    <n v="8539.2000000000007"/>
    <x v="1"/>
    <x v="1"/>
    <n v="0"/>
    <s v="REG100310"/>
    <s v="Cust 2712"/>
    <n v="18.77"/>
    <d v="2024-03-21T00:00:00"/>
    <d v="2024-03-24T00:00:00"/>
    <s v="Ryan"/>
    <n v="3"/>
    <x v="8"/>
    <x v="4"/>
    <n v="8520.43"/>
    <x v="1"/>
    <n v="8539.2000000000007"/>
    <n v="0"/>
  </r>
  <r>
    <d v="2023-08-31T00:00:00"/>
    <x v="1"/>
    <x v="2"/>
    <n v="6"/>
    <n v="567.36"/>
    <x v="2"/>
    <s v="Wholesale"/>
    <n v="0.05"/>
    <x v="1"/>
    <n v="3233.9520000000002"/>
    <x v="1"/>
    <x v="2"/>
    <n v="0"/>
    <s v="REG100311"/>
    <s v="Cust 7052"/>
    <n v="45.98"/>
    <d v="2023-08-31T00:00:00"/>
    <d v="2023-09-08T00:00:00"/>
    <s v="Sophie"/>
    <n v="8"/>
    <x v="1"/>
    <x v="5"/>
    <n v="3187.9720000000002"/>
    <x v="0"/>
    <n v="3233.9519999999998"/>
    <n v="0"/>
  </r>
  <r>
    <d v="2024-10-07T00:00:00"/>
    <x v="1"/>
    <x v="1"/>
    <n v="17"/>
    <n v="523.04"/>
    <x v="1"/>
    <s v="Retail"/>
    <n v="0.05"/>
    <x v="0"/>
    <n v="8447.0959999999995"/>
    <x v="2"/>
    <x v="0"/>
    <n v="0"/>
    <s v="REG100312"/>
    <s v="Cust 9397"/>
    <n v="37.380000000000003"/>
    <d v="2024-10-07T00:00:00"/>
    <d v="2024-10-17T00:00:00"/>
    <s v="Sophie"/>
    <n v="10"/>
    <x v="1"/>
    <x v="3"/>
    <n v="8409.7160000000003"/>
    <x v="1"/>
    <n v="8447.0959999999995"/>
    <n v="0"/>
  </r>
  <r>
    <d v="2023-04-12T00:00:00"/>
    <x v="2"/>
    <x v="0"/>
    <n v="17"/>
    <n v="376.4"/>
    <x v="2"/>
    <s v="Wholesale"/>
    <n v="0"/>
    <x v="1"/>
    <n v="6398.7999999999993"/>
    <x v="2"/>
    <x v="0"/>
    <n v="0"/>
    <s v="REG100313"/>
    <s v="Cust 4614"/>
    <n v="33.380000000000003"/>
    <d v="2023-04-12T00:00:00"/>
    <d v="2023-04-15T00:00:00"/>
    <s v="Ryan"/>
    <n v="3"/>
    <x v="7"/>
    <x v="6"/>
    <n v="6365.4199999999992"/>
    <x v="0"/>
    <n v="6398.7999999999993"/>
    <n v="0"/>
  </r>
  <r>
    <d v="2023-11-06T00:00:00"/>
    <x v="1"/>
    <x v="6"/>
    <n v="5"/>
    <n v="95.19"/>
    <x v="1"/>
    <s v="Retail"/>
    <n v="0.15"/>
    <x v="2"/>
    <n v="404.5575"/>
    <x v="4"/>
    <x v="2"/>
    <n v="0"/>
    <s v="REG100314"/>
    <s v="Cust 1573"/>
    <n v="48.55"/>
    <d v="2023-11-06T00:00:00"/>
    <d v="2023-11-16T00:00:00"/>
    <s v="Sophie"/>
    <n v="10"/>
    <x v="8"/>
    <x v="4"/>
    <n v="356.00749999999999"/>
    <x v="0"/>
    <n v="404.5575"/>
    <n v="0"/>
  </r>
  <r>
    <d v="2023-04-28T00:00:00"/>
    <x v="4"/>
    <x v="2"/>
    <n v="2"/>
    <n v="210.71"/>
    <x v="3"/>
    <s v="Wholesale"/>
    <n v="0.15"/>
    <x v="5"/>
    <n v="358.20699999999999"/>
    <x v="4"/>
    <x v="1"/>
    <n v="0"/>
    <s v="REG100315"/>
    <s v="Cust 5660"/>
    <n v="7.78"/>
    <d v="2023-04-28T00:00:00"/>
    <d v="2023-05-08T00:00:00"/>
    <s v="Wendy"/>
    <n v="10"/>
    <x v="8"/>
    <x v="0"/>
    <n v="350.42700000000002"/>
    <x v="0"/>
    <n v="358.20699999999999"/>
    <n v="0"/>
  </r>
  <r>
    <d v="2023-12-18T00:00:00"/>
    <x v="4"/>
    <x v="6"/>
    <n v="7"/>
    <n v="393.39"/>
    <x v="0"/>
    <s v="Retail"/>
    <n v="0.1"/>
    <x v="1"/>
    <n v="2478.357"/>
    <x v="3"/>
    <x v="1"/>
    <n v="0"/>
    <s v="REG100316"/>
    <s v="Cust 3952"/>
    <n v="34.35"/>
    <d v="2023-12-18T00:00:00"/>
    <d v="2023-12-21T00:00:00"/>
    <s v="Wendy"/>
    <n v="3"/>
    <x v="11"/>
    <x v="4"/>
    <n v="2444.0070000000001"/>
    <x v="0"/>
    <n v="2478.357"/>
    <n v="0"/>
  </r>
  <r>
    <d v="2023-02-05T00:00:00"/>
    <x v="2"/>
    <x v="4"/>
    <n v="18"/>
    <n v="336.48"/>
    <x v="0"/>
    <s v="Retail"/>
    <n v="0"/>
    <x v="2"/>
    <n v="6056.64"/>
    <x v="0"/>
    <x v="2"/>
    <n v="0"/>
    <s v="REG100318"/>
    <s v="Cust 9595"/>
    <n v="18.59"/>
    <d v="2023-02-05T00:00:00"/>
    <d v="2023-02-07T00:00:00"/>
    <s v="Ryan"/>
    <n v="2"/>
    <x v="6"/>
    <x v="1"/>
    <n v="6038.05"/>
    <x v="0"/>
    <n v="6056.64"/>
    <n v="0"/>
  </r>
  <r>
    <d v="2024-08-04T00:00:00"/>
    <x v="3"/>
    <x v="5"/>
    <n v="9"/>
    <n v="24.44"/>
    <x v="2"/>
    <s v="Wholesale"/>
    <n v="0.15"/>
    <x v="0"/>
    <n v="186.96600000000001"/>
    <x v="1"/>
    <x v="1"/>
    <n v="1"/>
    <s v="REG100319"/>
    <s v="Cust 3245"/>
    <n v="22.06"/>
    <d v="2024-08-04T00:00:00"/>
    <d v="2024-08-14T00:00:00"/>
    <s v="Cameron"/>
    <n v="10"/>
    <x v="9"/>
    <x v="3"/>
    <n v="164.90600000000001"/>
    <x v="1"/>
    <n v="186.96600000000001"/>
    <n v="9"/>
  </r>
  <r>
    <d v="2024-10-23T00:00:00"/>
    <x v="3"/>
    <x v="4"/>
    <n v="12"/>
    <n v="352.2"/>
    <x v="1"/>
    <s v="Retail"/>
    <n v="0.05"/>
    <x v="0"/>
    <n v="4015.079999999999"/>
    <x v="4"/>
    <x v="2"/>
    <n v="0"/>
    <s v="REG100320"/>
    <s v="Cust 7180"/>
    <n v="18.39"/>
    <d v="2024-10-23T00:00:00"/>
    <d v="2024-11-01T00:00:00"/>
    <s v="Cameron"/>
    <n v="9"/>
    <x v="7"/>
    <x v="6"/>
    <n v="3996.6899999999991"/>
    <x v="1"/>
    <n v="4015.0799999999995"/>
    <n v="0"/>
  </r>
  <r>
    <d v="2024-02-13T00:00:00"/>
    <x v="4"/>
    <x v="5"/>
    <n v="7"/>
    <n v="353.99"/>
    <x v="2"/>
    <s v="Wholesale"/>
    <n v="0.05"/>
    <x v="3"/>
    <n v="2354.0335"/>
    <x v="1"/>
    <x v="0"/>
    <n v="0"/>
    <s v="REG100321"/>
    <s v="Cust 5973"/>
    <n v="5.93"/>
    <d v="2024-02-13T00:00:00"/>
    <d v="2024-02-20T00:00:00"/>
    <s v="Wendy"/>
    <n v="7"/>
    <x v="1"/>
    <x v="4"/>
    <n v="2348.1035000000002"/>
    <x v="1"/>
    <n v="2354.0335"/>
    <n v="0"/>
  </r>
  <r>
    <d v="2024-06-03T00:00:00"/>
    <x v="1"/>
    <x v="4"/>
    <n v="15"/>
    <n v="10.220000000000001"/>
    <x v="2"/>
    <s v="Retail"/>
    <n v="0"/>
    <x v="1"/>
    <n v="153.30000000000001"/>
    <x v="1"/>
    <x v="0"/>
    <n v="0"/>
    <s v="REG100322"/>
    <s v="Cust 4310"/>
    <n v="36.270000000000003"/>
    <d v="2024-06-03T00:00:00"/>
    <d v="2024-06-07T00:00:00"/>
    <s v="Sophie"/>
    <n v="4"/>
    <x v="2"/>
    <x v="0"/>
    <n v="117.03"/>
    <x v="1"/>
    <n v="153.30000000000001"/>
    <n v="0"/>
  </r>
  <r>
    <d v="2023-04-14T00:00:00"/>
    <x v="1"/>
    <x v="6"/>
    <n v="17"/>
    <n v="464.16"/>
    <x v="1"/>
    <s v="Retail"/>
    <n v="0.15"/>
    <x v="3"/>
    <n v="6707.1120000000001"/>
    <x v="2"/>
    <x v="0"/>
    <n v="1"/>
    <s v="REG100323"/>
    <s v="Cust 6243"/>
    <n v="46.83"/>
    <d v="2023-04-14T00:00:00"/>
    <d v="2023-04-18T00:00:00"/>
    <s v="Sophie"/>
    <n v="4"/>
    <x v="4"/>
    <x v="1"/>
    <n v="6660.2820000000002"/>
    <x v="0"/>
    <n v="6707.1120000000001"/>
    <n v="17"/>
  </r>
  <r>
    <d v="2023-12-18T00:00:00"/>
    <x v="1"/>
    <x v="0"/>
    <n v="9"/>
    <n v="219.93"/>
    <x v="0"/>
    <s v="Wholesale"/>
    <n v="0.05"/>
    <x v="4"/>
    <n v="1880.4014999999999"/>
    <x v="1"/>
    <x v="0"/>
    <n v="0"/>
    <s v="REG100325"/>
    <s v="Cust 9386"/>
    <n v="44.78"/>
    <d v="2023-12-18T00:00:00"/>
    <d v="2023-12-22T00:00:00"/>
    <s v="Sophie"/>
    <n v="4"/>
    <x v="11"/>
    <x v="4"/>
    <n v="1835.6215"/>
    <x v="0"/>
    <n v="1880.4014999999999"/>
    <n v="0"/>
  </r>
  <r>
    <d v="2023-08-31T00:00:00"/>
    <x v="2"/>
    <x v="0"/>
    <n v="5"/>
    <n v="311.22000000000003"/>
    <x v="1"/>
    <s v="Wholesale"/>
    <n v="0.15"/>
    <x v="5"/>
    <n v="1322.6849999999999"/>
    <x v="3"/>
    <x v="0"/>
    <n v="0"/>
    <s v="REG100326"/>
    <s v="Cust 2227"/>
    <n v="36.979999999999997"/>
    <d v="2023-08-31T00:00:00"/>
    <d v="2023-09-06T00:00:00"/>
    <s v="Ryan"/>
    <n v="6"/>
    <x v="0"/>
    <x v="5"/>
    <n v="1285.7049999999999"/>
    <x v="0"/>
    <n v="1322.6850000000002"/>
    <n v="0"/>
  </r>
  <r>
    <d v="2023-02-27T00:00:00"/>
    <x v="3"/>
    <x v="0"/>
    <n v="9"/>
    <n v="52.69"/>
    <x v="3"/>
    <s v="Retail"/>
    <n v="0.15"/>
    <x v="5"/>
    <n v="403.07850000000002"/>
    <x v="0"/>
    <x v="1"/>
    <n v="0"/>
    <s v="REG100328"/>
    <s v="Cust 1236"/>
    <n v="14.59"/>
    <d v="2023-02-27T00:00:00"/>
    <d v="2023-03-04T00:00:00"/>
    <s v="Cameron"/>
    <n v="5"/>
    <x v="9"/>
    <x v="2"/>
    <n v="388.48850000000004"/>
    <x v="0"/>
    <n v="403.07849999999996"/>
    <n v="0"/>
  </r>
  <r>
    <d v="2024-01-28T00:00:00"/>
    <x v="1"/>
    <x v="4"/>
    <n v="9"/>
    <n v="434.74"/>
    <x v="3"/>
    <s v="Wholesale"/>
    <n v="0.1"/>
    <x v="4"/>
    <n v="3521.3939999999998"/>
    <x v="0"/>
    <x v="1"/>
    <n v="0"/>
    <s v="REG100329"/>
    <s v="Cust 2669"/>
    <n v="20.11"/>
    <d v="2024-01-28T00:00:00"/>
    <d v="2024-01-31T00:00:00"/>
    <s v="Sophie"/>
    <n v="3"/>
    <x v="7"/>
    <x v="4"/>
    <n v="3501.2839999999997"/>
    <x v="1"/>
    <n v="3521.3939999999998"/>
    <n v="0"/>
  </r>
  <r>
    <d v="2025-05-06T00:00:00"/>
    <x v="1"/>
    <x v="5"/>
    <n v="9"/>
    <n v="124.17"/>
    <x v="2"/>
    <s v="Wholesale"/>
    <n v="0"/>
    <x v="0"/>
    <n v="1117.53"/>
    <x v="2"/>
    <x v="2"/>
    <n v="0"/>
    <s v="REG100330"/>
    <s v="Cust 3746"/>
    <n v="13.31"/>
    <d v="2025-05-06T00:00:00"/>
    <d v="2025-05-10T00:00:00"/>
    <s v="Sophie"/>
    <n v="4"/>
    <x v="1"/>
    <x v="6"/>
    <n v="1104.22"/>
    <x v="2"/>
    <n v="1117.53"/>
    <n v="0"/>
  </r>
  <r>
    <d v="2024-09-13T00:00:00"/>
    <x v="0"/>
    <x v="5"/>
    <n v="2"/>
    <n v="375.48"/>
    <x v="3"/>
    <s v="Retail"/>
    <n v="0.05"/>
    <x v="5"/>
    <n v="713.41200000000003"/>
    <x v="4"/>
    <x v="0"/>
    <n v="0"/>
    <s v="REG100331"/>
    <s v="Cust 9694"/>
    <n v="26.39"/>
    <d v="2024-09-13T00:00:00"/>
    <d v="2024-09-15T00:00:00"/>
    <s v="Eric"/>
    <n v="2"/>
    <x v="6"/>
    <x v="2"/>
    <n v="687.02200000000005"/>
    <x v="1"/>
    <n v="713.41200000000003"/>
    <n v="0"/>
  </r>
  <r>
    <d v="2024-09-26T00:00:00"/>
    <x v="1"/>
    <x v="4"/>
    <n v="7"/>
    <n v="88.87"/>
    <x v="2"/>
    <s v="Retail"/>
    <n v="0"/>
    <x v="1"/>
    <n v="622.09"/>
    <x v="0"/>
    <x v="1"/>
    <n v="0"/>
    <s v="REG100333"/>
    <s v="Cust 1271"/>
    <n v="8.36"/>
    <d v="2024-09-26T00:00:00"/>
    <d v="2024-10-01T00:00:00"/>
    <s v="Sophie"/>
    <n v="5"/>
    <x v="5"/>
    <x v="6"/>
    <n v="613.73"/>
    <x v="1"/>
    <n v="622.09"/>
    <n v="0"/>
  </r>
  <r>
    <d v="2024-03-22T00:00:00"/>
    <x v="4"/>
    <x v="0"/>
    <n v="19"/>
    <n v="590"/>
    <x v="3"/>
    <s v="Retail"/>
    <n v="0.05"/>
    <x v="1"/>
    <n v="10649.5"/>
    <x v="0"/>
    <x v="0"/>
    <n v="0"/>
    <s v="REG100336"/>
    <s v="Cust 1422"/>
    <n v="5.91"/>
    <d v="2024-03-22T00:00:00"/>
    <d v="2024-03-25T00:00:00"/>
    <s v="Wendy"/>
    <n v="3"/>
    <x v="7"/>
    <x v="6"/>
    <n v="10643.59"/>
    <x v="1"/>
    <n v="10649.5"/>
    <n v="0"/>
  </r>
  <r>
    <d v="2024-06-01T00:00:00"/>
    <x v="0"/>
    <x v="2"/>
    <n v="3"/>
    <n v="204.79"/>
    <x v="0"/>
    <s v="Retail"/>
    <n v="0.1"/>
    <x v="2"/>
    <n v="552.93299999999999"/>
    <x v="0"/>
    <x v="0"/>
    <n v="1"/>
    <s v="REG100338"/>
    <s v="Cust 6953"/>
    <n v="7.72"/>
    <d v="2024-06-01T00:00:00"/>
    <d v="2024-06-04T00:00:00"/>
    <s v="Eric"/>
    <n v="3"/>
    <x v="4"/>
    <x v="1"/>
    <n v="545.21299999999997"/>
    <x v="1"/>
    <n v="552.93299999999999"/>
    <n v="3"/>
  </r>
  <r>
    <d v="2024-05-26T00:00:00"/>
    <x v="2"/>
    <x v="0"/>
    <n v="16"/>
    <n v="586.52"/>
    <x v="2"/>
    <s v="Wholesale"/>
    <n v="0"/>
    <x v="5"/>
    <n v="9384.32"/>
    <x v="4"/>
    <x v="2"/>
    <n v="1"/>
    <s v="REG100339"/>
    <s v="Cust 2916"/>
    <n v="17.059999999999999"/>
    <d v="2024-05-26T00:00:00"/>
    <d v="2024-06-01T00:00:00"/>
    <s v="Ryan"/>
    <n v="6"/>
    <x v="11"/>
    <x v="6"/>
    <n v="9367.26"/>
    <x v="1"/>
    <n v="9384.32"/>
    <n v="16"/>
  </r>
  <r>
    <d v="2024-06-25T00:00:00"/>
    <x v="0"/>
    <x v="6"/>
    <n v="16"/>
    <n v="104.83"/>
    <x v="1"/>
    <s v="Wholesale"/>
    <n v="0"/>
    <x v="3"/>
    <n v="1677.28"/>
    <x v="1"/>
    <x v="0"/>
    <n v="0"/>
    <s v="REG100340"/>
    <s v="Cust 6855"/>
    <n v="33.99"/>
    <d v="2024-06-25T00:00:00"/>
    <d v="2024-06-30T00:00:00"/>
    <s v="Eric"/>
    <n v="5"/>
    <x v="11"/>
    <x v="0"/>
    <n v="1643.29"/>
    <x v="1"/>
    <n v="1677.28"/>
    <n v="0"/>
  </r>
  <r>
    <d v="2024-12-07T00:00:00"/>
    <x v="1"/>
    <x v="3"/>
    <n v="8"/>
    <n v="367.89"/>
    <x v="0"/>
    <s v="Retail"/>
    <n v="0.05"/>
    <x v="1"/>
    <n v="2795.9639999999999"/>
    <x v="3"/>
    <x v="0"/>
    <n v="0"/>
    <s v="REG100342"/>
    <s v="Cust 9700"/>
    <n v="18.100000000000001"/>
    <d v="2024-12-07T00:00:00"/>
    <d v="2024-12-09T00:00:00"/>
    <s v="Sophie"/>
    <n v="2"/>
    <x v="6"/>
    <x v="1"/>
    <n v="2777.864"/>
    <x v="1"/>
    <n v="2795.9639999999999"/>
    <n v="0"/>
  </r>
  <r>
    <d v="2023-11-21T00:00:00"/>
    <x v="4"/>
    <x v="3"/>
    <n v="10"/>
    <n v="333.35"/>
    <x v="1"/>
    <s v="Retail"/>
    <n v="0.15"/>
    <x v="1"/>
    <n v="2833.4749999999999"/>
    <x v="2"/>
    <x v="0"/>
    <n v="0"/>
    <s v="REG100343"/>
    <s v="Cust 7765"/>
    <n v="39.35"/>
    <d v="2023-11-21T00:00:00"/>
    <d v="2023-11-26T00:00:00"/>
    <s v="Wendy"/>
    <n v="5"/>
    <x v="1"/>
    <x v="2"/>
    <n v="2794.125"/>
    <x v="0"/>
    <n v="2833.4749999999999"/>
    <n v="0"/>
  </r>
  <r>
    <d v="2024-12-16T00:00:00"/>
    <x v="2"/>
    <x v="3"/>
    <n v="8"/>
    <n v="378.88"/>
    <x v="1"/>
    <s v="Wholesale"/>
    <n v="0.1"/>
    <x v="2"/>
    <n v="2727.9360000000001"/>
    <x v="2"/>
    <x v="2"/>
    <n v="1"/>
    <s v="REG100344"/>
    <s v="Cust 8246"/>
    <n v="5.22"/>
    <d v="2024-12-16T00:00:00"/>
    <d v="2024-12-24T00:00:00"/>
    <s v="Ryan"/>
    <n v="8"/>
    <x v="0"/>
    <x v="3"/>
    <n v="2722.7160000000003"/>
    <x v="1"/>
    <n v="2727.9360000000001"/>
    <n v="8"/>
  </r>
  <r>
    <d v="2023-08-05T00:00:00"/>
    <x v="3"/>
    <x v="5"/>
    <n v="12"/>
    <n v="169.2"/>
    <x v="2"/>
    <s v="Retail"/>
    <n v="0.05"/>
    <x v="5"/>
    <n v="1928.88"/>
    <x v="1"/>
    <x v="1"/>
    <n v="0"/>
    <s v="REG100345"/>
    <s v="Cust 6500"/>
    <n v="28.65"/>
    <d v="2023-08-05T00:00:00"/>
    <d v="2023-08-15T00:00:00"/>
    <s v="Cameron"/>
    <n v="10"/>
    <x v="3"/>
    <x v="0"/>
    <n v="1900.23"/>
    <x v="0"/>
    <n v="1928.8799999999999"/>
    <n v="0"/>
  </r>
  <r>
    <d v="2023-08-30T00:00:00"/>
    <x v="3"/>
    <x v="3"/>
    <n v="7"/>
    <n v="103.03"/>
    <x v="3"/>
    <s v="Retail"/>
    <n v="0.1"/>
    <x v="4"/>
    <n v="649.08900000000006"/>
    <x v="0"/>
    <x v="0"/>
    <n v="1"/>
    <s v="REG100346"/>
    <s v="Cust 1150"/>
    <n v="5.29"/>
    <d v="2023-08-30T00:00:00"/>
    <d v="2023-09-06T00:00:00"/>
    <s v="Cameron"/>
    <n v="7"/>
    <x v="2"/>
    <x v="3"/>
    <n v="643.79900000000009"/>
    <x v="0"/>
    <n v="649.08900000000006"/>
    <n v="7"/>
  </r>
  <r>
    <d v="2025-03-25T00:00:00"/>
    <x v="0"/>
    <x v="6"/>
    <n v="3"/>
    <n v="378.74"/>
    <x v="3"/>
    <s v="Wholesale"/>
    <n v="0.15"/>
    <x v="2"/>
    <n v="965.78700000000003"/>
    <x v="0"/>
    <x v="1"/>
    <n v="0"/>
    <s v="REG100347"/>
    <s v="Cust 7449"/>
    <n v="8.2200000000000006"/>
    <d v="2025-03-25T00:00:00"/>
    <d v="2025-03-27T00:00:00"/>
    <s v="Eric"/>
    <n v="2"/>
    <x v="2"/>
    <x v="1"/>
    <n v="957.56700000000001"/>
    <x v="2"/>
    <n v="965.78700000000003"/>
    <n v="0"/>
  </r>
  <r>
    <d v="2024-12-13T00:00:00"/>
    <x v="2"/>
    <x v="1"/>
    <n v="15"/>
    <n v="27.21"/>
    <x v="2"/>
    <s v="Wholesale"/>
    <n v="0"/>
    <x v="1"/>
    <n v="408.15"/>
    <x v="0"/>
    <x v="2"/>
    <n v="0"/>
    <s v="REG100348"/>
    <s v="Cust 1957"/>
    <n v="43.69"/>
    <d v="2024-12-13T00:00:00"/>
    <d v="2024-12-22T00:00:00"/>
    <s v="Ryan"/>
    <n v="9"/>
    <x v="11"/>
    <x v="2"/>
    <n v="364.46"/>
    <x v="1"/>
    <n v="408.15000000000003"/>
    <n v="0"/>
  </r>
  <r>
    <d v="2023-12-12T00:00:00"/>
    <x v="2"/>
    <x v="5"/>
    <n v="7"/>
    <n v="570.01"/>
    <x v="2"/>
    <s v="Wholesale"/>
    <n v="0"/>
    <x v="3"/>
    <n v="3990.07"/>
    <x v="4"/>
    <x v="2"/>
    <n v="0"/>
    <s v="REG100350"/>
    <s v="Cust 5212"/>
    <n v="42.33"/>
    <d v="2023-12-12T00:00:00"/>
    <d v="2023-12-21T00:00:00"/>
    <s v="Ryan"/>
    <n v="9"/>
    <x v="0"/>
    <x v="0"/>
    <n v="3947.7400000000002"/>
    <x v="0"/>
    <n v="3990.0699999999997"/>
    <n v="0"/>
  </r>
  <r>
    <d v="2024-04-25T00:00:00"/>
    <x v="0"/>
    <x v="5"/>
    <n v="19"/>
    <n v="526.23"/>
    <x v="0"/>
    <s v="Retail"/>
    <n v="0"/>
    <x v="4"/>
    <n v="9998.3700000000008"/>
    <x v="4"/>
    <x v="2"/>
    <n v="0"/>
    <s v="REG100351"/>
    <s v="Cust 3509"/>
    <n v="32.770000000000003"/>
    <d v="2024-04-25T00:00:00"/>
    <d v="2024-05-05T00:00:00"/>
    <s v="Eric"/>
    <n v="10"/>
    <x v="11"/>
    <x v="1"/>
    <n v="9965.6"/>
    <x v="1"/>
    <n v="9998.3700000000008"/>
    <n v="0"/>
  </r>
  <r>
    <d v="2023-09-16T00:00:00"/>
    <x v="1"/>
    <x v="5"/>
    <n v="18"/>
    <n v="448.27"/>
    <x v="2"/>
    <s v="Wholesale"/>
    <n v="0.05"/>
    <x v="5"/>
    <n v="7665.4169999999986"/>
    <x v="4"/>
    <x v="1"/>
    <n v="0"/>
    <s v="REG100353"/>
    <s v="Cust 9919"/>
    <n v="47.56"/>
    <d v="2023-09-16T00:00:00"/>
    <d v="2023-09-20T00:00:00"/>
    <s v="Sophie"/>
    <n v="4"/>
    <x v="7"/>
    <x v="1"/>
    <n v="7617.8569999999982"/>
    <x v="0"/>
    <n v="7665.4169999999995"/>
    <n v="0"/>
  </r>
  <r>
    <d v="2024-10-23T00:00:00"/>
    <x v="4"/>
    <x v="2"/>
    <n v="17"/>
    <n v="583.88"/>
    <x v="3"/>
    <s v="Retail"/>
    <n v="0.1"/>
    <x v="1"/>
    <n v="8933.3639999999996"/>
    <x v="4"/>
    <x v="2"/>
    <n v="0"/>
    <s v="REG100354"/>
    <s v="Cust 7129"/>
    <n v="37.53"/>
    <d v="2024-10-23T00:00:00"/>
    <d v="2024-10-26T00:00:00"/>
    <s v="Wendy"/>
    <n v="3"/>
    <x v="2"/>
    <x v="5"/>
    <n v="8895.8339999999989"/>
    <x v="1"/>
    <n v="8933.3639999999996"/>
    <n v="0"/>
  </r>
  <r>
    <d v="2025-03-18T00:00:00"/>
    <x v="2"/>
    <x v="6"/>
    <n v="16"/>
    <n v="420.79"/>
    <x v="0"/>
    <s v="Wholesale"/>
    <n v="0.15"/>
    <x v="3"/>
    <n v="5722.7439999999997"/>
    <x v="3"/>
    <x v="0"/>
    <n v="1"/>
    <s v="REG100356"/>
    <s v="Cust 6362"/>
    <n v="22.13"/>
    <d v="2025-03-18T00:00:00"/>
    <d v="2025-03-25T00:00:00"/>
    <s v="Ryan"/>
    <n v="7"/>
    <x v="1"/>
    <x v="5"/>
    <n v="5700.6139999999996"/>
    <x v="2"/>
    <n v="5722.7439999999997"/>
    <n v="16"/>
  </r>
  <r>
    <d v="2023-08-25T00:00:00"/>
    <x v="4"/>
    <x v="3"/>
    <n v="13"/>
    <n v="513.17999999999995"/>
    <x v="0"/>
    <s v="Retail"/>
    <n v="0"/>
    <x v="0"/>
    <n v="6671.3399999999992"/>
    <x v="4"/>
    <x v="0"/>
    <n v="0"/>
    <s v="REG100357"/>
    <s v="Cust 4142"/>
    <n v="10.57"/>
    <d v="2023-08-25T00:00:00"/>
    <d v="2023-08-27T00:00:00"/>
    <s v="Wendy"/>
    <n v="2"/>
    <x v="5"/>
    <x v="0"/>
    <n v="6660.7699999999995"/>
    <x v="0"/>
    <n v="6671.3399999999992"/>
    <n v="0"/>
  </r>
  <r>
    <d v="2023-07-13T00:00:00"/>
    <x v="2"/>
    <x v="5"/>
    <n v="19"/>
    <n v="475.64"/>
    <x v="2"/>
    <s v="Retail"/>
    <n v="0.1"/>
    <x v="2"/>
    <n v="8133.4440000000004"/>
    <x v="3"/>
    <x v="2"/>
    <n v="1"/>
    <s v="REG100358"/>
    <s v="Cust 9584"/>
    <n v="11.17"/>
    <d v="2023-07-13T00:00:00"/>
    <d v="2023-07-17T00:00:00"/>
    <s v="Ryan"/>
    <n v="4"/>
    <x v="11"/>
    <x v="4"/>
    <n v="8122.2740000000003"/>
    <x v="0"/>
    <n v="8133.4440000000004"/>
    <n v="19"/>
  </r>
  <r>
    <d v="2025-02-25T00:00:00"/>
    <x v="2"/>
    <x v="4"/>
    <n v="13"/>
    <n v="238.34"/>
    <x v="2"/>
    <s v="Retail"/>
    <n v="0.1"/>
    <x v="3"/>
    <n v="2788.578"/>
    <x v="4"/>
    <x v="1"/>
    <n v="1"/>
    <s v="REG100359"/>
    <s v="Cust 2553"/>
    <n v="7.9"/>
    <d v="2025-02-25T00:00:00"/>
    <d v="2025-03-06T00:00:00"/>
    <s v="Ryan"/>
    <n v="9"/>
    <x v="7"/>
    <x v="5"/>
    <n v="2780.6779999999999"/>
    <x v="2"/>
    <n v="2788.578"/>
    <n v="13"/>
  </r>
  <r>
    <d v="2025-04-14T00:00:00"/>
    <x v="3"/>
    <x v="0"/>
    <n v="14"/>
    <n v="285.02999999999997"/>
    <x v="0"/>
    <s v="Wholesale"/>
    <n v="0.1"/>
    <x v="0"/>
    <n v="3591.3780000000002"/>
    <x v="4"/>
    <x v="1"/>
    <n v="0"/>
    <s v="REG100360"/>
    <s v="Cust 1347"/>
    <n v="41.5"/>
    <d v="2025-04-14T00:00:00"/>
    <d v="2025-04-17T00:00:00"/>
    <s v="Cameron"/>
    <n v="3"/>
    <x v="2"/>
    <x v="3"/>
    <n v="3549.8780000000002"/>
    <x v="2"/>
    <n v="3591.3779999999997"/>
    <n v="0"/>
  </r>
  <r>
    <d v="2025-06-15T00:00:00"/>
    <x v="3"/>
    <x v="2"/>
    <n v="5"/>
    <n v="5.52"/>
    <x v="2"/>
    <s v="Retail"/>
    <n v="0.05"/>
    <x v="1"/>
    <n v="26.22"/>
    <x v="4"/>
    <x v="0"/>
    <n v="0"/>
    <s v="REG100361"/>
    <s v="Cust 8305"/>
    <n v="10.58"/>
    <d v="2025-06-15T00:00:00"/>
    <d v="2025-06-18T00:00:00"/>
    <s v="Cameron"/>
    <n v="3"/>
    <x v="11"/>
    <x v="5"/>
    <n v="15.639999999999999"/>
    <x v="2"/>
    <n v="26.219999999999995"/>
    <n v="0"/>
  </r>
  <r>
    <d v="2024-10-22T00:00:00"/>
    <x v="2"/>
    <x v="5"/>
    <n v="18"/>
    <n v="396.25"/>
    <x v="3"/>
    <s v="Retail"/>
    <n v="0.1"/>
    <x v="2"/>
    <n v="6419.25"/>
    <x v="4"/>
    <x v="0"/>
    <n v="0"/>
    <s v="REG100362"/>
    <s v="Cust 7015"/>
    <n v="20.39"/>
    <d v="2024-10-22T00:00:00"/>
    <d v="2024-10-27T00:00:00"/>
    <s v="Ryan"/>
    <n v="5"/>
    <x v="11"/>
    <x v="4"/>
    <n v="6398.86"/>
    <x v="1"/>
    <n v="6419.25"/>
    <n v="0"/>
  </r>
  <r>
    <d v="2025-03-19T00:00:00"/>
    <x v="3"/>
    <x v="0"/>
    <n v="17"/>
    <n v="511.8"/>
    <x v="0"/>
    <s v="Retail"/>
    <n v="0.05"/>
    <x v="3"/>
    <n v="8265.57"/>
    <x v="4"/>
    <x v="2"/>
    <n v="1"/>
    <s v="REG100366"/>
    <s v="Cust 1400"/>
    <n v="13.33"/>
    <d v="2025-03-19T00:00:00"/>
    <d v="2025-03-26T00:00:00"/>
    <s v="Cameron"/>
    <n v="7"/>
    <x v="10"/>
    <x v="6"/>
    <n v="8252.24"/>
    <x v="2"/>
    <n v="8265.57"/>
    <n v="17"/>
  </r>
  <r>
    <d v="2023-08-06T00:00:00"/>
    <x v="4"/>
    <x v="4"/>
    <n v="4"/>
    <n v="555.86"/>
    <x v="2"/>
    <s v="Retail"/>
    <n v="0.05"/>
    <x v="4"/>
    <n v="2112.268"/>
    <x v="3"/>
    <x v="0"/>
    <n v="0"/>
    <s v="REG100367"/>
    <s v="Cust 6361"/>
    <n v="28.92"/>
    <d v="2023-08-06T00:00:00"/>
    <d v="2023-08-08T00:00:00"/>
    <s v="Wendy"/>
    <n v="2"/>
    <x v="3"/>
    <x v="2"/>
    <n v="2083.348"/>
    <x v="0"/>
    <n v="2112.268"/>
    <n v="0"/>
  </r>
  <r>
    <d v="2024-09-11T00:00:00"/>
    <x v="3"/>
    <x v="5"/>
    <n v="15"/>
    <n v="202.72"/>
    <x v="3"/>
    <s v="Retail"/>
    <n v="0.05"/>
    <x v="0"/>
    <n v="2888.76"/>
    <x v="2"/>
    <x v="2"/>
    <n v="1"/>
    <s v="REG100368"/>
    <s v="Cust 5267"/>
    <n v="41.61"/>
    <d v="2024-09-11T00:00:00"/>
    <d v="2024-09-19T00:00:00"/>
    <s v="Cameron"/>
    <n v="8"/>
    <x v="0"/>
    <x v="3"/>
    <n v="2847.15"/>
    <x v="1"/>
    <n v="2888.76"/>
    <n v="15"/>
  </r>
  <r>
    <d v="2025-01-08T00:00:00"/>
    <x v="3"/>
    <x v="3"/>
    <n v="4"/>
    <n v="353.7"/>
    <x v="1"/>
    <s v="Wholesale"/>
    <n v="0"/>
    <x v="2"/>
    <n v="1414.8"/>
    <x v="4"/>
    <x v="0"/>
    <n v="0"/>
    <s v="REG100369"/>
    <s v="Cust 9354"/>
    <n v="41.98"/>
    <d v="2025-01-08T00:00:00"/>
    <d v="2025-01-12T00:00:00"/>
    <s v="Cameron"/>
    <n v="4"/>
    <x v="4"/>
    <x v="6"/>
    <n v="1372.82"/>
    <x v="2"/>
    <n v="1414.8"/>
    <n v="0"/>
  </r>
  <r>
    <d v="2023-03-30T00:00:00"/>
    <x v="2"/>
    <x v="5"/>
    <n v="19"/>
    <n v="156.44"/>
    <x v="2"/>
    <s v="Wholesale"/>
    <n v="0.1"/>
    <x v="1"/>
    <n v="2675.1239999999998"/>
    <x v="0"/>
    <x v="2"/>
    <n v="0"/>
    <s v="REG100371"/>
    <s v="Cust 2252"/>
    <n v="19.440000000000001"/>
    <d v="2023-03-30T00:00:00"/>
    <d v="2023-04-04T00:00:00"/>
    <s v="Ryan"/>
    <n v="5"/>
    <x v="2"/>
    <x v="1"/>
    <n v="2655.6839999999997"/>
    <x v="0"/>
    <n v="2675.1240000000003"/>
    <n v="0"/>
  </r>
  <r>
    <d v="2023-02-01T00:00:00"/>
    <x v="3"/>
    <x v="1"/>
    <n v="7"/>
    <n v="241.76"/>
    <x v="3"/>
    <s v="Wholesale"/>
    <n v="0"/>
    <x v="3"/>
    <n v="1692.32"/>
    <x v="0"/>
    <x v="1"/>
    <n v="0"/>
    <s v="REG100372"/>
    <s v="Cust 1031"/>
    <n v="48.13"/>
    <d v="2023-02-01T00:00:00"/>
    <d v="2023-02-09T00:00:00"/>
    <s v="Cameron"/>
    <n v="8"/>
    <x v="1"/>
    <x v="1"/>
    <n v="1644.1899999999998"/>
    <x v="0"/>
    <n v="1692.32"/>
    <n v="0"/>
  </r>
  <r>
    <d v="2025-04-18T00:00:00"/>
    <x v="2"/>
    <x v="0"/>
    <n v="20"/>
    <n v="170.49"/>
    <x v="1"/>
    <s v="Wholesale"/>
    <n v="0"/>
    <x v="5"/>
    <n v="3409.8"/>
    <x v="0"/>
    <x v="0"/>
    <n v="0"/>
    <s v="REG100373"/>
    <s v="Cust 6086"/>
    <n v="19.739999999999998"/>
    <d v="2025-04-18T00:00:00"/>
    <d v="2025-04-27T00:00:00"/>
    <s v="Ryan"/>
    <n v="9"/>
    <x v="10"/>
    <x v="3"/>
    <n v="3390.0600000000004"/>
    <x v="2"/>
    <n v="3409.8"/>
    <n v="0"/>
  </r>
  <r>
    <d v="2024-04-25T00:00:00"/>
    <x v="0"/>
    <x v="4"/>
    <n v="1"/>
    <n v="173.56"/>
    <x v="3"/>
    <s v="Retail"/>
    <n v="0.1"/>
    <x v="0"/>
    <n v="156.20400000000001"/>
    <x v="2"/>
    <x v="0"/>
    <n v="0"/>
    <s v="REG100375"/>
    <s v="Cust 9313"/>
    <n v="39.1"/>
    <d v="2024-04-25T00:00:00"/>
    <d v="2024-04-28T00:00:00"/>
    <s v="Eric"/>
    <n v="3"/>
    <x v="6"/>
    <x v="5"/>
    <n v="117.10400000000001"/>
    <x v="1"/>
    <n v="156.20400000000001"/>
    <n v="0"/>
  </r>
  <r>
    <d v="2024-09-22T00:00:00"/>
    <x v="1"/>
    <x v="5"/>
    <n v="7"/>
    <n v="349.55"/>
    <x v="1"/>
    <s v="Retail"/>
    <n v="0.05"/>
    <x v="3"/>
    <n v="2324.5075000000002"/>
    <x v="4"/>
    <x v="0"/>
    <n v="0"/>
    <s v="REG100376"/>
    <s v="Cust 4405"/>
    <n v="23.7"/>
    <d v="2024-09-22T00:00:00"/>
    <d v="2024-09-27T00:00:00"/>
    <s v="Sophie"/>
    <n v="5"/>
    <x v="10"/>
    <x v="4"/>
    <n v="2300.8075000000003"/>
    <x v="1"/>
    <n v="2324.5074999999997"/>
    <n v="0"/>
  </r>
  <r>
    <d v="2023-08-05T00:00:00"/>
    <x v="3"/>
    <x v="4"/>
    <n v="9"/>
    <n v="245.14"/>
    <x v="0"/>
    <s v="Wholesale"/>
    <n v="0"/>
    <x v="1"/>
    <n v="2206.2600000000002"/>
    <x v="0"/>
    <x v="1"/>
    <n v="1"/>
    <s v="REG100377"/>
    <s v="Cust 6453"/>
    <n v="44.6"/>
    <d v="2023-08-05T00:00:00"/>
    <d v="2023-08-14T00:00:00"/>
    <s v="Cameron"/>
    <n v="9"/>
    <x v="11"/>
    <x v="2"/>
    <n v="2161.6600000000003"/>
    <x v="0"/>
    <n v="2206.2599999999998"/>
    <n v="9"/>
  </r>
  <r>
    <d v="2024-06-07T00:00:00"/>
    <x v="1"/>
    <x v="2"/>
    <n v="1"/>
    <n v="423.08"/>
    <x v="0"/>
    <s v="Wholesale"/>
    <n v="0.05"/>
    <x v="4"/>
    <n v="401.92599999999999"/>
    <x v="1"/>
    <x v="2"/>
    <n v="0"/>
    <s v="REG100378"/>
    <s v="Cust 4772"/>
    <n v="31.75"/>
    <d v="2024-06-07T00:00:00"/>
    <d v="2024-06-11T00:00:00"/>
    <s v="Sophie"/>
    <n v="4"/>
    <x v="10"/>
    <x v="1"/>
    <n v="370.17599999999999"/>
    <x v="1"/>
    <n v="401.92599999999999"/>
    <n v="0"/>
  </r>
  <r>
    <d v="2025-05-24T00:00:00"/>
    <x v="0"/>
    <x v="1"/>
    <n v="19"/>
    <n v="337.82"/>
    <x v="0"/>
    <s v="Wholesale"/>
    <n v="0.15"/>
    <x v="1"/>
    <n v="5455.7929999999997"/>
    <x v="0"/>
    <x v="0"/>
    <n v="0"/>
    <s v="REG100379"/>
    <s v="Cust 1762"/>
    <n v="45.74"/>
    <d v="2025-05-24T00:00:00"/>
    <d v="2025-05-30T00:00:00"/>
    <s v="Eric"/>
    <n v="6"/>
    <x v="11"/>
    <x v="5"/>
    <n v="5410.0529999999999"/>
    <x v="2"/>
    <n v="5455.7929999999997"/>
    <n v="0"/>
  </r>
  <r>
    <d v="2024-07-18T00:00:00"/>
    <x v="1"/>
    <x v="3"/>
    <n v="10"/>
    <n v="252.63"/>
    <x v="0"/>
    <s v="Retail"/>
    <n v="0.15"/>
    <x v="0"/>
    <n v="2147.355"/>
    <x v="3"/>
    <x v="0"/>
    <n v="0"/>
    <s v="REG100380"/>
    <s v="Cust 1865"/>
    <n v="8.92"/>
    <d v="2024-07-18T00:00:00"/>
    <d v="2024-07-25T00:00:00"/>
    <s v="Sophie"/>
    <n v="7"/>
    <x v="7"/>
    <x v="5"/>
    <n v="2138.4349999999999"/>
    <x v="1"/>
    <n v="2147.355"/>
    <n v="0"/>
  </r>
  <r>
    <d v="2024-07-14T00:00:00"/>
    <x v="4"/>
    <x v="4"/>
    <n v="3"/>
    <n v="87.02"/>
    <x v="0"/>
    <s v="Wholesale"/>
    <n v="0.1"/>
    <x v="2"/>
    <n v="234.95400000000001"/>
    <x v="3"/>
    <x v="2"/>
    <n v="0"/>
    <s v="REG100381"/>
    <s v="Cust 9552"/>
    <n v="11.13"/>
    <d v="2024-07-14T00:00:00"/>
    <d v="2024-07-16T00:00:00"/>
    <s v="Wendy"/>
    <n v="2"/>
    <x v="10"/>
    <x v="3"/>
    <n v="223.82400000000001"/>
    <x v="1"/>
    <n v="234.95400000000001"/>
    <n v="0"/>
  </r>
  <r>
    <d v="2023-04-14T00:00:00"/>
    <x v="3"/>
    <x v="4"/>
    <n v="11"/>
    <n v="6.72"/>
    <x v="3"/>
    <s v="Wholesale"/>
    <n v="0.05"/>
    <x v="4"/>
    <n v="70.224000000000004"/>
    <x v="3"/>
    <x v="1"/>
    <n v="0"/>
    <s v="REG100382"/>
    <s v="Cust 4273"/>
    <n v="34.270000000000003"/>
    <d v="2023-04-14T00:00:00"/>
    <d v="2023-04-19T00:00:00"/>
    <s v="Cameron"/>
    <n v="5"/>
    <x v="3"/>
    <x v="3"/>
    <n v="35.954000000000001"/>
    <x v="0"/>
    <n v="70.224000000000004"/>
    <n v="0"/>
  </r>
  <r>
    <d v="2023-06-01T00:00:00"/>
    <x v="1"/>
    <x v="6"/>
    <n v="2"/>
    <n v="279.38"/>
    <x v="3"/>
    <s v="Retail"/>
    <n v="0.1"/>
    <x v="3"/>
    <n v="502.88400000000001"/>
    <x v="0"/>
    <x v="0"/>
    <n v="0"/>
    <s v="REG100383"/>
    <s v="Cust 8712"/>
    <n v="22.95"/>
    <d v="2023-06-01T00:00:00"/>
    <d v="2023-06-06T00:00:00"/>
    <s v="Sophie"/>
    <n v="5"/>
    <x v="11"/>
    <x v="3"/>
    <n v="479.93400000000003"/>
    <x v="0"/>
    <n v="502.88400000000001"/>
    <n v="0"/>
  </r>
  <r>
    <d v="2025-04-17T00:00:00"/>
    <x v="3"/>
    <x v="1"/>
    <n v="9"/>
    <n v="207.8"/>
    <x v="3"/>
    <s v="Retail"/>
    <n v="0.1"/>
    <x v="1"/>
    <n v="1683.18"/>
    <x v="0"/>
    <x v="2"/>
    <n v="0"/>
    <s v="REG100384"/>
    <s v="Cust 9048"/>
    <n v="16.989999999999998"/>
    <d v="2025-04-17T00:00:00"/>
    <d v="2025-04-20T00:00:00"/>
    <s v="Cameron"/>
    <n v="3"/>
    <x v="5"/>
    <x v="6"/>
    <n v="1666.19"/>
    <x v="2"/>
    <n v="1683.18"/>
    <n v="0"/>
  </r>
  <r>
    <d v="2025-03-31T00:00:00"/>
    <x v="0"/>
    <x v="6"/>
    <n v="15"/>
    <n v="511.88"/>
    <x v="2"/>
    <s v="Wholesale"/>
    <n v="0.05"/>
    <x v="4"/>
    <n v="7294.2899999999991"/>
    <x v="3"/>
    <x v="1"/>
    <n v="0"/>
    <s v="REG100385"/>
    <s v="Cust 7714"/>
    <n v="10.220000000000001"/>
    <d v="2025-03-31T00:00:00"/>
    <d v="2025-04-09T00:00:00"/>
    <s v="Eric"/>
    <n v="9"/>
    <x v="9"/>
    <x v="0"/>
    <n v="7284.0699999999988"/>
    <x v="2"/>
    <n v="7294.2899999999991"/>
    <n v="0"/>
  </r>
  <r>
    <d v="2024-07-15T00:00:00"/>
    <x v="0"/>
    <x v="6"/>
    <n v="10"/>
    <n v="325.97000000000003"/>
    <x v="3"/>
    <s v="Retail"/>
    <n v="0"/>
    <x v="4"/>
    <n v="3259.7"/>
    <x v="3"/>
    <x v="0"/>
    <n v="1"/>
    <s v="REG100386"/>
    <s v="Cust 4770"/>
    <n v="49.95"/>
    <d v="2024-07-15T00:00:00"/>
    <d v="2024-07-22T00:00:00"/>
    <s v="Eric"/>
    <n v="7"/>
    <x v="3"/>
    <x v="1"/>
    <n v="3209.75"/>
    <x v="1"/>
    <n v="3259.7000000000003"/>
    <n v="10"/>
  </r>
  <r>
    <d v="2024-08-30T00:00:00"/>
    <x v="1"/>
    <x v="0"/>
    <n v="17"/>
    <n v="469.32"/>
    <x v="0"/>
    <s v="Retail"/>
    <n v="0"/>
    <x v="3"/>
    <n v="7978.44"/>
    <x v="1"/>
    <x v="2"/>
    <n v="1"/>
    <s v="REG100387"/>
    <s v="Cust 2007"/>
    <n v="5.86"/>
    <d v="2024-08-30T00:00:00"/>
    <d v="2024-09-01T00:00:00"/>
    <s v="Sophie"/>
    <n v="2"/>
    <x v="1"/>
    <x v="6"/>
    <n v="7972.58"/>
    <x v="1"/>
    <n v="7978.44"/>
    <n v="17"/>
  </r>
  <r>
    <d v="2025-01-07T00:00:00"/>
    <x v="3"/>
    <x v="1"/>
    <n v="13"/>
    <n v="186.69"/>
    <x v="3"/>
    <s v="Wholesale"/>
    <n v="0"/>
    <x v="4"/>
    <n v="2426.9699999999998"/>
    <x v="3"/>
    <x v="0"/>
    <n v="0"/>
    <s v="REG100388"/>
    <s v="Cust 8909"/>
    <n v="19.920000000000002"/>
    <d v="2025-01-07T00:00:00"/>
    <d v="2025-01-10T00:00:00"/>
    <s v="Cameron"/>
    <n v="3"/>
    <x v="6"/>
    <x v="3"/>
    <n v="2407.0499999999997"/>
    <x v="2"/>
    <n v="2426.9699999999998"/>
    <n v="0"/>
  </r>
  <r>
    <d v="2024-04-01T00:00:00"/>
    <x v="2"/>
    <x v="6"/>
    <n v="18"/>
    <n v="155.04"/>
    <x v="0"/>
    <s v="Wholesale"/>
    <n v="0.15"/>
    <x v="2"/>
    <n v="2372.1120000000001"/>
    <x v="3"/>
    <x v="2"/>
    <n v="0"/>
    <s v="REG100390"/>
    <s v="Cust 4189"/>
    <n v="39.99"/>
    <d v="2024-04-01T00:00:00"/>
    <d v="2024-04-04T00:00:00"/>
    <s v="Ryan"/>
    <n v="3"/>
    <x v="7"/>
    <x v="5"/>
    <n v="2332.1220000000003"/>
    <x v="1"/>
    <n v="2372.1119999999996"/>
    <n v="0"/>
  </r>
  <r>
    <d v="2025-03-01T00:00:00"/>
    <x v="4"/>
    <x v="5"/>
    <n v="4"/>
    <n v="69.599999999999994"/>
    <x v="3"/>
    <s v="Wholesale"/>
    <n v="0.05"/>
    <x v="0"/>
    <n v="264.48"/>
    <x v="1"/>
    <x v="1"/>
    <n v="0"/>
    <s v="REG100391"/>
    <s v="Cust 7226"/>
    <n v="17.68"/>
    <d v="2025-03-01T00:00:00"/>
    <d v="2025-03-09T00:00:00"/>
    <s v="Wendy"/>
    <n v="8"/>
    <x v="7"/>
    <x v="5"/>
    <n v="246.8"/>
    <x v="2"/>
    <n v="264.47999999999996"/>
    <n v="0"/>
  </r>
  <r>
    <d v="2023-07-03T00:00:00"/>
    <x v="3"/>
    <x v="5"/>
    <n v="13"/>
    <n v="55.09"/>
    <x v="1"/>
    <s v="Wholesale"/>
    <n v="0.15"/>
    <x v="5"/>
    <n v="608.74450000000002"/>
    <x v="3"/>
    <x v="0"/>
    <n v="1"/>
    <s v="REG100392"/>
    <s v="Cust 5015"/>
    <n v="47.78"/>
    <d v="2023-07-03T00:00:00"/>
    <d v="2023-07-06T00:00:00"/>
    <s v="Cameron"/>
    <n v="3"/>
    <x v="6"/>
    <x v="6"/>
    <n v="560.96450000000004"/>
    <x v="0"/>
    <n v="608.74450000000002"/>
    <n v="13"/>
  </r>
  <r>
    <d v="2023-04-25T00:00:00"/>
    <x v="3"/>
    <x v="0"/>
    <n v="13"/>
    <n v="206.11"/>
    <x v="0"/>
    <s v="Retail"/>
    <n v="0.15"/>
    <x v="4"/>
    <n v="2277.5155"/>
    <x v="1"/>
    <x v="1"/>
    <n v="1"/>
    <s v="REG100393"/>
    <s v="Cust 9904"/>
    <n v="22.59"/>
    <d v="2023-04-25T00:00:00"/>
    <d v="2023-05-01T00:00:00"/>
    <s v="Cameron"/>
    <n v="6"/>
    <x v="0"/>
    <x v="3"/>
    <n v="2254.9254999999998"/>
    <x v="0"/>
    <n v="2277.5155"/>
    <n v="13"/>
  </r>
  <r>
    <d v="2025-04-09T00:00:00"/>
    <x v="4"/>
    <x v="4"/>
    <n v="14"/>
    <n v="484.38"/>
    <x v="3"/>
    <s v="Retail"/>
    <n v="0.05"/>
    <x v="2"/>
    <n v="6442.253999999999"/>
    <x v="2"/>
    <x v="1"/>
    <n v="0"/>
    <s v="REG100394"/>
    <s v="Cust 7687"/>
    <n v="29.24"/>
    <d v="2025-04-09T00:00:00"/>
    <d v="2025-04-19T00:00:00"/>
    <s v="Wendy"/>
    <n v="10"/>
    <x v="10"/>
    <x v="4"/>
    <n v="6413.0139999999992"/>
    <x v="2"/>
    <n v="6442.253999999999"/>
    <n v="0"/>
  </r>
  <r>
    <d v="2023-11-05T00:00:00"/>
    <x v="2"/>
    <x v="5"/>
    <n v="6"/>
    <n v="449.57"/>
    <x v="3"/>
    <s v="Wholesale"/>
    <n v="0"/>
    <x v="2"/>
    <n v="2697.42"/>
    <x v="1"/>
    <x v="2"/>
    <n v="0"/>
    <s v="REG100395"/>
    <s v="Cust 6511"/>
    <n v="23.09"/>
    <d v="2023-11-05T00:00:00"/>
    <d v="2023-11-12T00:00:00"/>
    <s v="Ryan"/>
    <n v="7"/>
    <x v="10"/>
    <x v="2"/>
    <n v="2674.33"/>
    <x v="0"/>
    <n v="2697.42"/>
    <n v="0"/>
  </r>
  <r>
    <d v="2023-05-20T00:00:00"/>
    <x v="1"/>
    <x v="5"/>
    <n v="13"/>
    <n v="90.86"/>
    <x v="1"/>
    <s v="Wholesale"/>
    <n v="0"/>
    <x v="3"/>
    <n v="1181.18"/>
    <x v="1"/>
    <x v="1"/>
    <n v="0"/>
    <s v="REG100398"/>
    <s v="Cust 6033"/>
    <n v="16.739999999999998"/>
    <d v="2023-05-20T00:00:00"/>
    <d v="2023-05-25T00:00:00"/>
    <s v="Sophie"/>
    <n v="5"/>
    <x v="4"/>
    <x v="3"/>
    <n v="1164.44"/>
    <x v="0"/>
    <n v="1181.18"/>
    <n v="0"/>
  </r>
  <r>
    <d v="2025-06-18T00:00:00"/>
    <x v="0"/>
    <x v="2"/>
    <n v="4"/>
    <n v="109.05"/>
    <x v="3"/>
    <s v="Wholesale"/>
    <n v="0"/>
    <x v="5"/>
    <n v="436.2"/>
    <x v="1"/>
    <x v="2"/>
    <n v="0"/>
    <s v="REG100399"/>
    <s v="Cust 4019"/>
    <n v="21.02"/>
    <d v="2025-06-18T00:00:00"/>
    <d v="2025-06-24T00:00:00"/>
    <s v="Eric"/>
    <n v="6"/>
    <x v="10"/>
    <x v="0"/>
    <n v="415.18"/>
    <x v="2"/>
    <n v="436.2"/>
    <n v="0"/>
  </r>
  <r>
    <d v="2023-02-23T00:00:00"/>
    <x v="4"/>
    <x v="4"/>
    <n v="12"/>
    <n v="245.6"/>
    <x v="3"/>
    <s v="Retail"/>
    <n v="0"/>
    <x v="4"/>
    <n v="2947.2"/>
    <x v="3"/>
    <x v="0"/>
    <n v="1"/>
    <s v="REG100400"/>
    <s v="Cust 4515"/>
    <n v="43.92"/>
    <d v="2023-02-23T00:00:00"/>
    <d v="2023-02-27T00:00:00"/>
    <s v="Wendy"/>
    <n v="4"/>
    <x v="5"/>
    <x v="1"/>
    <n v="2903.2799999999997"/>
    <x v="0"/>
    <n v="2947.2"/>
    <n v="12"/>
  </r>
  <r>
    <d v="2024-07-25T00:00:00"/>
    <x v="1"/>
    <x v="4"/>
    <n v="3"/>
    <n v="417.58"/>
    <x v="3"/>
    <s v="Retail"/>
    <n v="0.05"/>
    <x v="2"/>
    <n v="1190.1030000000001"/>
    <x v="1"/>
    <x v="1"/>
    <n v="0"/>
    <s v="REG100402"/>
    <s v="Cust 8756"/>
    <n v="43.42"/>
    <d v="2024-07-25T00:00:00"/>
    <d v="2024-07-31T00:00:00"/>
    <s v="Sophie"/>
    <n v="6"/>
    <x v="3"/>
    <x v="0"/>
    <n v="1146.683"/>
    <x v="1"/>
    <n v="1190.1030000000001"/>
    <n v="0"/>
  </r>
  <r>
    <d v="2023-08-19T00:00:00"/>
    <x v="4"/>
    <x v="0"/>
    <n v="15"/>
    <n v="432.17"/>
    <x v="3"/>
    <s v="Wholesale"/>
    <n v="0.15"/>
    <x v="2"/>
    <n v="5510.1674999999996"/>
    <x v="2"/>
    <x v="2"/>
    <n v="0"/>
    <s v="REG100403"/>
    <s v="Cust 7620"/>
    <n v="44.88"/>
    <d v="2023-08-19T00:00:00"/>
    <d v="2023-08-23T00:00:00"/>
    <s v="Wendy"/>
    <n v="4"/>
    <x v="3"/>
    <x v="4"/>
    <n v="5465.2874999999995"/>
    <x v="0"/>
    <n v="5510.1674999999996"/>
    <n v="0"/>
  </r>
  <r>
    <d v="2023-11-13T00:00:00"/>
    <x v="1"/>
    <x v="5"/>
    <n v="13"/>
    <n v="531.77"/>
    <x v="2"/>
    <s v="Retail"/>
    <n v="0.1"/>
    <x v="4"/>
    <n v="6221.7090000000007"/>
    <x v="0"/>
    <x v="1"/>
    <n v="0"/>
    <s v="REG100404"/>
    <s v="Cust 7368"/>
    <n v="37.909999999999997"/>
    <d v="2023-11-13T00:00:00"/>
    <d v="2023-11-15T00:00:00"/>
    <s v="Sophie"/>
    <n v="2"/>
    <x v="10"/>
    <x v="3"/>
    <n v="6183.7990000000009"/>
    <x v="0"/>
    <n v="6221.7090000000007"/>
    <n v="0"/>
  </r>
  <r>
    <d v="2024-09-10T00:00:00"/>
    <x v="4"/>
    <x v="4"/>
    <n v="13"/>
    <n v="442.99"/>
    <x v="1"/>
    <s v="Wholesale"/>
    <n v="0.05"/>
    <x v="1"/>
    <n v="5470.9264999999996"/>
    <x v="1"/>
    <x v="1"/>
    <n v="0"/>
    <s v="REG100405"/>
    <s v="Cust 1319"/>
    <n v="37.119999999999997"/>
    <d v="2024-09-10T00:00:00"/>
    <d v="2024-09-18T00:00:00"/>
    <s v="Wendy"/>
    <n v="8"/>
    <x v="4"/>
    <x v="6"/>
    <n v="5433.8064999999997"/>
    <x v="1"/>
    <n v="5470.9264999999996"/>
    <n v="0"/>
  </r>
  <r>
    <d v="2024-11-10T00:00:00"/>
    <x v="0"/>
    <x v="4"/>
    <n v="15"/>
    <n v="469.52"/>
    <x v="2"/>
    <s v="Wholesale"/>
    <n v="0"/>
    <x v="1"/>
    <n v="7042.7999999999993"/>
    <x v="4"/>
    <x v="0"/>
    <n v="0"/>
    <s v="REG100407"/>
    <s v="Cust 7369"/>
    <n v="35.6"/>
    <d v="2024-11-10T00:00:00"/>
    <d v="2024-11-17T00:00:00"/>
    <s v="Eric"/>
    <n v="7"/>
    <x v="0"/>
    <x v="0"/>
    <n v="7007.1999999999989"/>
    <x v="1"/>
    <n v="7042.7999999999993"/>
    <n v="0"/>
  </r>
  <r>
    <d v="2023-04-13T00:00:00"/>
    <x v="0"/>
    <x v="6"/>
    <n v="1"/>
    <n v="396.09"/>
    <x v="3"/>
    <s v="Wholesale"/>
    <n v="0.15"/>
    <x v="2"/>
    <n v="336.67649999999998"/>
    <x v="4"/>
    <x v="2"/>
    <n v="0"/>
    <s v="REG100408"/>
    <s v="Cust 8592"/>
    <n v="39.380000000000003"/>
    <d v="2023-04-13T00:00:00"/>
    <d v="2023-04-19T00:00:00"/>
    <s v="Eric"/>
    <n v="6"/>
    <x v="9"/>
    <x v="3"/>
    <n v="297.29649999999998"/>
    <x v="0"/>
    <n v="336.67649999999998"/>
    <n v="0"/>
  </r>
  <r>
    <d v="2023-11-20T00:00:00"/>
    <x v="0"/>
    <x v="0"/>
    <n v="12"/>
    <n v="195.73"/>
    <x v="2"/>
    <s v="Wholesale"/>
    <n v="0.05"/>
    <x v="1"/>
    <n v="2231.3220000000001"/>
    <x v="3"/>
    <x v="1"/>
    <n v="0"/>
    <s v="REG100409"/>
    <s v="Cust 2337"/>
    <n v="37.090000000000003"/>
    <d v="2023-11-20T00:00:00"/>
    <d v="2023-11-27T00:00:00"/>
    <s v="Eric"/>
    <n v="7"/>
    <x v="0"/>
    <x v="6"/>
    <n v="2194.232"/>
    <x v="0"/>
    <n v="2231.3219999999997"/>
    <n v="0"/>
  </r>
  <r>
    <d v="2025-04-14T00:00:00"/>
    <x v="2"/>
    <x v="6"/>
    <n v="5"/>
    <n v="412.24"/>
    <x v="0"/>
    <s v="Wholesale"/>
    <n v="0.15"/>
    <x v="3"/>
    <n v="1752.02"/>
    <x v="3"/>
    <x v="0"/>
    <n v="0"/>
    <s v="REG100410"/>
    <s v="Cust 9697"/>
    <n v="29.31"/>
    <d v="2025-04-14T00:00:00"/>
    <d v="2025-04-19T00:00:00"/>
    <s v="Ryan"/>
    <n v="5"/>
    <x v="3"/>
    <x v="3"/>
    <n v="1722.71"/>
    <x v="2"/>
    <n v="1752.0199999999998"/>
    <n v="0"/>
  </r>
  <r>
    <d v="2023-03-04T00:00:00"/>
    <x v="3"/>
    <x v="5"/>
    <n v="11"/>
    <n v="558.5"/>
    <x v="0"/>
    <s v="Retail"/>
    <n v="0.15"/>
    <x v="3"/>
    <n v="5221.9749999999995"/>
    <x v="3"/>
    <x v="2"/>
    <n v="0"/>
    <s v="REG100411"/>
    <s v="Cust 5895"/>
    <n v="48.15"/>
    <d v="2023-03-04T00:00:00"/>
    <d v="2023-03-09T00:00:00"/>
    <s v="Cameron"/>
    <n v="5"/>
    <x v="0"/>
    <x v="4"/>
    <n v="5173.8249999999998"/>
    <x v="0"/>
    <n v="5221.9749999999995"/>
    <n v="0"/>
  </r>
  <r>
    <d v="2024-11-16T00:00:00"/>
    <x v="2"/>
    <x v="0"/>
    <n v="4"/>
    <n v="175.34"/>
    <x v="2"/>
    <s v="Retail"/>
    <n v="0.15"/>
    <x v="0"/>
    <n v="596.15599999999995"/>
    <x v="3"/>
    <x v="0"/>
    <n v="0"/>
    <s v="REG100412"/>
    <s v="Cust 9097"/>
    <n v="40.86"/>
    <d v="2024-11-16T00:00:00"/>
    <d v="2024-11-19T00:00:00"/>
    <s v="Ryan"/>
    <n v="3"/>
    <x v="5"/>
    <x v="3"/>
    <n v="555.29599999999994"/>
    <x v="1"/>
    <n v="596.15599999999995"/>
    <n v="0"/>
  </r>
  <r>
    <d v="2024-05-25T00:00:00"/>
    <x v="1"/>
    <x v="0"/>
    <n v="19"/>
    <n v="478.73"/>
    <x v="1"/>
    <s v="Retail"/>
    <n v="0"/>
    <x v="2"/>
    <n v="9095.8700000000008"/>
    <x v="2"/>
    <x v="2"/>
    <n v="1"/>
    <s v="REG100413"/>
    <s v="Cust 5938"/>
    <n v="46.46"/>
    <d v="2024-05-25T00:00:00"/>
    <d v="2024-06-02T00:00:00"/>
    <s v="Sophie"/>
    <n v="8"/>
    <x v="7"/>
    <x v="2"/>
    <n v="9049.4100000000017"/>
    <x v="1"/>
    <n v="9095.8700000000008"/>
    <n v="19"/>
  </r>
  <r>
    <d v="2023-04-12T00:00:00"/>
    <x v="0"/>
    <x v="2"/>
    <n v="5"/>
    <n v="365.38"/>
    <x v="3"/>
    <s v="Wholesale"/>
    <n v="0.15"/>
    <x v="1"/>
    <n v="1552.865"/>
    <x v="2"/>
    <x v="1"/>
    <n v="1"/>
    <s v="REG100414"/>
    <s v="Cust 6928"/>
    <n v="5.66"/>
    <d v="2023-04-12T00:00:00"/>
    <d v="2023-04-15T00:00:00"/>
    <s v="Eric"/>
    <n v="3"/>
    <x v="7"/>
    <x v="4"/>
    <n v="1547.2049999999999"/>
    <x v="0"/>
    <n v="1552.865"/>
    <n v="5"/>
  </r>
  <r>
    <d v="2024-01-05T00:00:00"/>
    <x v="3"/>
    <x v="3"/>
    <n v="17"/>
    <n v="241.01"/>
    <x v="1"/>
    <s v="Retail"/>
    <n v="0.1"/>
    <x v="4"/>
    <n v="3687.453"/>
    <x v="2"/>
    <x v="2"/>
    <n v="0"/>
    <s v="REG100416"/>
    <s v="Cust 7614"/>
    <n v="24.69"/>
    <d v="2024-01-05T00:00:00"/>
    <d v="2024-01-11T00:00:00"/>
    <s v="Cameron"/>
    <n v="6"/>
    <x v="0"/>
    <x v="2"/>
    <n v="3662.7629999999999"/>
    <x v="1"/>
    <n v="3687.453"/>
    <n v="0"/>
  </r>
  <r>
    <d v="2024-10-31T00:00:00"/>
    <x v="4"/>
    <x v="2"/>
    <n v="17"/>
    <n v="82.2"/>
    <x v="2"/>
    <s v="Wholesale"/>
    <n v="0"/>
    <x v="1"/>
    <n v="1397.4"/>
    <x v="3"/>
    <x v="2"/>
    <n v="0"/>
    <s v="REG100417"/>
    <s v="Cust 3231"/>
    <n v="32.5"/>
    <d v="2024-10-31T00:00:00"/>
    <d v="2024-11-10T00:00:00"/>
    <s v="Wendy"/>
    <n v="10"/>
    <x v="4"/>
    <x v="2"/>
    <n v="1364.9"/>
    <x v="1"/>
    <n v="1397.4"/>
    <n v="0"/>
  </r>
  <r>
    <d v="2024-05-08T00:00:00"/>
    <x v="4"/>
    <x v="5"/>
    <n v="16"/>
    <n v="170.77"/>
    <x v="2"/>
    <s v="Retail"/>
    <n v="0.1"/>
    <x v="2"/>
    <n v="2459.0880000000002"/>
    <x v="0"/>
    <x v="1"/>
    <n v="1"/>
    <s v="REG100418"/>
    <s v="Cust 9123"/>
    <n v="45.93"/>
    <d v="2024-05-08T00:00:00"/>
    <d v="2024-05-14T00:00:00"/>
    <s v="Wendy"/>
    <n v="6"/>
    <x v="9"/>
    <x v="5"/>
    <n v="2413.1580000000004"/>
    <x v="1"/>
    <n v="2459.0880000000002"/>
    <n v="16"/>
  </r>
  <r>
    <d v="2023-08-05T00:00:00"/>
    <x v="1"/>
    <x v="6"/>
    <n v="20"/>
    <n v="121.14"/>
    <x v="2"/>
    <s v="Retail"/>
    <n v="0.1"/>
    <x v="4"/>
    <n v="2180.52"/>
    <x v="4"/>
    <x v="0"/>
    <n v="0"/>
    <s v="REG100421"/>
    <s v="Cust 1237"/>
    <n v="21.47"/>
    <d v="2023-08-05T00:00:00"/>
    <d v="2023-08-14T00:00:00"/>
    <s v="Sophie"/>
    <n v="9"/>
    <x v="1"/>
    <x v="6"/>
    <n v="2159.0500000000002"/>
    <x v="0"/>
    <n v="2180.5200000000004"/>
    <n v="0"/>
  </r>
  <r>
    <d v="2023-09-18T00:00:00"/>
    <x v="4"/>
    <x v="4"/>
    <n v="19"/>
    <n v="448.13"/>
    <x v="3"/>
    <s v="Wholesale"/>
    <n v="0"/>
    <x v="1"/>
    <n v="8514.4699999999993"/>
    <x v="2"/>
    <x v="0"/>
    <n v="0"/>
    <s v="REG100422"/>
    <s v="Cust 5513"/>
    <n v="28.29"/>
    <d v="2023-09-18T00:00:00"/>
    <d v="2023-09-20T00:00:00"/>
    <s v="Wendy"/>
    <n v="2"/>
    <x v="2"/>
    <x v="5"/>
    <n v="8486.1799999999985"/>
    <x v="0"/>
    <n v="8514.4699999999993"/>
    <n v="0"/>
  </r>
  <r>
    <d v="2023-03-27T00:00:00"/>
    <x v="1"/>
    <x v="0"/>
    <n v="8"/>
    <n v="7.81"/>
    <x v="3"/>
    <s v="Wholesale"/>
    <n v="0.1"/>
    <x v="2"/>
    <n v="56.231999999999999"/>
    <x v="0"/>
    <x v="1"/>
    <n v="0"/>
    <s v="REG100423"/>
    <s v="Cust 1835"/>
    <n v="25.03"/>
    <d v="2023-03-27T00:00:00"/>
    <d v="2023-03-29T00:00:00"/>
    <s v="Sophie"/>
    <n v="2"/>
    <x v="1"/>
    <x v="2"/>
    <n v="31.201999999999998"/>
    <x v="0"/>
    <n v="56.231999999999999"/>
    <n v="0"/>
  </r>
  <r>
    <d v="2023-03-08T00:00:00"/>
    <x v="0"/>
    <x v="3"/>
    <n v="19"/>
    <n v="191.44"/>
    <x v="2"/>
    <s v="Wholesale"/>
    <n v="0.15"/>
    <x v="3"/>
    <n v="3091.7559999999999"/>
    <x v="3"/>
    <x v="2"/>
    <n v="1"/>
    <s v="REG100424"/>
    <s v="Cust 8492"/>
    <n v="35.54"/>
    <d v="2023-03-08T00:00:00"/>
    <d v="2023-03-17T00:00:00"/>
    <s v="Eric"/>
    <n v="9"/>
    <x v="10"/>
    <x v="4"/>
    <n v="3056.2159999999999"/>
    <x v="0"/>
    <n v="3091.7559999999999"/>
    <n v="19"/>
  </r>
  <r>
    <d v="2023-09-16T00:00:00"/>
    <x v="2"/>
    <x v="2"/>
    <n v="17"/>
    <n v="163.37"/>
    <x v="0"/>
    <s v="Wholesale"/>
    <n v="0.15"/>
    <x v="0"/>
    <n v="2360.6965"/>
    <x v="1"/>
    <x v="1"/>
    <n v="0"/>
    <s v="REG100426"/>
    <s v="Cust 4509"/>
    <n v="5.36"/>
    <d v="2023-09-16T00:00:00"/>
    <d v="2023-09-26T00:00:00"/>
    <s v="Ryan"/>
    <n v="10"/>
    <x v="5"/>
    <x v="3"/>
    <n v="2355.3364999999999"/>
    <x v="0"/>
    <n v="2360.6965"/>
    <n v="0"/>
  </r>
  <r>
    <d v="2023-06-13T00:00:00"/>
    <x v="1"/>
    <x v="4"/>
    <n v="14"/>
    <n v="583.96"/>
    <x v="2"/>
    <s v="Retail"/>
    <n v="0"/>
    <x v="5"/>
    <n v="8175.4400000000014"/>
    <x v="2"/>
    <x v="2"/>
    <n v="0"/>
    <s v="REG100427"/>
    <s v="Cust 6643"/>
    <n v="23.03"/>
    <d v="2023-06-13T00:00:00"/>
    <d v="2023-06-22T00:00:00"/>
    <s v="Sophie"/>
    <n v="9"/>
    <x v="5"/>
    <x v="5"/>
    <n v="8152.4100000000017"/>
    <x v="0"/>
    <n v="8175.4400000000005"/>
    <n v="0"/>
  </r>
  <r>
    <d v="2023-11-05T00:00:00"/>
    <x v="2"/>
    <x v="2"/>
    <n v="16"/>
    <n v="181.08"/>
    <x v="2"/>
    <s v="Retail"/>
    <n v="0.1"/>
    <x v="3"/>
    <n v="2607.5520000000001"/>
    <x v="0"/>
    <x v="2"/>
    <n v="0"/>
    <s v="REG100428"/>
    <s v="Cust 2559"/>
    <n v="39.840000000000003"/>
    <d v="2023-11-05T00:00:00"/>
    <d v="2023-11-08T00:00:00"/>
    <s v="Ryan"/>
    <n v="3"/>
    <x v="7"/>
    <x v="1"/>
    <n v="2567.712"/>
    <x v="0"/>
    <n v="2607.5520000000001"/>
    <n v="0"/>
  </r>
  <r>
    <d v="2024-11-23T00:00:00"/>
    <x v="1"/>
    <x v="4"/>
    <n v="8"/>
    <n v="414.94"/>
    <x v="1"/>
    <s v="Wholesale"/>
    <n v="0"/>
    <x v="1"/>
    <n v="3319.52"/>
    <x v="2"/>
    <x v="1"/>
    <n v="0"/>
    <s v="REG100429"/>
    <s v="Cust 4423"/>
    <n v="46.58"/>
    <d v="2024-11-23T00:00:00"/>
    <d v="2024-11-26T00:00:00"/>
    <s v="Sophie"/>
    <n v="3"/>
    <x v="3"/>
    <x v="1"/>
    <n v="3272.94"/>
    <x v="1"/>
    <n v="3319.52"/>
    <n v="0"/>
  </r>
  <r>
    <d v="2024-02-09T00:00:00"/>
    <x v="3"/>
    <x v="1"/>
    <n v="16"/>
    <n v="442.22"/>
    <x v="0"/>
    <s v="Retail"/>
    <n v="0"/>
    <x v="1"/>
    <n v="7075.52"/>
    <x v="3"/>
    <x v="0"/>
    <n v="0"/>
    <s v="REG100430"/>
    <s v="Cust 9139"/>
    <n v="27.36"/>
    <d v="2024-02-09T00:00:00"/>
    <d v="2024-02-18T00:00:00"/>
    <s v="Cameron"/>
    <n v="9"/>
    <x v="4"/>
    <x v="3"/>
    <n v="7048.1600000000008"/>
    <x v="1"/>
    <n v="7075.52"/>
    <n v="0"/>
  </r>
  <r>
    <d v="2023-11-16T00:00:00"/>
    <x v="3"/>
    <x v="6"/>
    <n v="14"/>
    <n v="595.39"/>
    <x v="1"/>
    <s v="Wholesale"/>
    <n v="0.1"/>
    <x v="4"/>
    <n v="7501.9139999999998"/>
    <x v="4"/>
    <x v="1"/>
    <n v="0"/>
    <s v="REG100431"/>
    <s v="Cust 6668"/>
    <n v="9.51"/>
    <d v="2023-11-16T00:00:00"/>
    <d v="2023-11-22T00:00:00"/>
    <s v="Cameron"/>
    <n v="6"/>
    <x v="10"/>
    <x v="1"/>
    <n v="7492.4039999999995"/>
    <x v="0"/>
    <n v="7501.9139999999998"/>
    <n v="0"/>
  </r>
  <r>
    <d v="2025-01-24T00:00:00"/>
    <x v="3"/>
    <x v="5"/>
    <n v="6"/>
    <n v="175.3"/>
    <x v="1"/>
    <s v="Wholesale"/>
    <n v="0.15"/>
    <x v="1"/>
    <n v="894.03000000000009"/>
    <x v="3"/>
    <x v="1"/>
    <n v="1"/>
    <s v="REG100432"/>
    <s v="Cust 4315"/>
    <n v="17.920000000000002"/>
    <d v="2025-01-24T00:00:00"/>
    <d v="2025-01-29T00:00:00"/>
    <s v="Cameron"/>
    <n v="5"/>
    <x v="9"/>
    <x v="6"/>
    <n v="876.11000000000013"/>
    <x v="2"/>
    <n v="894.03000000000009"/>
    <n v="6"/>
  </r>
  <r>
    <d v="2025-05-06T00:00:00"/>
    <x v="3"/>
    <x v="4"/>
    <n v="7"/>
    <n v="319.58999999999997"/>
    <x v="2"/>
    <s v="Wholesale"/>
    <n v="0.15"/>
    <x v="3"/>
    <n v="1901.5605"/>
    <x v="1"/>
    <x v="2"/>
    <n v="1"/>
    <s v="REG100433"/>
    <s v="Cust 8000"/>
    <n v="8.4700000000000006"/>
    <d v="2025-05-06T00:00:00"/>
    <d v="2025-05-09T00:00:00"/>
    <s v="Cameron"/>
    <n v="3"/>
    <x v="8"/>
    <x v="4"/>
    <n v="1893.0905"/>
    <x v="2"/>
    <n v="1901.5604999999996"/>
    <n v="7"/>
  </r>
  <r>
    <d v="2025-05-17T00:00:00"/>
    <x v="0"/>
    <x v="6"/>
    <n v="15"/>
    <n v="506.81"/>
    <x v="1"/>
    <s v="Retail"/>
    <n v="0.15"/>
    <x v="4"/>
    <n v="6461.8274999999994"/>
    <x v="3"/>
    <x v="0"/>
    <n v="1"/>
    <s v="REG100434"/>
    <s v="Cust 7585"/>
    <n v="41.03"/>
    <d v="2025-05-17T00:00:00"/>
    <d v="2025-05-27T00:00:00"/>
    <s v="Eric"/>
    <n v="10"/>
    <x v="10"/>
    <x v="4"/>
    <n v="6420.7974999999997"/>
    <x v="2"/>
    <n v="6461.8274999999994"/>
    <n v="15"/>
  </r>
  <r>
    <d v="2023-11-29T00:00:00"/>
    <x v="3"/>
    <x v="0"/>
    <n v="17"/>
    <n v="538.08000000000004"/>
    <x v="1"/>
    <s v="Retail"/>
    <n v="0.05"/>
    <x v="0"/>
    <n v="8689.9920000000002"/>
    <x v="2"/>
    <x v="0"/>
    <n v="0"/>
    <s v="REG100435"/>
    <s v="Cust 3127"/>
    <n v="19.61"/>
    <d v="2023-11-29T00:00:00"/>
    <d v="2023-12-01T00:00:00"/>
    <s v="Cameron"/>
    <n v="2"/>
    <x v="1"/>
    <x v="5"/>
    <n v="8670.3819999999996"/>
    <x v="0"/>
    <n v="8689.9920000000002"/>
    <n v="0"/>
  </r>
  <r>
    <d v="2023-02-24T00:00:00"/>
    <x v="1"/>
    <x v="3"/>
    <n v="16"/>
    <n v="187.84"/>
    <x v="1"/>
    <s v="Retail"/>
    <n v="0"/>
    <x v="1"/>
    <n v="3005.44"/>
    <x v="4"/>
    <x v="1"/>
    <n v="0"/>
    <s v="REG100436"/>
    <s v="Cust 4130"/>
    <n v="18.649999999999999"/>
    <d v="2023-02-24T00:00:00"/>
    <d v="2023-02-26T00:00:00"/>
    <s v="Sophie"/>
    <n v="2"/>
    <x v="5"/>
    <x v="4"/>
    <n v="2986.79"/>
    <x v="0"/>
    <n v="3005.44"/>
    <n v="0"/>
  </r>
  <r>
    <d v="2024-06-15T00:00:00"/>
    <x v="0"/>
    <x v="2"/>
    <n v="1"/>
    <n v="498.35"/>
    <x v="0"/>
    <s v="Retail"/>
    <n v="0.1"/>
    <x v="1"/>
    <n v="448.51499999999999"/>
    <x v="0"/>
    <x v="0"/>
    <n v="0"/>
    <s v="REG100438"/>
    <s v="Cust 8155"/>
    <n v="34.700000000000003"/>
    <d v="2024-06-15T00:00:00"/>
    <d v="2024-06-22T00:00:00"/>
    <s v="Eric"/>
    <n v="7"/>
    <x v="4"/>
    <x v="5"/>
    <n v="413.815"/>
    <x v="1"/>
    <n v="448.51500000000004"/>
    <n v="0"/>
  </r>
  <r>
    <d v="2024-10-02T00:00:00"/>
    <x v="2"/>
    <x v="4"/>
    <n v="19"/>
    <n v="385.72"/>
    <x v="1"/>
    <s v="Retail"/>
    <n v="0.05"/>
    <x v="3"/>
    <n v="6962.2460000000001"/>
    <x v="3"/>
    <x v="1"/>
    <n v="1"/>
    <s v="REG100439"/>
    <s v="Cust 8852"/>
    <n v="12.46"/>
    <d v="2024-10-02T00:00:00"/>
    <d v="2024-10-06T00:00:00"/>
    <s v="Ryan"/>
    <n v="4"/>
    <x v="10"/>
    <x v="0"/>
    <n v="6949.7860000000001"/>
    <x v="1"/>
    <n v="6962.2460000000001"/>
    <n v="19"/>
  </r>
  <r>
    <d v="2023-06-03T00:00:00"/>
    <x v="4"/>
    <x v="4"/>
    <n v="3"/>
    <n v="54.37"/>
    <x v="0"/>
    <s v="Wholesale"/>
    <n v="0.1"/>
    <x v="2"/>
    <n v="146.79900000000001"/>
    <x v="4"/>
    <x v="2"/>
    <n v="0"/>
    <s v="REG100440"/>
    <s v="Cust 2850"/>
    <n v="48.71"/>
    <d v="2023-06-03T00:00:00"/>
    <d v="2023-06-13T00:00:00"/>
    <s v="Wendy"/>
    <n v="10"/>
    <x v="8"/>
    <x v="4"/>
    <n v="98.088999999999999"/>
    <x v="0"/>
    <n v="146.79899999999998"/>
    <n v="0"/>
  </r>
  <r>
    <d v="2025-05-20T00:00:00"/>
    <x v="3"/>
    <x v="6"/>
    <n v="19"/>
    <n v="322.31"/>
    <x v="0"/>
    <s v="Retail"/>
    <n v="0.15"/>
    <x v="4"/>
    <n v="5205.3065000000006"/>
    <x v="3"/>
    <x v="0"/>
    <n v="0"/>
    <s v="REG100442"/>
    <s v="Cust 6253"/>
    <n v="33.950000000000003"/>
    <d v="2025-05-20T00:00:00"/>
    <d v="2025-05-22T00:00:00"/>
    <s v="Cameron"/>
    <n v="2"/>
    <x v="0"/>
    <x v="5"/>
    <n v="5171.3565000000008"/>
    <x v="2"/>
    <n v="5205.3065000000006"/>
    <n v="0"/>
  </r>
  <r>
    <d v="2023-06-17T00:00:00"/>
    <x v="0"/>
    <x v="3"/>
    <n v="4"/>
    <n v="584.79999999999995"/>
    <x v="0"/>
    <s v="Retail"/>
    <n v="0.1"/>
    <x v="0"/>
    <n v="2105.2800000000002"/>
    <x v="0"/>
    <x v="0"/>
    <n v="0"/>
    <s v="REG100445"/>
    <s v="Cust 8157"/>
    <n v="16.440000000000001"/>
    <d v="2023-06-17T00:00:00"/>
    <d v="2023-06-25T00:00:00"/>
    <s v="Eric"/>
    <n v="8"/>
    <x v="7"/>
    <x v="0"/>
    <n v="2088.84"/>
    <x v="0"/>
    <n v="2105.2799999999997"/>
    <n v="0"/>
  </r>
  <r>
    <d v="2024-01-28T00:00:00"/>
    <x v="4"/>
    <x v="6"/>
    <n v="20"/>
    <n v="424.7"/>
    <x v="0"/>
    <s v="Wholesale"/>
    <n v="0.15"/>
    <x v="4"/>
    <n v="7219.9"/>
    <x v="0"/>
    <x v="0"/>
    <n v="0"/>
    <s v="REG100446"/>
    <s v="Cust 4861"/>
    <n v="42.03"/>
    <d v="2024-01-28T00:00:00"/>
    <d v="2024-02-05T00:00:00"/>
    <s v="Wendy"/>
    <n v="8"/>
    <x v="1"/>
    <x v="5"/>
    <n v="7177.87"/>
    <x v="1"/>
    <n v="7219.9"/>
    <n v="0"/>
  </r>
  <r>
    <d v="2023-03-14T00:00:00"/>
    <x v="3"/>
    <x v="3"/>
    <n v="16"/>
    <n v="179.22"/>
    <x v="3"/>
    <s v="Retail"/>
    <n v="0.1"/>
    <x v="1"/>
    <n v="2580.768"/>
    <x v="0"/>
    <x v="2"/>
    <n v="0"/>
    <s v="REG100447"/>
    <s v="Cust 7493"/>
    <n v="45.99"/>
    <d v="2023-03-14T00:00:00"/>
    <d v="2023-03-17T00:00:00"/>
    <s v="Cameron"/>
    <n v="3"/>
    <x v="1"/>
    <x v="1"/>
    <n v="2534.7780000000002"/>
    <x v="0"/>
    <n v="2580.768"/>
    <n v="0"/>
  </r>
  <r>
    <d v="2025-03-30T00:00:00"/>
    <x v="3"/>
    <x v="1"/>
    <n v="16"/>
    <n v="460.43"/>
    <x v="0"/>
    <s v="Wholesale"/>
    <n v="0.15"/>
    <x v="4"/>
    <n v="6261.848"/>
    <x v="0"/>
    <x v="2"/>
    <n v="0"/>
    <s v="REG100449"/>
    <s v="Cust 9085"/>
    <n v="20.38"/>
    <d v="2025-03-30T00:00:00"/>
    <d v="2025-04-06T00:00:00"/>
    <s v="Cameron"/>
    <n v="7"/>
    <x v="0"/>
    <x v="6"/>
    <n v="6241.4679999999998"/>
    <x v="2"/>
    <n v="6261.848"/>
    <n v="0"/>
  </r>
  <r>
    <d v="2025-06-08T00:00:00"/>
    <x v="4"/>
    <x v="5"/>
    <n v="3"/>
    <n v="599.72"/>
    <x v="3"/>
    <s v="Retail"/>
    <n v="0.15"/>
    <x v="1"/>
    <n v="1529.2860000000001"/>
    <x v="0"/>
    <x v="2"/>
    <n v="1"/>
    <s v="REG100451"/>
    <s v="Cust 8504"/>
    <n v="14.93"/>
    <d v="2025-06-08T00:00:00"/>
    <d v="2025-06-14T00:00:00"/>
    <s v="Wendy"/>
    <n v="6"/>
    <x v="0"/>
    <x v="5"/>
    <n v="1514.356"/>
    <x v="2"/>
    <n v="1529.2860000000001"/>
    <n v="3"/>
  </r>
  <r>
    <d v="2024-02-26T00:00:00"/>
    <x v="4"/>
    <x v="5"/>
    <n v="11"/>
    <n v="389.84"/>
    <x v="3"/>
    <s v="Wholesale"/>
    <n v="0"/>
    <x v="1"/>
    <n v="4288.24"/>
    <x v="1"/>
    <x v="1"/>
    <n v="1"/>
    <s v="REG100452"/>
    <s v="Cust 4164"/>
    <n v="10.24"/>
    <d v="2024-02-26T00:00:00"/>
    <d v="2024-02-29T00:00:00"/>
    <s v="Wendy"/>
    <n v="3"/>
    <x v="1"/>
    <x v="1"/>
    <n v="4278"/>
    <x v="1"/>
    <n v="4288.24"/>
    <n v="11"/>
  </r>
  <r>
    <d v="2024-10-30T00:00:00"/>
    <x v="0"/>
    <x v="3"/>
    <n v="11"/>
    <n v="445.75"/>
    <x v="1"/>
    <s v="Wholesale"/>
    <n v="0.1"/>
    <x v="2"/>
    <n v="4412.9250000000002"/>
    <x v="0"/>
    <x v="1"/>
    <n v="0"/>
    <s v="REG100453"/>
    <s v="Cust 9592"/>
    <n v="18.07"/>
    <d v="2024-10-30T00:00:00"/>
    <d v="2024-11-07T00:00:00"/>
    <s v="Eric"/>
    <n v="8"/>
    <x v="11"/>
    <x v="2"/>
    <n v="4394.8550000000005"/>
    <x v="1"/>
    <n v="4412.9250000000002"/>
    <n v="0"/>
  </r>
  <r>
    <d v="2024-08-19T00:00:00"/>
    <x v="1"/>
    <x v="0"/>
    <n v="18"/>
    <n v="96.84"/>
    <x v="1"/>
    <s v="Wholesale"/>
    <n v="0.15"/>
    <x v="2"/>
    <n v="1481.652"/>
    <x v="3"/>
    <x v="1"/>
    <n v="1"/>
    <s v="REG100454"/>
    <s v="Cust 7450"/>
    <n v="8.1"/>
    <d v="2024-08-19T00:00:00"/>
    <d v="2024-08-23T00:00:00"/>
    <s v="Sophie"/>
    <n v="4"/>
    <x v="2"/>
    <x v="5"/>
    <n v="1473.5520000000001"/>
    <x v="1"/>
    <n v="1481.652"/>
    <n v="18"/>
  </r>
  <r>
    <d v="2023-07-30T00:00:00"/>
    <x v="3"/>
    <x v="3"/>
    <n v="1"/>
    <n v="528.30999999999995"/>
    <x v="2"/>
    <s v="Wholesale"/>
    <n v="0.1"/>
    <x v="1"/>
    <n v="475.47899999999998"/>
    <x v="0"/>
    <x v="0"/>
    <n v="0"/>
    <s v="REG100455"/>
    <s v="Cust 4186"/>
    <n v="24.55"/>
    <d v="2023-07-30T00:00:00"/>
    <d v="2023-08-09T00:00:00"/>
    <s v="Cameron"/>
    <n v="10"/>
    <x v="5"/>
    <x v="3"/>
    <n v="450.92899999999997"/>
    <x v="0"/>
    <n v="475.47899999999998"/>
    <n v="0"/>
  </r>
  <r>
    <d v="2024-08-13T00:00:00"/>
    <x v="2"/>
    <x v="5"/>
    <n v="16"/>
    <n v="64.03"/>
    <x v="1"/>
    <s v="Wholesale"/>
    <n v="0"/>
    <x v="3"/>
    <n v="1024.48"/>
    <x v="1"/>
    <x v="2"/>
    <n v="1"/>
    <s v="REG100456"/>
    <s v="Cust 3305"/>
    <n v="16.71"/>
    <d v="2024-08-13T00:00:00"/>
    <d v="2024-08-23T00:00:00"/>
    <s v="Ryan"/>
    <n v="10"/>
    <x v="4"/>
    <x v="0"/>
    <n v="1007.77"/>
    <x v="1"/>
    <n v="1024.48"/>
    <n v="16"/>
  </r>
  <r>
    <d v="2023-11-04T00:00:00"/>
    <x v="2"/>
    <x v="6"/>
    <n v="13"/>
    <n v="179.37"/>
    <x v="1"/>
    <s v="Retail"/>
    <n v="0.05"/>
    <x v="0"/>
    <n v="2215.2195000000002"/>
    <x v="0"/>
    <x v="0"/>
    <n v="0"/>
    <s v="REG100457"/>
    <s v="Cust 9768"/>
    <n v="35.28"/>
    <d v="2023-11-04T00:00:00"/>
    <d v="2023-11-12T00:00:00"/>
    <s v="Ryan"/>
    <n v="8"/>
    <x v="2"/>
    <x v="0"/>
    <n v="2179.9395"/>
    <x v="0"/>
    <n v="2215.2194999999997"/>
    <n v="0"/>
  </r>
  <r>
    <d v="2024-01-01T00:00:00"/>
    <x v="1"/>
    <x v="2"/>
    <n v="3"/>
    <n v="599.41999999999996"/>
    <x v="1"/>
    <s v="Wholesale"/>
    <n v="0.1"/>
    <x v="4"/>
    <n v="1618.434"/>
    <x v="0"/>
    <x v="1"/>
    <n v="0"/>
    <s v="REG100461"/>
    <s v="Cust 3394"/>
    <n v="48.02"/>
    <d v="2024-01-01T00:00:00"/>
    <d v="2024-01-03T00:00:00"/>
    <s v="Sophie"/>
    <n v="2"/>
    <x v="6"/>
    <x v="6"/>
    <n v="1570.414"/>
    <x v="1"/>
    <n v="1618.4339999999997"/>
    <n v="0"/>
  </r>
  <r>
    <d v="2025-01-02T00:00:00"/>
    <x v="4"/>
    <x v="0"/>
    <n v="1"/>
    <n v="374.33"/>
    <x v="0"/>
    <s v="Wholesale"/>
    <n v="0"/>
    <x v="3"/>
    <n v="374.33"/>
    <x v="4"/>
    <x v="0"/>
    <n v="0"/>
    <s v="REG100462"/>
    <s v="Cust 1649"/>
    <n v="33.31"/>
    <d v="2025-01-02T00:00:00"/>
    <d v="2025-01-12T00:00:00"/>
    <s v="Wendy"/>
    <n v="10"/>
    <x v="9"/>
    <x v="2"/>
    <n v="341.02"/>
    <x v="2"/>
    <n v="374.33"/>
    <n v="0"/>
  </r>
  <r>
    <d v="2024-03-14T00:00:00"/>
    <x v="2"/>
    <x v="2"/>
    <n v="13"/>
    <n v="588.79999999999995"/>
    <x v="3"/>
    <s v="Wholesale"/>
    <n v="0.15"/>
    <x v="2"/>
    <n v="6506.24"/>
    <x v="3"/>
    <x v="1"/>
    <n v="0"/>
    <s v="REG100463"/>
    <s v="Cust 6994"/>
    <n v="45.03"/>
    <d v="2024-03-14T00:00:00"/>
    <d v="2024-03-21T00:00:00"/>
    <s v="Ryan"/>
    <n v="7"/>
    <x v="0"/>
    <x v="1"/>
    <n v="6461.21"/>
    <x v="1"/>
    <n v="6506.24"/>
    <n v="0"/>
  </r>
  <r>
    <d v="2024-05-04T00:00:00"/>
    <x v="4"/>
    <x v="5"/>
    <n v="13"/>
    <n v="198.44"/>
    <x v="3"/>
    <s v="Wholesale"/>
    <n v="0"/>
    <x v="3"/>
    <n v="2579.7199999999998"/>
    <x v="3"/>
    <x v="1"/>
    <n v="1"/>
    <s v="REG100464"/>
    <s v="Cust 9879"/>
    <n v="31.51"/>
    <d v="2024-05-04T00:00:00"/>
    <d v="2024-05-09T00:00:00"/>
    <s v="Wendy"/>
    <n v="5"/>
    <x v="5"/>
    <x v="6"/>
    <n v="2548.2099999999996"/>
    <x v="1"/>
    <n v="2579.7199999999998"/>
    <n v="13"/>
  </r>
  <r>
    <d v="2025-02-27T00:00:00"/>
    <x v="1"/>
    <x v="6"/>
    <n v="12"/>
    <n v="384.2"/>
    <x v="1"/>
    <s v="Retail"/>
    <n v="0"/>
    <x v="0"/>
    <n v="4610.3999999999996"/>
    <x v="3"/>
    <x v="0"/>
    <n v="0"/>
    <s v="REG100465"/>
    <s v="Cust 9069"/>
    <n v="38.99"/>
    <d v="2025-02-27T00:00:00"/>
    <d v="2025-03-02T00:00:00"/>
    <s v="Sophie"/>
    <n v="3"/>
    <x v="8"/>
    <x v="0"/>
    <n v="4571.41"/>
    <x v="2"/>
    <n v="4610.3999999999996"/>
    <n v="0"/>
  </r>
  <r>
    <d v="2024-11-13T00:00:00"/>
    <x v="3"/>
    <x v="1"/>
    <n v="4"/>
    <n v="475.49"/>
    <x v="0"/>
    <s v="Wholesale"/>
    <n v="0.15"/>
    <x v="2"/>
    <n v="1616.6659999999999"/>
    <x v="3"/>
    <x v="2"/>
    <n v="0"/>
    <s v="REG100466"/>
    <s v="Cust 3712"/>
    <n v="11.6"/>
    <d v="2024-11-13T00:00:00"/>
    <d v="2024-11-17T00:00:00"/>
    <s v="Cameron"/>
    <n v="4"/>
    <x v="0"/>
    <x v="2"/>
    <n v="1605.066"/>
    <x v="1"/>
    <n v="1616.6659999999999"/>
    <n v="0"/>
  </r>
  <r>
    <d v="2023-10-31T00:00:00"/>
    <x v="4"/>
    <x v="6"/>
    <n v="6"/>
    <n v="202.97"/>
    <x v="2"/>
    <s v="Retail"/>
    <n v="0.1"/>
    <x v="0"/>
    <n v="1096.038"/>
    <x v="1"/>
    <x v="2"/>
    <n v="0"/>
    <s v="REG100467"/>
    <s v="Cust 3829"/>
    <n v="43.55"/>
    <d v="2023-10-31T00:00:00"/>
    <d v="2023-11-10T00:00:00"/>
    <s v="Wendy"/>
    <n v="10"/>
    <x v="9"/>
    <x v="6"/>
    <n v="1052.4880000000001"/>
    <x v="0"/>
    <n v="1096.038"/>
    <n v="0"/>
  </r>
  <r>
    <d v="2023-12-19T00:00:00"/>
    <x v="3"/>
    <x v="4"/>
    <n v="18"/>
    <n v="135.22999999999999"/>
    <x v="2"/>
    <s v="Wholesale"/>
    <n v="0"/>
    <x v="5"/>
    <n v="2434.14"/>
    <x v="0"/>
    <x v="2"/>
    <n v="1"/>
    <s v="REG100468"/>
    <s v="Cust 1623"/>
    <n v="46.1"/>
    <d v="2023-12-19T00:00:00"/>
    <d v="2023-12-24T00:00:00"/>
    <s v="Cameron"/>
    <n v="5"/>
    <x v="5"/>
    <x v="6"/>
    <n v="2388.04"/>
    <x v="0"/>
    <n v="2434.14"/>
    <n v="18"/>
  </r>
  <r>
    <d v="2023-11-27T00:00:00"/>
    <x v="1"/>
    <x v="4"/>
    <n v="20"/>
    <n v="356.4"/>
    <x v="2"/>
    <s v="Wholesale"/>
    <n v="0.05"/>
    <x v="5"/>
    <n v="6771.5999999999995"/>
    <x v="3"/>
    <x v="0"/>
    <n v="1"/>
    <s v="REG100469"/>
    <s v="Cust 3532"/>
    <n v="26.7"/>
    <d v="2023-11-27T00:00:00"/>
    <d v="2023-12-03T00:00:00"/>
    <s v="Sophie"/>
    <n v="6"/>
    <x v="10"/>
    <x v="1"/>
    <n v="6744.9"/>
    <x v="0"/>
    <n v="6771.5999999999995"/>
    <n v="20"/>
  </r>
  <r>
    <d v="2023-08-15T00:00:00"/>
    <x v="0"/>
    <x v="0"/>
    <n v="3"/>
    <n v="294.72000000000003"/>
    <x v="2"/>
    <s v="Wholesale"/>
    <n v="0.05"/>
    <x v="1"/>
    <n v="839.952"/>
    <x v="3"/>
    <x v="1"/>
    <n v="0"/>
    <s v="REG100470"/>
    <s v="Cust 4712"/>
    <n v="45.33"/>
    <d v="2023-08-15T00:00:00"/>
    <d v="2023-08-18T00:00:00"/>
    <s v="Eric"/>
    <n v="3"/>
    <x v="0"/>
    <x v="2"/>
    <n v="794.62199999999996"/>
    <x v="0"/>
    <n v="839.952"/>
    <n v="0"/>
  </r>
  <r>
    <d v="2023-01-16T00:00:00"/>
    <x v="4"/>
    <x v="1"/>
    <n v="20"/>
    <n v="553.85"/>
    <x v="1"/>
    <s v="Retail"/>
    <n v="0"/>
    <x v="2"/>
    <n v="11077"/>
    <x v="3"/>
    <x v="2"/>
    <n v="0"/>
    <s v="REG100471"/>
    <s v="Cust 6211"/>
    <n v="33.21"/>
    <d v="2023-01-16T00:00:00"/>
    <d v="2023-01-24T00:00:00"/>
    <s v="Wendy"/>
    <n v="8"/>
    <x v="2"/>
    <x v="2"/>
    <n v="11043.79"/>
    <x v="0"/>
    <n v="11077"/>
    <n v="0"/>
  </r>
  <r>
    <d v="2025-02-28T00:00:00"/>
    <x v="3"/>
    <x v="4"/>
    <n v="13"/>
    <n v="81.17"/>
    <x v="3"/>
    <s v="Retail"/>
    <n v="0.1"/>
    <x v="2"/>
    <n v="949.68900000000008"/>
    <x v="3"/>
    <x v="1"/>
    <n v="1"/>
    <s v="REG100472"/>
    <s v="Cust 1222"/>
    <n v="48.21"/>
    <d v="2025-02-28T00:00:00"/>
    <d v="2025-03-08T00:00:00"/>
    <s v="Cameron"/>
    <n v="8"/>
    <x v="0"/>
    <x v="5"/>
    <n v="901.47900000000004"/>
    <x v="2"/>
    <n v="949.68900000000008"/>
    <n v="13"/>
  </r>
  <r>
    <d v="2023-11-28T00:00:00"/>
    <x v="4"/>
    <x v="1"/>
    <n v="2"/>
    <n v="532.51"/>
    <x v="0"/>
    <s v="Wholesale"/>
    <n v="0"/>
    <x v="3"/>
    <n v="1065.02"/>
    <x v="4"/>
    <x v="2"/>
    <n v="1"/>
    <s v="REG100473"/>
    <s v="Cust 6208"/>
    <n v="49.67"/>
    <d v="2023-11-28T00:00:00"/>
    <d v="2023-12-01T00:00:00"/>
    <s v="Wendy"/>
    <n v="3"/>
    <x v="4"/>
    <x v="0"/>
    <n v="1015.35"/>
    <x v="0"/>
    <n v="1065.02"/>
    <n v="2"/>
  </r>
  <r>
    <d v="2023-12-04T00:00:00"/>
    <x v="4"/>
    <x v="6"/>
    <n v="1"/>
    <n v="268.19"/>
    <x v="0"/>
    <s v="Wholesale"/>
    <n v="0.1"/>
    <x v="3"/>
    <n v="241.37100000000001"/>
    <x v="1"/>
    <x v="2"/>
    <n v="0"/>
    <s v="REG100474"/>
    <s v="Cust 5942"/>
    <n v="9.48"/>
    <d v="2023-12-04T00:00:00"/>
    <d v="2023-12-13T00:00:00"/>
    <s v="Wendy"/>
    <n v="9"/>
    <x v="2"/>
    <x v="5"/>
    <n v="231.89100000000002"/>
    <x v="0"/>
    <n v="241.37100000000001"/>
    <n v="0"/>
  </r>
  <r>
    <d v="2024-06-21T00:00:00"/>
    <x v="1"/>
    <x v="6"/>
    <n v="17"/>
    <n v="432.65"/>
    <x v="1"/>
    <s v="Retail"/>
    <n v="0.15"/>
    <x v="2"/>
    <n v="6251.7924999999996"/>
    <x v="3"/>
    <x v="0"/>
    <n v="0"/>
    <s v="REG100475"/>
    <s v="Cust 1745"/>
    <n v="18.850000000000001"/>
    <d v="2024-06-21T00:00:00"/>
    <d v="2024-06-29T00:00:00"/>
    <s v="Sophie"/>
    <n v="8"/>
    <x v="7"/>
    <x v="5"/>
    <n v="6232.9424999999992"/>
    <x v="1"/>
    <n v="6251.7924999999996"/>
    <n v="0"/>
  </r>
  <r>
    <d v="2025-03-17T00:00:00"/>
    <x v="0"/>
    <x v="2"/>
    <n v="14"/>
    <n v="123.04"/>
    <x v="1"/>
    <s v="Wholesale"/>
    <n v="0.1"/>
    <x v="5"/>
    <n v="1550.3040000000001"/>
    <x v="3"/>
    <x v="2"/>
    <n v="1"/>
    <s v="REG100476"/>
    <s v="Cust 2679"/>
    <n v="43.28"/>
    <d v="2025-03-17T00:00:00"/>
    <d v="2025-03-26T00:00:00"/>
    <s v="Eric"/>
    <n v="9"/>
    <x v="11"/>
    <x v="0"/>
    <n v="1507.0240000000001"/>
    <x v="2"/>
    <n v="1550.3040000000001"/>
    <n v="14"/>
  </r>
  <r>
    <d v="2023-08-17T00:00:00"/>
    <x v="3"/>
    <x v="2"/>
    <n v="16"/>
    <n v="454.54"/>
    <x v="0"/>
    <s v="Retail"/>
    <n v="0.1"/>
    <x v="4"/>
    <n v="6545.3760000000002"/>
    <x v="0"/>
    <x v="0"/>
    <n v="0"/>
    <s v="REG100477"/>
    <s v="Cust 9907"/>
    <n v="20.55"/>
    <d v="2023-08-17T00:00:00"/>
    <d v="2023-08-19T00:00:00"/>
    <s v="Cameron"/>
    <n v="2"/>
    <x v="9"/>
    <x v="6"/>
    <n v="6524.826"/>
    <x v="0"/>
    <n v="6545.3760000000002"/>
    <n v="0"/>
  </r>
  <r>
    <d v="2023-08-30T00:00:00"/>
    <x v="3"/>
    <x v="5"/>
    <n v="11"/>
    <n v="414.58"/>
    <x v="3"/>
    <s v="Wholesale"/>
    <n v="0.05"/>
    <x v="5"/>
    <n v="4332.3609999999999"/>
    <x v="3"/>
    <x v="2"/>
    <n v="0"/>
    <s v="REG100478"/>
    <s v="Cust 5750"/>
    <n v="25.33"/>
    <d v="2023-08-30T00:00:00"/>
    <d v="2023-09-05T00:00:00"/>
    <s v="Cameron"/>
    <n v="6"/>
    <x v="0"/>
    <x v="3"/>
    <n v="4307.0309999999999"/>
    <x v="0"/>
    <n v="4332.3609999999999"/>
    <n v="0"/>
  </r>
  <r>
    <d v="2025-06-16T00:00:00"/>
    <x v="0"/>
    <x v="1"/>
    <n v="9"/>
    <n v="352.91"/>
    <x v="0"/>
    <s v="Wholesale"/>
    <n v="0.1"/>
    <x v="4"/>
    <n v="2858.5709999999999"/>
    <x v="3"/>
    <x v="0"/>
    <n v="0"/>
    <s v="REG100479"/>
    <s v="Cust 5717"/>
    <n v="30.57"/>
    <d v="2025-06-16T00:00:00"/>
    <d v="2025-06-18T00:00:00"/>
    <s v="Eric"/>
    <n v="2"/>
    <x v="9"/>
    <x v="2"/>
    <n v="2828.0009999999997"/>
    <x v="2"/>
    <n v="2858.5709999999999"/>
    <n v="0"/>
  </r>
  <r>
    <d v="2023-06-29T00:00:00"/>
    <x v="2"/>
    <x v="3"/>
    <n v="10"/>
    <n v="126.46"/>
    <x v="1"/>
    <s v="Retail"/>
    <n v="0.1"/>
    <x v="0"/>
    <n v="1138.1400000000001"/>
    <x v="0"/>
    <x v="2"/>
    <n v="0"/>
    <s v="REG100480"/>
    <s v="Cust 7995"/>
    <n v="26.96"/>
    <d v="2023-06-29T00:00:00"/>
    <d v="2023-07-09T00:00:00"/>
    <s v="Ryan"/>
    <n v="10"/>
    <x v="0"/>
    <x v="0"/>
    <n v="1111.18"/>
    <x v="0"/>
    <n v="1138.1399999999999"/>
    <n v="0"/>
  </r>
  <r>
    <d v="2023-08-13T00:00:00"/>
    <x v="2"/>
    <x v="5"/>
    <n v="7"/>
    <n v="125.02"/>
    <x v="3"/>
    <s v="Wholesale"/>
    <n v="0"/>
    <x v="3"/>
    <n v="875.14"/>
    <x v="4"/>
    <x v="0"/>
    <n v="0"/>
    <s v="REG100481"/>
    <s v="Cust 5572"/>
    <n v="12.45"/>
    <d v="2023-08-13T00:00:00"/>
    <d v="2023-08-20T00:00:00"/>
    <s v="Ryan"/>
    <n v="7"/>
    <x v="11"/>
    <x v="3"/>
    <n v="862.68999999999994"/>
    <x v="0"/>
    <n v="875.14"/>
    <n v="0"/>
  </r>
  <r>
    <d v="2024-04-29T00:00:00"/>
    <x v="4"/>
    <x v="4"/>
    <n v="20"/>
    <n v="367.24"/>
    <x v="1"/>
    <s v="Wholesale"/>
    <n v="0.05"/>
    <x v="3"/>
    <n v="6977.5599999999986"/>
    <x v="1"/>
    <x v="0"/>
    <n v="0"/>
    <s v="REG100482"/>
    <s v="Cust 1721"/>
    <n v="45.67"/>
    <d v="2024-04-29T00:00:00"/>
    <d v="2024-05-07T00:00:00"/>
    <s v="Wendy"/>
    <n v="8"/>
    <x v="10"/>
    <x v="5"/>
    <n v="6931.8899999999985"/>
    <x v="1"/>
    <n v="6977.5599999999995"/>
    <n v="0"/>
  </r>
  <r>
    <d v="2023-07-15T00:00:00"/>
    <x v="4"/>
    <x v="5"/>
    <n v="8"/>
    <n v="432.12"/>
    <x v="0"/>
    <s v="Retail"/>
    <n v="0"/>
    <x v="5"/>
    <n v="3456.96"/>
    <x v="4"/>
    <x v="2"/>
    <n v="0"/>
    <s v="REG100483"/>
    <s v="Cust 2641"/>
    <n v="42.1"/>
    <d v="2023-07-15T00:00:00"/>
    <d v="2023-07-25T00:00:00"/>
    <s v="Wendy"/>
    <n v="10"/>
    <x v="0"/>
    <x v="0"/>
    <n v="3414.86"/>
    <x v="0"/>
    <n v="3456.96"/>
    <n v="0"/>
  </r>
  <r>
    <d v="2025-01-17T00:00:00"/>
    <x v="2"/>
    <x v="4"/>
    <n v="3"/>
    <n v="13.33"/>
    <x v="3"/>
    <s v="Retail"/>
    <n v="0.1"/>
    <x v="0"/>
    <n v="35.991"/>
    <x v="3"/>
    <x v="1"/>
    <n v="0"/>
    <s v="REG100484"/>
    <s v="Cust 9769"/>
    <n v="17.62"/>
    <d v="2025-01-17T00:00:00"/>
    <d v="2025-01-23T00:00:00"/>
    <s v="Ryan"/>
    <n v="6"/>
    <x v="4"/>
    <x v="0"/>
    <n v="18.370999999999999"/>
    <x v="2"/>
    <n v="35.991"/>
    <n v="0"/>
  </r>
  <r>
    <d v="2025-02-21T00:00:00"/>
    <x v="0"/>
    <x v="6"/>
    <n v="13"/>
    <n v="105.93"/>
    <x v="2"/>
    <s v="Retail"/>
    <n v="0"/>
    <x v="4"/>
    <n v="1377.09"/>
    <x v="2"/>
    <x v="0"/>
    <n v="0"/>
    <s v="REG100485"/>
    <s v="Cust 1718"/>
    <n v="38.96"/>
    <d v="2025-02-21T00:00:00"/>
    <d v="2025-03-03T00:00:00"/>
    <s v="Eric"/>
    <n v="10"/>
    <x v="11"/>
    <x v="2"/>
    <n v="1338.1299999999999"/>
    <x v="2"/>
    <n v="1377.0900000000001"/>
    <n v="0"/>
  </r>
  <r>
    <d v="2023-07-19T00:00:00"/>
    <x v="4"/>
    <x v="5"/>
    <n v="20"/>
    <n v="526.54999999999995"/>
    <x v="1"/>
    <s v="Wholesale"/>
    <n v="0"/>
    <x v="1"/>
    <n v="10531"/>
    <x v="2"/>
    <x v="0"/>
    <n v="1"/>
    <s v="REG100486"/>
    <s v="Cust 1210"/>
    <n v="25.64"/>
    <d v="2023-07-19T00:00:00"/>
    <d v="2023-07-26T00:00:00"/>
    <s v="Wendy"/>
    <n v="7"/>
    <x v="0"/>
    <x v="4"/>
    <n v="10505.36"/>
    <x v="0"/>
    <n v="10531"/>
    <n v="20"/>
  </r>
  <r>
    <d v="2024-09-29T00:00:00"/>
    <x v="4"/>
    <x v="1"/>
    <n v="11"/>
    <n v="339.78"/>
    <x v="1"/>
    <s v="Retail"/>
    <n v="0.05"/>
    <x v="5"/>
    <n v="3550.701"/>
    <x v="2"/>
    <x v="2"/>
    <n v="1"/>
    <s v="REG100487"/>
    <s v="Cust 7710"/>
    <n v="11.56"/>
    <d v="2024-09-29T00:00:00"/>
    <d v="2024-10-06T00:00:00"/>
    <s v="Wendy"/>
    <n v="7"/>
    <x v="6"/>
    <x v="2"/>
    <n v="3539.1410000000001"/>
    <x v="1"/>
    <n v="3550.7009999999996"/>
    <n v="11"/>
  </r>
  <r>
    <d v="2024-10-17T00:00:00"/>
    <x v="0"/>
    <x v="0"/>
    <n v="10"/>
    <n v="91.75"/>
    <x v="3"/>
    <s v="Wholesale"/>
    <n v="0.15"/>
    <x v="2"/>
    <n v="779.875"/>
    <x v="3"/>
    <x v="2"/>
    <n v="0"/>
    <s v="REG100488"/>
    <s v="Cust 1428"/>
    <n v="37.270000000000003"/>
    <d v="2024-10-17T00:00:00"/>
    <d v="2024-10-21T00:00:00"/>
    <s v="Eric"/>
    <n v="4"/>
    <x v="7"/>
    <x v="2"/>
    <n v="742.60500000000002"/>
    <x v="1"/>
    <n v="779.875"/>
    <n v="0"/>
  </r>
  <r>
    <d v="2025-06-11T00:00:00"/>
    <x v="0"/>
    <x v="1"/>
    <n v="15"/>
    <n v="13.66"/>
    <x v="0"/>
    <s v="Retail"/>
    <n v="0.1"/>
    <x v="1"/>
    <n v="184.41"/>
    <x v="2"/>
    <x v="0"/>
    <n v="0"/>
    <s v="REG100489"/>
    <s v="Cust 2810"/>
    <n v="38.04"/>
    <d v="2025-06-11T00:00:00"/>
    <d v="2025-06-17T00:00:00"/>
    <s v="Eric"/>
    <n v="6"/>
    <x v="2"/>
    <x v="5"/>
    <n v="146.37"/>
    <x v="2"/>
    <n v="184.41"/>
    <n v="0"/>
  </r>
  <r>
    <d v="2024-01-19T00:00:00"/>
    <x v="4"/>
    <x v="2"/>
    <n v="6"/>
    <n v="148.22999999999999"/>
    <x v="0"/>
    <s v="Retail"/>
    <n v="0.1"/>
    <x v="0"/>
    <n v="800.44199999999989"/>
    <x v="4"/>
    <x v="0"/>
    <n v="0"/>
    <s v="REG100490"/>
    <s v="Cust 2234"/>
    <n v="19.579999999999998"/>
    <d v="2024-01-19T00:00:00"/>
    <d v="2024-01-29T00:00:00"/>
    <s v="Wendy"/>
    <n v="10"/>
    <x v="9"/>
    <x v="6"/>
    <n v="780.86199999999985"/>
    <x v="1"/>
    <n v="800.44199999999989"/>
    <n v="0"/>
  </r>
  <r>
    <d v="2023-12-03T00:00:00"/>
    <x v="0"/>
    <x v="3"/>
    <n v="11"/>
    <n v="495.03"/>
    <x v="3"/>
    <s v="Wholesale"/>
    <n v="0.15"/>
    <x v="2"/>
    <n v="4628.5304999999998"/>
    <x v="3"/>
    <x v="2"/>
    <n v="0"/>
    <s v="REG100491"/>
    <s v="Cust 9602"/>
    <n v="27.37"/>
    <d v="2023-12-03T00:00:00"/>
    <d v="2023-12-05T00:00:00"/>
    <s v="Eric"/>
    <n v="2"/>
    <x v="11"/>
    <x v="1"/>
    <n v="4601.1605"/>
    <x v="0"/>
    <n v="4628.5304999999998"/>
    <n v="0"/>
  </r>
  <r>
    <d v="2024-06-19T00:00:00"/>
    <x v="3"/>
    <x v="3"/>
    <n v="6"/>
    <n v="247.2"/>
    <x v="1"/>
    <s v="Wholesale"/>
    <n v="0.05"/>
    <x v="5"/>
    <n v="1409.04"/>
    <x v="4"/>
    <x v="0"/>
    <n v="0"/>
    <s v="REG100492"/>
    <s v="Cust 2546"/>
    <n v="18.75"/>
    <d v="2024-06-19T00:00:00"/>
    <d v="2024-06-27T00:00:00"/>
    <s v="Cameron"/>
    <n v="8"/>
    <x v="0"/>
    <x v="4"/>
    <n v="1390.29"/>
    <x v="1"/>
    <n v="1409.0399999999997"/>
    <n v="0"/>
  </r>
  <r>
    <d v="2024-10-16T00:00:00"/>
    <x v="4"/>
    <x v="4"/>
    <n v="19"/>
    <n v="207.45"/>
    <x v="2"/>
    <s v="Retail"/>
    <n v="0.05"/>
    <x v="4"/>
    <n v="3744.4724999999989"/>
    <x v="2"/>
    <x v="1"/>
    <n v="0"/>
    <s v="REG100493"/>
    <s v="Cust 5032"/>
    <n v="11.5"/>
    <d v="2024-10-16T00:00:00"/>
    <d v="2024-10-21T00:00:00"/>
    <s v="Wendy"/>
    <n v="5"/>
    <x v="5"/>
    <x v="6"/>
    <n v="3732.9724999999989"/>
    <x v="1"/>
    <n v="3744.4724999999994"/>
    <n v="0"/>
  </r>
  <r>
    <d v="2025-01-23T00:00:00"/>
    <x v="0"/>
    <x v="0"/>
    <n v="2"/>
    <n v="370.78"/>
    <x v="3"/>
    <s v="Wholesale"/>
    <n v="0.15"/>
    <x v="5"/>
    <n v="630.32599999999991"/>
    <x v="0"/>
    <x v="0"/>
    <n v="0"/>
    <s v="REG100494"/>
    <s v="Cust 4297"/>
    <n v="20.45"/>
    <d v="2025-01-23T00:00:00"/>
    <d v="2025-01-27T00:00:00"/>
    <s v="Eric"/>
    <n v="4"/>
    <x v="10"/>
    <x v="1"/>
    <n v="609.87599999999986"/>
    <x v="2"/>
    <n v="630.32599999999991"/>
    <n v="0"/>
  </r>
  <r>
    <d v="2023-11-05T00:00:00"/>
    <x v="0"/>
    <x v="2"/>
    <n v="12"/>
    <n v="159.85"/>
    <x v="3"/>
    <s v="Retail"/>
    <n v="0.1"/>
    <x v="1"/>
    <n v="1726.38"/>
    <x v="3"/>
    <x v="2"/>
    <n v="0"/>
    <s v="REG100496"/>
    <s v="Cust 4136"/>
    <n v="32.61"/>
    <d v="2023-11-05T00:00:00"/>
    <d v="2023-11-07T00:00:00"/>
    <s v="Eric"/>
    <n v="2"/>
    <x v="11"/>
    <x v="5"/>
    <n v="1693.7700000000002"/>
    <x v="0"/>
    <n v="1726.3799999999999"/>
    <n v="0"/>
  </r>
  <r>
    <d v="2023-06-18T00:00:00"/>
    <x v="1"/>
    <x v="6"/>
    <n v="13"/>
    <n v="181.68"/>
    <x v="2"/>
    <s v="Wholesale"/>
    <n v="0.05"/>
    <x v="5"/>
    <n v="2243.748"/>
    <x v="1"/>
    <x v="1"/>
    <n v="0"/>
    <s v="REG100497"/>
    <s v="Cust 7460"/>
    <n v="14.69"/>
    <d v="2023-06-18T00:00:00"/>
    <d v="2023-06-23T00:00:00"/>
    <s v="Sophie"/>
    <n v="5"/>
    <x v="5"/>
    <x v="4"/>
    <n v="2229.058"/>
    <x v="0"/>
    <n v="2243.748"/>
    <n v="0"/>
  </r>
  <r>
    <d v="2024-07-15T00:00:00"/>
    <x v="3"/>
    <x v="1"/>
    <n v="16"/>
    <n v="34.159999999999997"/>
    <x v="1"/>
    <s v="Retail"/>
    <n v="0.15"/>
    <x v="4"/>
    <n v="464.57600000000002"/>
    <x v="3"/>
    <x v="1"/>
    <n v="0"/>
    <s v="REG100498"/>
    <s v="Cust 3960"/>
    <n v="36.33"/>
    <d v="2024-07-15T00:00:00"/>
    <d v="2024-07-21T00:00:00"/>
    <s v="Cameron"/>
    <n v="6"/>
    <x v="6"/>
    <x v="0"/>
    <n v="428.24600000000004"/>
    <x v="1"/>
    <n v="464.57599999999996"/>
    <n v="0"/>
  </r>
  <r>
    <d v="2024-06-14T00:00:00"/>
    <x v="3"/>
    <x v="0"/>
    <n v="2"/>
    <n v="287.43"/>
    <x v="2"/>
    <s v="Wholesale"/>
    <n v="0.1"/>
    <x v="5"/>
    <n v="517.37400000000002"/>
    <x v="3"/>
    <x v="2"/>
    <n v="0"/>
    <s v="REG100499"/>
    <s v="Cust 5530"/>
    <n v="25.34"/>
    <d v="2024-06-14T00:00:00"/>
    <d v="2024-06-23T00:00:00"/>
    <s v="Cameron"/>
    <n v="9"/>
    <x v="5"/>
    <x v="2"/>
    <n v="492.03400000000005"/>
    <x v="1"/>
    <n v="517.37400000000002"/>
    <n v="0"/>
  </r>
  <r>
    <d v="2023-02-27T00:00:00"/>
    <x v="2"/>
    <x v="0"/>
    <n v="1"/>
    <n v="430.61"/>
    <x v="0"/>
    <s v="Retail"/>
    <n v="0"/>
    <x v="1"/>
    <n v="430.61"/>
    <x v="1"/>
    <x v="2"/>
    <n v="0"/>
    <s v="REG100501"/>
    <s v="Cust 9641"/>
    <n v="14.53"/>
    <d v="2023-02-27T00:00:00"/>
    <d v="2023-03-07T00:00:00"/>
    <s v="Ryan"/>
    <n v="8"/>
    <x v="5"/>
    <x v="0"/>
    <n v="416.08000000000004"/>
    <x v="0"/>
    <n v="430.61"/>
    <n v="0"/>
  </r>
  <r>
    <d v="2023-07-31T00:00:00"/>
    <x v="4"/>
    <x v="0"/>
    <n v="5"/>
    <n v="508.05"/>
    <x v="3"/>
    <s v="Retail"/>
    <n v="0"/>
    <x v="2"/>
    <n v="2540.25"/>
    <x v="4"/>
    <x v="2"/>
    <n v="1"/>
    <s v="REG100502"/>
    <s v="Cust 9742"/>
    <n v="35.630000000000003"/>
    <d v="2023-07-31T00:00:00"/>
    <d v="2023-08-09T00:00:00"/>
    <s v="Wendy"/>
    <n v="9"/>
    <x v="11"/>
    <x v="0"/>
    <n v="2504.62"/>
    <x v="0"/>
    <n v="2540.25"/>
    <n v="5"/>
  </r>
  <r>
    <d v="2023-03-03T00:00:00"/>
    <x v="4"/>
    <x v="0"/>
    <n v="13"/>
    <n v="522.97"/>
    <x v="2"/>
    <s v="Retail"/>
    <n v="0.15"/>
    <x v="3"/>
    <n v="5778.8185000000003"/>
    <x v="2"/>
    <x v="0"/>
    <n v="0"/>
    <s v="REG100503"/>
    <s v="Cust 1144"/>
    <n v="33.9"/>
    <d v="2023-03-03T00:00:00"/>
    <d v="2023-03-10T00:00:00"/>
    <s v="Wendy"/>
    <n v="7"/>
    <x v="4"/>
    <x v="5"/>
    <n v="5744.9185000000007"/>
    <x v="0"/>
    <n v="5778.8185000000003"/>
    <n v="0"/>
  </r>
  <r>
    <d v="2023-04-26T00:00:00"/>
    <x v="1"/>
    <x v="0"/>
    <n v="17"/>
    <n v="260.25"/>
    <x v="3"/>
    <s v="Wholesale"/>
    <n v="0.1"/>
    <x v="2"/>
    <n v="3981.8249999999998"/>
    <x v="4"/>
    <x v="1"/>
    <n v="0"/>
    <s v="REG100504"/>
    <s v="Cust 2936"/>
    <n v="23.26"/>
    <d v="2023-04-26T00:00:00"/>
    <d v="2023-04-28T00:00:00"/>
    <s v="Sophie"/>
    <n v="2"/>
    <x v="5"/>
    <x v="3"/>
    <n v="3958.5649999999996"/>
    <x v="0"/>
    <n v="3981.8250000000003"/>
    <n v="0"/>
  </r>
  <r>
    <d v="2024-10-19T00:00:00"/>
    <x v="0"/>
    <x v="1"/>
    <n v="6"/>
    <n v="549.21"/>
    <x v="0"/>
    <s v="Retail"/>
    <n v="0.1"/>
    <x v="0"/>
    <n v="2965.7339999999999"/>
    <x v="4"/>
    <x v="2"/>
    <n v="1"/>
    <s v="REG100505"/>
    <s v="Cust 3035"/>
    <n v="12.29"/>
    <d v="2024-10-19T00:00:00"/>
    <d v="2024-10-27T00:00:00"/>
    <s v="Eric"/>
    <n v="8"/>
    <x v="0"/>
    <x v="1"/>
    <n v="2953.444"/>
    <x v="1"/>
    <n v="2965.7340000000004"/>
    <n v="6"/>
  </r>
  <r>
    <d v="2024-06-30T00:00:00"/>
    <x v="3"/>
    <x v="6"/>
    <n v="17"/>
    <n v="472.33"/>
    <x v="2"/>
    <s v="Retail"/>
    <n v="0.15"/>
    <x v="3"/>
    <n v="6825.1684999999998"/>
    <x v="2"/>
    <x v="2"/>
    <n v="0"/>
    <s v="REG100506"/>
    <s v="Cust 1717"/>
    <n v="22.63"/>
    <d v="2024-06-30T00:00:00"/>
    <d v="2024-07-04T00:00:00"/>
    <s v="Cameron"/>
    <n v="4"/>
    <x v="11"/>
    <x v="2"/>
    <n v="6802.5384999999997"/>
    <x v="1"/>
    <n v="6825.1684999999998"/>
    <n v="0"/>
  </r>
  <r>
    <d v="2024-10-11T00:00:00"/>
    <x v="4"/>
    <x v="0"/>
    <n v="9"/>
    <n v="596.83000000000004"/>
    <x v="1"/>
    <s v="Retail"/>
    <n v="0"/>
    <x v="0"/>
    <n v="5371.47"/>
    <x v="3"/>
    <x v="2"/>
    <n v="0"/>
    <s v="REG100507"/>
    <s v="Cust 4456"/>
    <n v="6.43"/>
    <d v="2024-10-11T00:00:00"/>
    <d v="2024-10-19T00:00:00"/>
    <s v="Wendy"/>
    <n v="8"/>
    <x v="4"/>
    <x v="5"/>
    <n v="5365.04"/>
    <x v="1"/>
    <n v="5371.47"/>
    <n v="0"/>
  </r>
  <r>
    <d v="2025-06-14T00:00:00"/>
    <x v="3"/>
    <x v="5"/>
    <n v="15"/>
    <n v="154.04"/>
    <x v="3"/>
    <s v="Retail"/>
    <n v="0.1"/>
    <x v="1"/>
    <n v="2079.54"/>
    <x v="3"/>
    <x v="0"/>
    <n v="1"/>
    <s v="REG100508"/>
    <s v="Cust 6435"/>
    <n v="24.53"/>
    <d v="2025-06-14T00:00:00"/>
    <d v="2025-06-23T00:00:00"/>
    <s v="Cameron"/>
    <n v="9"/>
    <x v="8"/>
    <x v="5"/>
    <n v="2055.0099999999998"/>
    <x v="2"/>
    <n v="2079.54"/>
    <n v="15"/>
  </r>
  <r>
    <d v="2024-04-22T00:00:00"/>
    <x v="4"/>
    <x v="4"/>
    <n v="5"/>
    <n v="382.17"/>
    <x v="2"/>
    <s v="Wholesale"/>
    <n v="0"/>
    <x v="5"/>
    <n v="1910.85"/>
    <x v="4"/>
    <x v="0"/>
    <n v="0"/>
    <s v="REG100510"/>
    <s v="Cust 6746"/>
    <n v="17.72"/>
    <d v="2024-04-22T00:00:00"/>
    <d v="2024-04-25T00:00:00"/>
    <s v="Wendy"/>
    <n v="3"/>
    <x v="2"/>
    <x v="1"/>
    <n v="1893.1299999999999"/>
    <x v="1"/>
    <n v="1910.8500000000001"/>
    <n v="0"/>
  </r>
  <r>
    <d v="2024-11-15T00:00:00"/>
    <x v="0"/>
    <x v="5"/>
    <n v="10"/>
    <n v="98.24"/>
    <x v="2"/>
    <s v="Wholesale"/>
    <n v="0"/>
    <x v="2"/>
    <n v="982.4"/>
    <x v="4"/>
    <x v="0"/>
    <n v="1"/>
    <s v="REG100515"/>
    <s v="Cust 1385"/>
    <n v="21.01"/>
    <d v="2024-11-15T00:00:00"/>
    <d v="2024-11-17T00:00:00"/>
    <s v="Eric"/>
    <n v="2"/>
    <x v="7"/>
    <x v="3"/>
    <n v="961.39"/>
    <x v="1"/>
    <n v="982.4"/>
    <n v="10"/>
  </r>
  <r>
    <d v="2024-06-28T00:00:00"/>
    <x v="3"/>
    <x v="0"/>
    <n v="6"/>
    <n v="227.6"/>
    <x v="3"/>
    <s v="Retail"/>
    <n v="0.05"/>
    <x v="3"/>
    <n v="1297.32"/>
    <x v="2"/>
    <x v="0"/>
    <n v="0"/>
    <s v="REG100516"/>
    <s v="Cust 1904"/>
    <n v="38.22"/>
    <d v="2024-06-28T00:00:00"/>
    <d v="2024-07-05T00:00:00"/>
    <s v="Cameron"/>
    <n v="7"/>
    <x v="3"/>
    <x v="3"/>
    <n v="1259.0999999999999"/>
    <x v="1"/>
    <n v="1297.32"/>
    <n v="0"/>
  </r>
  <r>
    <d v="2023-02-26T00:00:00"/>
    <x v="3"/>
    <x v="4"/>
    <n v="5"/>
    <n v="489.13"/>
    <x v="2"/>
    <s v="Retail"/>
    <n v="0.1"/>
    <x v="5"/>
    <n v="2201.085"/>
    <x v="1"/>
    <x v="0"/>
    <n v="0"/>
    <s v="REG100518"/>
    <s v="Cust 9239"/>
    <n v="44.73"/>
    <d v="2023-02-26T00:00:00"/>
    <d v="2023-03-04T00:00:00"/>
    <s v="Cameron"/>
    <n v="6"/>
    <x v="5"/>
    <x v="4"/>
    <n v="2156.355"/>
    <x v="0"/>
    <n v="2201.085"/>
    <n v="0"/>
  </r>
  <r>
    <d v="2024-04-30T00:00:00"/>
    <x v="1"/>
    <x v="0"/>
    <n v="4"/>
    <n v="414.36"/>
    <x v="1"/>
    <s v="Retail"/>
    <n v="0"/>
    <x v="4"/>
    <n v="1657.44"/>
    <x v="2"/>
    <x v="0"/>
    <n v="0"/>
    <s v="REG100519"/>
    <s v="Cust 5678"/>
    <n v="8.02"/>
    <d v="2024-04-30T00:00:00"/>
    <d v="2024-05-07T00:00:00"/>
    <s v="Sophie"/>
    <n v="7"/>
    <x v="9"/>
    <x v="2"/>
    <n v="1649.42"/>
    <x v="1"/>
    <n v="1657.44"/>
    <n v="0"/>
  </r>
  <r>
    <d v="2024-06-02T00:00:00"/>
    <x v="2"/>
    <x v="3"/>
    <n v="20"/>
    <n v="427.3"/>
    <x v="2"/>
    <s v="Wholesale"/>
    <n v="0.05"/>
    <x v="2"/>
    <n v="8118.7"/>
    <x v="1"/>
    <x v="0"/>
    <n v="1"/>
    <s v="REG100522"/>
    <s v="Cust 9924"/>
    <n v="25.19"/>
    <d v="2024-06-02T00:00:00"/>
    <d v="2024-06-08T00:00:00"/>
    <s v="Ryan"/>
    <n v="6"/>
    <x v="10"/>
    <x v="3"/>
    <n v="8093.51"/>
    <x v="1"/>
    <n v="8118.7"/>
    <n v="20"/>
  </r>
  <r>
    <d v="2024-09-01T00:00:00"/>
    <x v="1"/>
    <x v="0"/>
    <n v="16"/>
    <n v="588.91999999999996"/>
    <x v="3"/>
    <s v="Wholesale"/>
    <n v="0.15"/>
    <x v="1"/>
    <n v="8009.311999999999"/>
    <x v="3"/>
    <x v="0"/>
    <n v="0"/>
    <s v="REG100523"/>
    <s v="Cust 3887"/>
    <n v="7.89"/>
    <d v="2024-09-01T00:00:00"/>
    <d v="2024-09-05T00:00:00"/>
    <s v="Sophie"/>
    <n v="4"/>
    <x v="5"/>
    <x v="2"/>
    <n v="8001.4219999999987"/>
    <x v="1"/>
    <n v="8009.311999999999"/>
    <n v="0"/>
  </r>
  <r>
    <d v="2025-03-31T00:00:00"/>
    <x v="1"/>
    <x v="1"/>
    <n v="1"/>
    <n v="476"/>
    <x v="1"/>
    <s v="Wholesale"/>
    <n v="0.15"/>
    <x v="3"/>
    <n v="404.6"/>
    <x v="3"/>
    <x v="0"/>
    <n v="0"/>
    <s v="REG100525"/>
    <s v="Cust 2290"/>
    <n v="18.95"/>
    <d v="2025-03-31T00:00:00"/>
    <d v="2025-04-03T00:00:00"/>
    <s v="Sophie"/>
    <n v="3"/>
    <x v="0"/>
    <x v="6"/>
    <n v="385.65000000000003"/>
    <x v="2"/>
    <n v="404.59999999999997"/>
    <n v="0"/>
  </r>
  <r>
    <d v="2023-07-05T00:00:00"/>
    <x v="2"/>
    <x v="3"/>
    <n v="3"/>
    <n v="250.65"/>
    <x v="3"/>
    <s v="Retail"/>
    <n v="0.15"/>
    <x v="0"/>
    <n v="639.15750000000003"/>
    <x v="4"/>
    <x v="1"/>
    <n v="0"/>
    <s v="REG100527"/>
    <s v="Cust 1726"/>
    <n v="44.46"/>
    <d v="2023-07-05T00:00:00"/>
    <d v="2023-07-07T00:00:00"/>
    <s v="Ryan"/>
    <n v="2"/>
    <x v="5"/>
    <x v="5"/>
    <n v="594.69749999999999"/>
    <x v="0"/>
    <n v="639.15750000000003"/>
    <n v="0"/>
  </r>
  <r>
    <d v="2024-10-24T00:00:00"/>
    <x v="4"/>
    <x v="5"/>
    <n v="19"/>
    <n v="301.17"/>
    <x v="3"/>
    <s v="Retail"/>
    <n v="0.05"/>
    <x v="1"/>
    <n v="5436.1184999999996"/>
    <x v="2"/>
    <x v="2"/>
    <n v="0"/>
    <s v="REG100528"/>
    <s v="Cust 9874"/>
    <n v="5.71"/>
    <d v="2024-10-24T00:00:00"/>
    <d v="2024-11-03T00:00:00"/>
    <s v="Wendy"/>
    <n v="10"/>
    <x v="5"/>
    <x v="6"/>
    <n v="5430.4084999999995"/>
    <x v="1"/>
    <n v="5436.1185000000005"/>
    <n v="0"/>
  </r>
  <r>
    <d v="2025-04-08T00:00:00"/>
    <x v="2"/>
    <x v="3"/>
    <n v="7"/>
    <n v="30.79"/>
    <x v="2"/>
    <s v="Retail"/>
    <n v="0.1"/>
    <x v="4"/>
    <n v="193.977"/>
    <x v="3"/>
    <x v="2"/>
    <n v="1"/>
    <s v="REG100529"/>
    <s v="Cust 1774"/>
    <n v="11.39"/>
    <d v="2025-04-08T00:00:00"/>
    <d v="2025-04-16T00:00:00"/>
    <s v="Ryan"/>
    <n v="8"/>
    <x v="5"/>
    <x v="5"/>
    <n v="182.58699999999999"/>
    <x v="2"/>
    <n v="193.977"/>
    <n v="7"/>
  </r>
  <r>
    <d v="2024-06-05T00:00:00"/>
    <x v="0"/>
    <x v="0"/>
    <n v="1"/>
    <n v="561.6"/>
    <x v="1"/>
    <s v="Wholesale"/>
    <n v="0.15"/>
    <x v="1"/>
    <n v="477.36"/>
    <x v="2"/>
    <x v="1"/>
    <n v="0"/>
    <s v="REG100530"/>
    <s v="Cust 2414"/>
    <n v="38.020000000000003"/>
    <d v="2024-06-05T00:00:00"/>
    <d v="2024-06-10T00:00:00"/>
    <s v="Eric"/>
    <n v="5"/>
    <x v="4"/>
    <x v="1"/>
    <n v="439.34000000000003"/>
    <x v="1"/>
    <n v="477.36"/>
    <n v="0"/>
  </r>
  <r>
    <d v="2025-01-23T00:00:00"/>
    <x v="4"/>
    <x v="1"/>
    <n v="16"/>
    <n v="193.7"/>
    <x v="1"/>
    <s v="Retail"/>
    <n v="0.15"/>
    <x v="4"/>
    <n v="2634.32"/>
    <x v="4"/>
    <x v="1"/>
    <n v="0"/>
    <s v="REG100531"/>
    <s v="Cust 6534"/>
    <n v="6.83"/>
    <d v="2025-01-23T00:00:00"/>
    <d v="2025-01-29T00:00:00"/>
    <s v="Wendy"/>
    <n v="6"/>
    <x v="6"/>
    <x v="1"/>
    <n v="2627.4900000000002"/>
    <x v="2"/>
    <n v="2634.3199999999997"/>
    <n v="0"/>
  </r>
  <r>
    <d v="2024-11-04T00:00:00"/>
    <x v="3"/>
    <x v="4"/>
    <n v="17"/>
    <n v="310.02999999999997"/>
    <x v="3"/>
    <s v="Retail"/>
    <n v="0.05"/>
    <x v="3"/>
    <n v="5006.9844999999987"/>
    <x v="0"/>
    <x v="0"/>
    <n v="0"/>
    <s v="REG100532"/>
    <s v="Cust 3170"/>
    <n v="8.06"/>
    <d v="2024-11-04T00:00:00"/>
    <d v="2024-11-12T00:00:00"/>
    <s v="Cameron"/>
    <n v="8"/>
    <x v="7"/>
    <x v="1"/>
    <n v="4998.9244999999983"/>
    <x v="1"/>
    <n v="5006.9844999999987"/>
    <n v="0"/>
  </r>
  <r>
    <d v="2024-04-09T00:00:00"/>
    <x v="3"/>
    <x v="6"/>
    <n v="3"/>
    <n v="250.11"/>
    <x v="3"/>
    <s v="Wholesale"/>
    <n v="0"/>
    <x v="1"/>
    <n v="750.33"/>
    <x v="1"/>
    <x v="0"/>
    <n v="0"/>
    <s v="REG100534"/>
    <s v="Cust 2670"/>
    <n v="36.35"/>
    <d v="2024-04-09T00:00:00"/>
    <d v="2024-04-17T00:00:00"/>
    <s v="Cameron"/>
    <n v="8"/>
    <x v="2"/>
    <x v="0"/>
    <n v="713.98"/>
    <x v="1"/>
    <n v="750.33"/>
    <n v="0"/>
  </r>
  <r>
    <d v="2025-01-17T00:00:00"/>
    <x v="2"/>
    <x v="2"/>
    <n v="12"/>
    <n v="526.82000000000005"/>
    <x v="1"/>
    <s v="Retail"/>
    <n v="0"/>
    <x v="2"/>
    <n v="6321.84"/>
    <x v="4"/>
    <x v="2"/>
    <n v="0"/>
    <s v="REG100535"/>
    <s v="Cust 8949"/>
    <n v="29.75"/>
    <d v="2025-01-17T00:00:00"/>
    <d v="2025-01-25T00:00:00"/>
    <s v="Ryan"/>
    <n v="8"/>
    <x v="11"/>
    <x v="3"/>
    <n v="6292.09"/>
    <x v="2"/>
    <n v="6321.84"/>
    <n v="0"/>
  </r>
  <r>
    <d v="2024-09-22T00:00:00"/>
    <x v="0"/>
    <x v="3"/>
    <n v="18"/>
    <n v="575.1"/>
    <x v="3"/>
    <s v="Wholesale"/>
    <n v="0"/>
    <x v="4"/>
    <n v="10351.799999999999"/>
    <x v="0"/>
    <x v="0"/>
    <n v="0"/>
    <s v="REG100536"/>
    <s v="Cust 9748"/>
    <n v="35.32"/>
    <d v="2024-09-22T00:00:00"/>
    <d v="2024-09-29T00:00:00"/>
    <s v="Eric"/>
    <n v="7"/>
    <x v="7"/>
    <x v="3"/>
    <n v="10316.48"/>
    <x v="1"/>
    <n v="10351.800000000001"/>
    <n v="0"/>
  </r>
  <r>
    <d v="2023-01-20T00:00:00"/>
    <x v="0"/>
    <x v="5"/>
    <n v="8"/>
    <n v="325.52"/>
    <x v="2"/>
    <s v="Retail"/>
    <n v="0.1"/>
    <x v="2"/>
    <n v="2343.7440000000001"/>
    <x v="2"/>
    <x v="2"/>
    <n v="0"/>
    <s v="REG100537"/>
    <s v="Cust 1220"/>
    <n v="45.59"/>
    <d v="2023-01-20T00:00:00"/>
    <d v="2023-01-25T00:00:00"/>
    <s v="Eric"/>
    <n v="5"/>
    <x v="0"/>
    <x v="1"/>
    <n v="2298.154"/>
    <x v="0"/>
    <n v="2343.7440000000001"/>
    <n v="0"/>
  </r>
  <r>
    <d v="2024-01-12T00:00:00"/>
    <x v="2"/>
    <x v="5"/>
    <n v="14"/>
    <n v="157.13999999999999"/>
    <x v="1"/>
    <s v="Wholesale"/>
    <n v="0.15"/>
    <x v="5"/>
    <n v="1869.9659999999999"/>
    <x v="1"/>
    <x v="1"/>
    <n v="0"/>
    <s v="REG100538"/>
    <s v="Cust 5645"/>
    <n v="36.04"/>
    <d v="2024-01-12T00:00:00"/>
    <d v="2024-01-22T00:00:00"/>
    <s v="Ryan"/>
    <n v="10"/>
    <x v="1"/>
    <x v="4"/>
    <n v="1833.9259999999999"/>
    <x v="1"/>
    <n v="1869.9659999999999"/>
    <n v="0"/>
  </r>
  <r>
    <d v="2024-04-08T00:00:00"/>
    <x v="3"/>
    <x v="0"/>
    <n v="10"/>
    <n v="100.26"/>
    <x v="3"/>
    <s v="Wholesale"/>
    <n v="0.05"/>
    <x v="3"/>
    <n v="952.47"/>
    <x v="1"/>
    <x v="1"/>
    <n v="0"/>
    <s v="REG100539"/>
    <s v="Cust 6577"/>
    <n v="36.71"/>
    <d v="2024-04-08T00:00:00"/>
    <d v="2024-04-15T00:00:00"/>
    <s v="Cameron"/>
    <n v="7"/>
    <x v="6"/>
    <x v="6"/>
    <n v="915.76"/>
    <x v="1"/>
    <n v="952.47"/>
    <n v="0"/>
  </r>
  <r>
    <d v="2024-02-17T00:00:00"/>
    <x v="3"/>
    <x v="5"/>
    <n v="14"/>
    <n v="485.21"/>
    <x v="1"/>
    <s v="Retail"/>
    <n v="0"/>
    <x v="2"/>
    <n v="6792.94"/>
    <x v="0"/>
    <x v="0"/>
    <n v="0"/>
    <s v="REG100542"/>
    <s v="Cust 3030"/>
    <n v="41.72"/>
    <d v="2024-02-17T00:00:00"/>
    <d v="2024-02-23T00:00:00"/>
    <s v="Cameron"/>
    <n v="6"/>
    <x v="8"/>
    <x v="3"/>
    <n v="6751.2199999999993"/>
    <x v="1"/>
    <n v="6792.94"/>
    <n v="0"/>
  </r>
  <r>
    <d v="2024-01-25T00:00:00"/>
    <x v="1"/>
    <x v="5"/>
    <n v="9"/>
    <n v="372.44"/>
    <x v="1"/>
    <s v="Wholesale"/>
    <n v="0.05"/>
    <x v="5"/>
    <n v="3184.3620000000001"/>
    <x v="1"/>
    <x v="0"/>
    <n v="0"/>
    <s v="REG100543"/>
    <s v="Cust 5896"/>
    <n v="41.87"/>
    <d v="2024-01-25T00:00:00"/>
    <d v="2024-02-02T00:00:00"/>
    <s v="Sophie"/>
    <n v="8"/>
    <x v="7"/>
    <x v="1"/>
    <n v="3142.4920000000002"/>
    <x v="1"/>
    <n v="3184.3620000000001"/>
    <n v="0"/>
  </r>
  <r>
    <d v="2023-06-25T00:00:00"/>
    <x v="2"/>
    <x v="2"/>
    <n v="15"/>
    <n v="365.61"/>
    <x v="3"/>
    <s v="Retail"/>
    <n v="0.15"/>
    <x v="4"/>
    <n v="4661.5275000000001"/>
    <x v="3"/>
    <x v="0"/>
    <n v="0"/>
    <s v="REG100545"/>
    <s v="Cust 9510"/>
    <n v="35.840000000000003"/>
    <d v="2023-06-25T00:00:00"/>
    <d v="2023-06-27T00:00:00"/>
    <s v="Ryan"/>
    <n v="2"/>
    <x v="11"/>
    <x v="0"/>
    <n v="4625.6875"/>
    <x v="0"/>
    <n v="4661.5275000000001"/>
    <n v="0"/>
  </r>
  <r>
    <d v="2023-04-17T00:00:00"/>
    <x v="1"/>
    <x v="0"/>
    <n v="20"/>
    <n v="353.97"/>
    <x v="0"/>
    <s v="Wholesale"/>
    <n v="0.15"/>
    <x v="2"/>
    <n v="6017.4900000000007"/>
    <x v="3"/>
    <x v="2"/>
    <n v="1"/>
    <s v="REG100546"/>
    <s v="Cust 7637"/>
    <n v="22.05"/>
    <d v="2023-04-17T00:00:00"/>
    <d v="2023-04-20T00:00:00"/>
    <s v="Sophie"/>
    <n v="3"/>
    <x v="8"/>
    <x v="0"/>
    <n v="5995.4400000000005"/>
    <x v="0"/>
    <n v="6017.4900000000007"/>
    <n v="20"/>
  </r>
  <r>
    <d v="2025-02-17T00:00:00"/>
    <x v="1"/>
    <x v="3"/>
    <n v="2"/>
    <n v="98.35"/>
    <x v="2"/>
    <s v="Retail"/>
    <n v="0"/>
    <x v="0"/>
    <n v="196.7"/>
    <x v="2"/>
    <x v="0"/>
    <n v="0"/>
    <s v="REG100549"/>
    <s v="Cust 5172"/>
    <n v="28.65"/>
    <d v="2025-02-17T00:00:00"/>
    <d v="2025-02-19T00:00:00"/>
    <s v="Sophie"/>
    <n v="2"/>
    <x v="7"/>
    <x v="0"/>
    <n v="168.04999999999998"/>
    <x v="2"/>
    <n v="196.7"/>
    <n v="0"/>
  </r>
  <r>
    <d v="2023-12-21T00:00:00"/>
    <x v="1"/>
    <x v="1"/>
    <n v="19"/>
    <n v="30.41"/>
    <x v="3"/>
    <s v="Retail"/>
    <n v="0.05"/>
    <x v="2"/>
    <n v="548.90049999999997"/>
    <x v="2"/>
    <x v="0"/>
    <n v="0"/>
    <s v="REG100551"/>
    <s v="Cust 6809"/>
    <n v="48.33"/>
    <d v="2023-12-21T00:00:00"/>
    <d v="2023-12-31T00:00:00"/>
    <s v="Sophie"/>
    <n v="10"/>
    <x v="4"/>
    <x v="6"/>
    <n v="500.57049999999998"/>
    <x v="0"/>
    <n v="548.90049999999997"/>
    <n v="0"/>
  </r>
  <r>
    <d v="2024-07-13T00:00:00"/>
    <x v="2"/>
    <x v="5"/>
    <n v="15"/>
    <n v="368.79"/>
    <x v="2"/>
    <s v="Wholesale"/>
    <n v="0.1"/>
    <x v="4"/>
    <n v="4978.6650000000009"/>
    <x v="1"/>
    <x v="2"/>
    <n v="0"/>
    <s v="REG100552"/>
    <s v="Cust 7540"/>
    <n v="16.899999999999999"/>
    <d v="2024-07-13T00:00:00"/>
    <d v="2024-07-15T00:00:00"/>
    <s v="Ryan"/>
    <n v="2"/>
    <x v="0"/>
    <x v="0"/>
    <n v="4961.7650000000012"/>
    <x v="1"/>
    <n v="4978.6650000000009"/>
    <n v="0"/>
  </r>
  <r>
    <d v="2024-03-23T00:00:00"/>
    <x v="4"/>
    <x v="5"/>
    <n v="4"/>
    <n v="56.06"/>
    <x v="3"/>
    <s v="Retail"/>
    <n v="0.15"/>
    <x v="3"/>
    <n v="190.60400000000001"/>
    <x v="3"/>
    <x v="1"/>
    <n v="0"/>
    <s v="REG100553"/>
    <s v="Cust 6888"/>
    <n v="10.77"/>
    <d v="2024-03-23T00:00:00"/>
    <d v="2024-04-01T00:00:00"/>
    <s v="Wendy"/>
    <n v="9"/>
    <x v="8"/>
    <x v="0"/>
    <n v="179.834"/>
    <x v="1"/>
    <n v="190.60400000000001"/>
    <n v="0"/>
  </r>
  <r>
    <d v="2025-05-20T00:00:00"/>
    <x v="3"/>
    <x v="4"/>
    <n v="9"/>
    <n v="380.85"/>
    <x v="0"/>
    <s v="Wholesale"/>
    <n v="0"/>
    <x v="3"/>
    <n v="3427.65"/>
    <x v="3"/>
    <x v="0"/>
    <n v="0"/>
    <s v="REG100555"/>
    <s v="Cust 4196"/>
    <n v="33.4"/>
    <d v="2025-05-20T00:00:00"/>
    <d v="2025-05-29T00:00:00"/>
    <s v="Cameron"/>
    <n v="9"/>
    <x v="2"/>
    <x v="4"/>
    <n v="3394.25"/>
    <x v="2"/>
    <n v="3427.65"/>
    <n v="0"/>
  </r>
  <r>
    <d v="2025-01-19T00:00:00"/>
    <x v="1"/>
    <x v="3"/>
    <n v="11"/>
    <n v="587.21"/>
    <x v="2"/>
    <s v="Wholesale"/>
    <n v="0"/>
    <x v="3"/>
    <n v="6459.31"/>
    <x v="2"/>
    <x v="2"/>
    <n v="0"/>
    <s v="REG100556"/>
    <s v="Cust 6596"/>
    <n v="34.32"/>
    <d v="2025-01-19T00:00:00"/>
    <d v="2025-01-26T00:00:00"/>
    <s v="Sophie"/>
    <n v="7"/>
    <x v="5"/>
    <x v="4"/>
    <n v="6424.9900000000007"/>
    <x v="2"/>
    <n v="6459.31"/>
    <n v="0"/>
  </r>
  <r>
    <d v="2023-10-28T00:00:00"/>
    <x v="0"/>
    <x v="6"/>
    <n v="3"/>
    <n v="410.23"/>
    <x v="1"/>
    <s v="Wholesale"/>
    <n v="0.15"/>
    <x v="5"/>
    <n v="1046.0864999999999"/>
    <x v="4"/>
    <x v="0"/>
    <n v="0"/>
    <s v="REG100558"/>
    <s v="Cust 1518"/>
    <n v="6.04"/>
    <d v="2023-10-28T00:00:00"/>
    <d v="2023-11-03T00:00:00"/>
    <s v="Eric"/>
    <n v="6"/>
    <x v="4"/>
    <x v="0"/>
    <n v="1040.0464999999999"/>
    <x v="0"/>
    <n v="1046.0865000000001"/>
    <n v="0"/>
  </r>
  <r>
    <d v="2024-11-17T00:00:00"/>
    <x v="1"/>
    <x v="5"/>
    <n v="9"/>
    <n v="503.18"/>
    <x v="0"/>
    <s v="Wholesale"/>
    <n v="0"/>
    <x v="5"/>
    <n v="4528.62"/>
    <x v="1"/>
    <x v="1"/>
    <n v="1"/>
    <s v="REG100560"/>
    <s v="Cust 1947"/>
    <n v="46.02"/>
    <d v="2024-11-17T00:00:00"/>
    <d v="2024-11-24T00:00:00"/>
    <s v="Sophie"/>
    <n v="7"/>
    <x v="6"/>
    <x v="3"/>
    <n v="4482.5999999999995"/>
    <x v="1"/>
    <n v="4528.62"/>
    <n v="9"/>
  </r>
  <r>
    <d v="2024-01-24T00:00:00"/>
    <x v="3"/>
    <x v="5"/>
    <n v="17"/>
    <n v="155.31"/>
    <x v="2"/>
    <s v="Retail"/>
    <n v="0.15"/>
    <x v="4"/>
    <n v="2244.2294999999999"/>
    <x v="4"/>
    <x v="2"/>
    <n v="0"/>
    <s v="REG100561"/>
    <s v="Cust 7332"/>
    <n v="27.1"/>
    <d v="2024-01-24T00:00:00"/>
    <d v="2024-01-29T00:00:00"/>
    <s v="Cameron"/>
    <n v="5"/>
    <x v="8"/>
    <x v="3"/>
    <n v="2217.1295"/>
    <x v="1"/>
    <n v="2244.2294999999999"/>
    <n v="0"/>
  </r>
  <r>
    <d v="2023-06-19T00:00:00"/>
    <x v="2"/>
    <x v="3"/>
    <n v="7"/>
    <n v="303.79000000000002"/>
    <x v="3"/>
    <s v="Wholesale"/>
    <n v="0.15"/>
    <x v="2"/>
    <n v="1807.5505000000001"/>
    <x v="4"/>
    <x v="1"/>
    <n v="0"/>
    <s v="REG100562"/>
    <s v="Cust 7314"/>
    <n v="38.85"/>
    <d v="2023-06-19T00:00:00"/>
    <d v="2023-06-29T00:00:00"/>
    <s v="Ryan"/>
    <n v="10"/>
    <x v="9"/>
    <x v="0"/>
    <n v="1768.7005000000001"/>
    <x v="0"/>
    <n v="1807.5505000000001"/>
    <n v="0"/>
  </r>
  <r>
    <d v="2024-01-24T00:00:00"/>
    <x v="0"/>
    <x v="1"/>
    <n v="4"/>
    <n v="179.92"/>
    <x v="3"/>
    <s v="Retail"/>
    <n v="0.1"/>
    <x v="5"/>
    <n v="647.71199999999999"/>
    <x v="0"/>
    <x v="2"/>
    <n v="0"/>
    <s v="REG100564"/>
    <s v="Cust 2964"/>
    <n v="35.26"/>
    <d v="2024-01-24T00:00:00"/>
    <d v="2024-02-01T00:00:00"/>
    <s v="Eric"/>
    <n v="8"/>
    <x v="11"/>
    <x v="1"/>
    <n v="612.452"/>
    <x v="1"/>
    <n v="647.71199999999999"/>
    <n v="0"/>
  </r>
  <r>
    <d v="2025-01-06T00:00:00"/>
    <x v="1"/>
    <x v="6"/>
    <n v="2"/>
    <n v="264"/>
    <x v="3"/>
    <s v="Retail"/>
    <n v="0"/>
    <x v="4"/>
    <n v="528"/>
    <x v="1"/>
    <x v="1"/>
    <n v="0"/>
    <s v="REG100565"/>
    <s v="Cust 5381"/>
    <n v="26.73"/>
    <d v="2025-01-06T00:00:00"/>
    <d v="2025-01-14T00:00:00"/>
    <s v="Sophie"/>
    <n v="8"/>
    <x v="4"/>
    <x v="2"/>
    <n v="501.27"/>
    <x v="2"/>
    <n v="528"/>
    <n v="0"/>
  </r>
  <r>
    <d v="2025-01-02T00:00:00"/>
    <x v="3"/>
    <x v="0"/>
    <n v="4"/>
    <n v="403.97"/>
    <x v="1"/>
    <s v="Wholesale"/>
    <n v="0.05"/>
    <x v="1"/>
    <n v="1535.086"/>
    <x v="3"/>
    <x v="2"/>
    <n v="0"/>
    <s v="REG100566"/>
    <s v="Cust 5436"/>
    <n v="39.92"/>
    <d v="2025-01-02T00:00:00"/>
    <d v="2025-01-09T00:00:00"/>
    <s v="Cameron"/>
    <n v="7"/>
    <x v="4"/>
    <x v="6"/>
    <n v="1495.1659999999999"/>
    <x v="2"/>
    <n v="1535.086"/>
    <n v="0"/>
  </r>
  <r>
    <d v="2025-02-06T00:00:00"/>
    <x v="0"/>
    <x v="2"/>
    <n v="2"/>
    <n v="93.49"/>
    <x v="1"/>
    <s v="Wholesale"/>
    <n v="0.1"/>
    <x v="1"/>
    <n v="168.28200000000001"/>
    <x v="2"/>
    <x v="2"/>
    <n v="0"/>
    <s v="REG100568"/>
    <s v="Cust 4380"/>
    <n v="26.31"/>
    <d v="2025-02-06T00:00:00"/>
    <d v="2025-02-16T00:00:00"/>
    <s v="Eric"/>
    <n v="10"/>
    <x v="0"/>
    <x v="6"/>
    <n v="141.97200000000001"/>
    <x v="2"/>
    <n v="168.28199999999998"/>
    <n v="0"/>
  </r>
  <r>
    <d v="2024-09-26T00:00:00"/>
    <x v="0"/>
    <x v="2"/>
    <n v="11"/>
    <n v="144.29"/>
    <x v="0"/>
    <s v="Retail"/>
    <n v="0.05"/>
    <x v="4"/>
    <n v="1507.8305"/>
    <x v="4"/>
    <x v="2"/>
    <n v="0"/>
    <s v="REG100569"/>
    <s v="Cust 7054"/>
    <n v="11.91"/>
    <d v="2024-09-26T00:00:00"/>
    <d v="2024-09-30T00:00:00"/>
    <s v="Eric"/>
    <n v="4"/>
    <x v="2"/>
    <x v="3"/>
    <n v="1495.9204999999999"/>
    <x v="1"/>
    <n v="1507.8304999999998"/>
    <n v="0"/>
  </r>
  <r>
    <d v="2025-03-28T00:00:00"/>
    <x v="2"/>
    <x v="3"/>
    <n v="18"/>
    <n v="553.23"/>
    <x v="3"/>
    <s v="Wholesale"/>
    <n v="0"/>
    <x v="2"/>
    <n v="9958.14"/>
    <x v="3"/>
    <x v="0"/>
    <n v="0"/>
    <s v="REG100570"/>
    <s v="Cust 1375"/>
    <n v="31.76"/>
    <d v="2025-03-28T00:00:00"/>
    <d v="2025-04-01T00:00:00"/>
    <s v="Ryan"/>
    <n v="4"/>
    <x v="5"/>
    <x v="5"/>
    <n v="9926.3799999999992"/>
    <x v="2"/>
    <n v="9958.14"/>
    <n v="0"/>
  </r>
  <r>
    <d v="2023-07-01T00:00:00"/>
    <x v="0"/>
    <x v="3"/>
    <n v="9"/>
    <n v="228.3"/>
    <x v="0"/>
    <s v="Retail"/>
    <n v="0.05"/>
    <x v="0"/>
    <n v="1951.9649999999999"/>
    <x v="2"/>
    <x v="0"/>
    <n v="0"/>
    <s v="REG100571"/>
    <s v="Cust 5698"/>
    <n v="8.75"/>
    <d v="2023-07-01T00:00:00"/>
    <d v="2023-07-09T00:00:00"/>
    <s v="Eric"/>
    <n v="8"/>
    <x v="5"/>
    <x v="5"/>
    <n v="1943.2149999999999"/>
    <x v="0"/>
    <n v="1951.9650000000001"/>
    <n v="0"/>
  </r>
  <r>
    <d v="2023-04-29T00:00:00"/>
    <x v="4"/>
    <x v="2"/>
    <n v="7"/>
    <n v="235.94"/>
    <x v="3"/>
    <s v="Wholesale"/>
    <n v="0.1"/>
    <x v="1"/>
    <n v="1486.422"/>
    <x v="1"/>
    <x v="0"/>
    <n v="0"/>
    <s v="REG100572"/>
    <s v="Cust 3259"/>
    <n v="8.44"/>
    <d v="2023-04-29T00:00:00"/>
    <d v="2023-05-04T00:00:00"/>
    <s v="Wendy"/>
    <n v="5"/>
    <x v="11"/>
    <x v="1"/>
    <n v="1477.982"/>
    <x v="0"/>
    <n v="1486.422"/>
    <n v="0"/>
  </r>
  <r>
    <d v="2024-03-14T00:00:00"/>
    <x v="4"/>
    <x v="1"/>
    <n v="8"/>
    <n v="142.09"/>
    <x v="1"/>
    <s v="Wholesale"/>
    <n v="0"/>
    <x v="0"/>
    <n v="1136.72"/>
    <x v="4"/>
    <x v="2"/>
    <n v="0"/>
    <s v="REG100574"/>
    <s v="Cust 7035"/>
    <n v="38.97"/>
    <d v="2024-03-14T00:00:00"/>
    <d v="2024-03-20T00:00:00"/>
    <s v="Wendy"/>
    <n v="6"/>
    <x v="4"/>
    <x v="6"/>
    <n v="1097.75"/>
    <x v="1"/>
    <n v="1136.72"/>
    <n v="0"/>
  </r>
  <r>
    <d v="2023-06-27T00:00:00"/>
    <x v="3"/>
    <x v="3"/>
    <n v="3"/>
    <n v="497.61"/>
    <x v="0"/>
    <s v="Wholesale"/>
    <n v="0.15"/>
    <x v="1"/>
    <n v="1268.9055000000001"/>
    <x v="3"/>
    <x v="0"/>
    <n v="1"/>
    <s v="REG100575"/>
    <s v="Cust 9049"/>
    <n v="13.97"/>
    <d v="2023-06-27T00:00:00"/>
    <d v="2023-07-02T00:00:00"/>
    <s v="Cameron"/>
    <n v="5"/>
    <x v="5"/>
    <x v="2"/>
    <n v="1254.9355"/>
    <x v="0"/>
    <n v="1268.9054999999998"/>
    <n v="3"/>
  </r>
  <r>
    <d v="2023-08-30T00:00:00"/>
    <x v="3"/>
    <x v="6"/>
    <n v="8"/>
    <n v="55.27"/>
    <x v="1"/>
    <s v="Wholesale"/>
    <n v="0.15"/>
    <x v="4"/>
    <n v="375.83600000000001"/>
    <x v="3"/>
    <x v="2"/>
    <n v="0"/>
    <s v="REG100577"/>
    <s v="Cust 3447"/>
    <n v="16.84"/>
    <d v="2023-08-30T00:00:00"/>
    <d v="2023-09-01T00:00:00"/>
    <s v="Cameron"/>
    <n v="2"/>
    <x v="9"/>
    <x v="3"/>
    <n v="358.99600000000004"/>
    <x v="0"/>
    <n v="375.83600000000001"/>
    <n v="0"/>
  </r>
  <r>
    <d v="2024-09-21T00:00:00"/>
    <x v="3"/>
    <x v="0"/>
    <n v="13"/>
    <n v="75.77"/>
    <x v="0"/>
    <s v="Wholesale"/>
    <n v="0.15"/>
    <x v="2"/>
    <n v="837.25850000000003"/>
    <x v="2"/>
    <x v="1"/>
    <n v="0"/>
    <s v="REG100580"/>
    <s v="Cust 6709"/>
    <n v="41.94"/>
    <d v="2024-09-21T00:00:00"/>
    <d v="2024-09-30T00:00:00"/>
    <s v="Cameron"/>
    <n v="9"/>
    <x v="6"/>
    <x v="4"/>
    <n v="795.31850000000009"/>
    <x v="1"/>
    <n v="837.25850000000003"/>
    <n v="0"/>
  </r>
  <r>
    <d v="2024-12-26T00:00:00"/>
    <x v="4"/>
    <x v="4"/>
    <n v="5"/>
    <n v="307.83999999999997"/>
    <x v="0"/>
    <s v="Wholesale"/>
    <n v="0.1"/>
    <x v="4"/>
    <n v="1385.28"/>
    <x v="0"/>
    <x v="1"/>
    <n v="0"/>
    <s v="REG100581"/>
    <s v="Cust 8727"/>
    <n v="13.61"/>
    <d v="2024-12-26T00:00:00"/>
    <d v="2025-01-03T00:00:00"/>
    <s v="Wendy"/>
    <n v="8"/>
    <x v="3"/>
    <x v="4"/>
    <n v="1371.67"/>
    <x v="1"/>
    <n v="1385.28"/>
    <n v="0"/>
  </r>
  <r>
    <d v="2025-03-14T00:00:00"/>
    <x v="0"/>
    <x v="1"/>
    <n v="4"/>
    <n v="23.27"/>
    <x v="2"/>
    <s v="Wholesale"/>
    <n v="0.15"/>
    <x v="5"/>
    <n v="79.117999999999995"/>
    <x v="0"/>
    <x v="1"/>
    <n v="0"/>
    <s v="REG100585"/>
    <s v="Cust 4270"/>
    <n v="32.86"/>
    <d v="2025-03-14T00:00:00"/>
    <d v="2025-03-21T00:00:00"/>
    <s v="Eric"/>
    <n v="7"/>
    <x v="3"/>
    <x v="2"/>
    <n v="46.257999999999996"/>
    <x v="2"/>
    <n v="79.117999999999995"/>
    <n v="0"/>
  </r>
  <r>
    <d v="2024-04-19T00:00:00"/>
    <x v="4"/>
    <x v="4"/>
    <n v="10"/>
    <n v="278.45"/>
    <x v="3"/>
    <s v="Wholesale"/>
    <n v="0"/>
    <x v="0"/>
    <n v="2784.5"/>
    <x v="4"/>
    <x v="1"/>
    <n v="0"/>
    <s v="REG100587"/>
    <s v="Cust 7414"/>
    <n v="11.13"/>
    <d v="2024-04-19T00:00:00"/>
    <d v="2024-04-25T00:00:00"/>
    <s v="Wendy"/>
    <n v="6"/>
    <x v="3"/>
    <x v="4"/>
    <n v="2773.37"/>
    <x v="1"/>
    <n v="2784.5"/>
    <n v="0"/>
  </r>
  <r>
    <d v="2023-12-08T00:00:00"/>
    <x v="2"/>
    <x v="5"/>
    <n v="14"/>
    <n v="382.19"/>
    <x v="0"/>
    <s v="Wholesale"/>
    <n v="0.05"/>
    <x v="2"/>
    <n v="5083.1269999999986"/>
    <x v="3"/>
    <x v="0"/>
    <n v="1"/>
    <s v="REG100588"/>
    <s v="Cust 5051"/>
    <n v="49.12"/>
    <d v="2023-12-08T00:00:00"/>
    <d v="2023-12-11T00:00:00"/>
    <s v="Ryan"/>
    <n v="3"/>
    <x v="2"/>
    <x v="5"/>
    <n v="5034.0069999999987"/>
    <x v="0"/>
    <n v="5083.1269999999995"/>
    <n v="14"/>
  </r>
  <r>
    <d v="2023-03-15T00:00:00"/>
    <x v="2"/>
    <x v="5"/>
    <n v="14"/>
    <n v="232.49"/>
    <x v="3"/>
    <s v="Wholesale"/>
    <n v="0.05"/>
    <x v="5"/>
    <n v="3092.1170000000002"/>
    <x v="0"/>
    <x v="1"/>
    <n v="1"/>
    <s v="REG100589"/>
    <s v="Cust 5975"/>
    <n v="5.32"/>
    <d v="2023-03-15T00:00:00"/>
    <d v="2023-03-19T00:00:00"/>
    <s v="Ryan"/>
    <n v="4"/>
    <x v="2"/>
    <x v="4"/>
    <n v="3086.797"/>
    <x v="0"/>
    <n v="3092.1170000000002"/>
    <n v="14"/>
  </r>
  <r>
    <d v="2025-02-07T00:00:00"/>
    <x v="1"/>
    <x v="0"/>
    <n v="17"/>
    <n v="15.01"/>
    <x v="3"/>
    <s v="Wholesale"/>
    <n v="0.15"/>
    <x v="5"/>
    <n v="216.89449999999999"/>
    <x v="2"/>
    <x v="1"/>
    <n v="1"/>
    <s v="REG100590"/>
    <s v="Cust 6948"/>
    <n v="22"/>
    <d v="2025-02-07T00:00:00"/>
    <d v="2025-02-13T00:00:00"/>
    <s v="Sophie"/>
    <n v="6"/>
    <x v="5"/>
    <x v="6"/>
    <n v="194.89449999999999"/>
    <x v="2"/>
    <n v="216.89449999999999"/>
    <n v="17"/>
  </r>
  <r>
    <d v="2025-06-27T00:00:00"/>
    <x v="2"/>
    <x v="5"/>
    <n v="11"/>
    <n v="29.41"/>
    <x v="3"/>
    <s v="Retail"/>
    <n v="0.05"/>
    <x v="3"/>
    <n v="307.33449999999999"/>
    <x v="4"/>
    <x v="1"/>
    <n v="0"/>
    <s v="REG100591"/>
    <s v="Cust 8253"/>
    <n v="6.16"/>
    <d v="2025-06-27T00:00:00"/>
    <d v="2025-07-02T00:00:00"/>
    <s v="Ryan"/>
    <n v="5"/>
    <x v="4"/>
    <x v="0"/>
    <n v="301.17449999999997"/>
    <x v="2"/>
    <n v="307.33449999999999"/>
    <n v="0"/>
  </r>
  <r>
    <d v="2024-12-17T00:00:00"/>
    <x v="3"/>
    <x v="4"/>
    <n v="1"/>
    <n v="486.19"/>
    <x v="0"/>
    <s v="Retail"/>
    <n v="0.05"/>
    <x v="2"/>
    <n v="461.88049999999998"/>
    <x v="0"/>
    <x v="1"/>
    <n v="0"/>
    <s v="REG100592"/>
    <s v="Cust 7238"/>
    <n v="41.73"/>
    <d v="2024-12-17T00:00:00"/>
    <d v="2024-12-20T00:00:00"/>
    <s v="Cameron"/>
    <n v="3"/>
    <x v="8"/>
    <x v="3"/>
    <n v="420.15049999999997"/>
    <x v="1"/>
    <n v="461.88049999999998"/>
    <n v="0"/>
  </r>
  <r>
    <d v="2023-07-11T00:00:00"/>
    <x v="4"/>
    <x v="6"/>
    <n v="5"/>
    <n v="569.62"/>
    <x v="2"/>
    <s v="Wholesale"/>
    <n v="0"/>
    <x v="5"/>
    <n v="2848.1"/>
    <x v="2"/>
    <x v="0"/>
    <n v="0"/>
    <s v="REG100597"/>
    <s v="Cust 6104"/>
    <n v="48.8"/>
    <d v="2023-07-11T00:00:00"/>
    <d v="2023-07-13T00:00:00"/>
    <s v="Wendy"/>
    <n v="2"/>
    <x v="4"/>
    <x v="5"/>
    <n v="2799.2999999999997"/>
    <x v="0"/>
    <n v="2848.1"/>
    <n v="0"/>
  </r>
  <r>
    <d v="2025-01-31T00:00:00"/>
    <x v="1"/>
    <x v="4"/>
    <n v="19"/>
    <n v="90.85"/>
    <x v="2"/>
    <s v="Retail"/>
    <n v="0.05"/>
    <x v="1"/>
    <n v="1639.8425"/>
    <x v="4"/>
    <x v="1"/>
    <n v="0"/>
    <s v="REG100598"/>
    <s v="Cust 6407"/>
    <n v="22.28"/>
    <d v="2025-01-31T00:00:00"/>
    <d v="2025-02-06T00:00:00"/>
    <s v="Sophie"/>
    <n v="6"/>
    <x v="7"/>
    <x v="6"/>
    <n v="1617.5625"/>
    <x v="2"/>
    <n v="1639.8424999999997"/>
    <n v="0"/>
  </r>
  <r>
    <d v="2023-02-04T00:00:00"/>
    <x v="1"/>
    <x v="3"/>
    <n v="2"/>
    <n v="296.91000000000003"/>
    <x v="1"/>
    <s v="Wholesale"/>
    <n v="0.05"/>
    <x v="3"/>
    <n v="564.12900000000002"/>
    <x v="2"/>
    <x v="2"/>
    <n v="0"/>
    <s v="REG100599"/>
    <s v="Cust 3573"/>
    <n v="44.35"/>
    <d v="2023-02-04T00:00:00"/>
    <d v="2023-02-07T00:00:00"/>
    <s v="Sophie"/>
    <n v="3"/>
    <x v="8"/>
    <x v="4"/>
    <n v="519.779"/>
    <x v="0"/>
    <n v="564.12900000000002"/>
    <n v="0"/>
  </r>
  <r>
    <d v="2023-09-02T00:00:00"/>
    <x v="1"/>
    <x v="6"/>
    <n v="2"/>
    <n v="6.19"/>
    <x v="0"/>
    <s v="Retail"/>
    <n v="0.1"/>
    <x v="2"/>
    <n v="11.141999999999999"/>
    <x v="4"/>
    <x v="0"/>
    <n v="1"/>
    <s v="REG100600"/>
    <s v="Cust 5280"/>
    <n v="47.24"/>
    <d v="2023-09-02T00:00:00"/>
    <d v="2023-09-12T00:00:00"/>
    <s v="Sophie"/>
    <n v="10"/>
    <x v="5"/>
    <x v="3"/>
    <n v="-36.097999999999999"/>
    <x v="0"/>
    <n v="11.142000000000001"/>
    <n v="2"/>
  </r>
  <r>
    <d v="2024-12-13T00:00:00"/>
    <x v="3"/>
    <x v="5"/>
    <n v="18"/>
    <n v="207.35"/>
    <x v="3"/>
    <s v="Wholesale"/>
    <n v="0.15"/>
    <x v="1"/>
    <n v="3172.454999999999"/>
    <x v="2"/>
    <x v="0"/>
    <n v="0"/>
    <s v="REG100601"/>
    <s v="Cust 2365"/>
    <n v="11.17"/>
    <d v="2024-12-13T00:00:00"/>
    <d v="2024-12-15T00:00:00"/>
    <s v="Cameron"/>
    <n v="2"/>
    <x v="11"/>
    <x v="3"/>
    <n v="3161.2849999999989"/>
    <x v="1"/>
    <n v="3172.4549999999995"/>
    <n v="0"/>
  </r>
  <r>
    <d v="2024-10-03T00:00:00"/>
    <x v="1"/>
    <x v="5"/>
    <n v="3"/>
    <n v="136.15"/>
    <x v="1"/>
    <s v="Retail"/>
    <n v="0.1"/>
    <x v="5"/>
    <n v="367.60500000000008"/>
    <x v="1"/>
    <x v="1"/>
    <n v="0"/>
    <s v="REG100603"/>
    <s v="Cust 6539"/>
    <n v="48.38"/>
    <d v="2024-10-03T00:00:00"/>
    <d v="2024-10-07T00:00:00"/>
    <s v="Sophie"/>
    <n v="4"/>
    <x v="8"/>
    <x v="5"/>
    <n v="319.22500000000008"/>
    <x v="1"/>
    <n v="367.60500000000008"/>
    <n v="0"/>
  </r>
  <r>
    <d v="2024-04-28T00:00:00"/>
    <x v="3"/>
    <x v="2"/>
    <n v="5"/>
    <n v="544.66"/>
    <x v="0"/>
    <s v="Retail"/>
    <n v="0.1"/>
    <x v="5"/>
    <n v="2450.9699999999998"/>
    <x v="0"/>
    <x v="1"/>
    <n v="0"/>
    <s v="REG100604"/>
    <s v="Cust 1656"/>
    <n v="8.39"/>
    <d v="2024-04-28T00:00:00"/>
    <d v="2024-05-04T00:00:00"/>
    <s v="Cameron"/>
    <n v="6"/>
    <x v="4"/>
    <x v="6"/>
    <n v="2442.58"/>
    <x v="1"/>
    <n v="2450.9699999999998"/>
    <n v="0"/>
  </r>
  <r>
    <d v="2024-02-07T00:00:00"/>
    <x v="3"/>
    <x v="2"/>
    <n v="8"/>
    <n v="561.9"/>
    <x v="1"/>
    <s v="Retail"/>
    <n v="0.15"/>
    <x v="4"/>
    <n v="3820.92"/>
    <x v="0"/>
    <x v="0"/>
    <n v="1"/>
    <s v="REG100605"/>
    <s v="Cust 1932"/>
    <n v="15.97"/>
    <d v="2024-02-07T00:00:00"/>
    <d v="2024-02-14T00:00:00"/>
    <s v="Cameron"/>
    <n v="7"/>
    <x v="11"/>
    <x v="6"/>
    <n v="3804.9500000000003"/>
    <x v="1"/>
    <n v="3820.9199999999996"/>
    <n v="8"/>
  </r>
  <r>
    <d v="2023-02-08T00:00:00"/>
    <x v="1"/>
    <x v="3"/>
    <n v="20"/>
    <n v="313.47000000000003"/>
    <x v="2"/>
    <s v="Retail"/>
    <n v="0.15"/>
    <x v="1"/>
    <n v="5328.9900000000007"/>
    <x v="0"/>
    <x v="0"/>
    <n v="0"/>
    <s v="REG100606"/>
    <s v="Cust 7367"/>
    <n v="18.170000000000002"/>
    <d v="2023-02-08T00:00:00"/>
    <d v="2023-02-11T00:00:00"/>
    <s v="Sophie"/>
    <n v="3"/>
    <x v="6"/>
    <x v="6"/>
    <n v="5310.8200000000006"/>
    <x v="0"/>
    <n v="5328.9900000000007"/>
    <n v="0"/>
  </r>
  <r>
    <d v="2023-06-17T00:00:00"/>
    <x v="1"/>
    <x v="1"/>
    <n v="1"/>
    <n v="418.45"/>
    <x v="2"/>
    <s v="Retail"/>
    <n v="0.15"/>
    <x v="5"/>
    <n v="355.6825"/>
    <x v="3"/>
    <x v="2"/>
    <n v="0"/>
    <s v="REG100607"/>
    <s v="Cust 1116"/>
    <n v="35.58"/>
    <d v="2023-06-17T00:00:00"/>
    <d v="2023-06-19T00:00:00"/>
    <s v="Sophie"/>
    <n v="2"/>
    <x v="0"/>
    <x v="5"/>
    <n v="320.10250000000002"/>
    <x v="0"/>
    <n v="355.6825"/>
    <n v="0"/>
  </r>
  <r>
    <d v="2024-07-29T00:00:00"/>
    <x v="4"/>
    <x v="5"/>
    <n v="8"/>
    <n v="420.75"/>
    <x v="0"/>
    <s v="Wholesale"/>
    <n v="0.1"/>
    <x v="4"/>
    <n v="3029.4"/>
    <x v="0"/>
    <x v="1"/>
    <n v="1"/>
    <s v="REG100608"/>
    <s v="Cust 4464"/>
    <n v="44.61"/>
    <d v="2024-07-29T00:00:00"/>
    <d v="2024-08-01T00:00:00"/>
    <s v="Wendy"/>
    <n v="3"/>
    <x v="0"/>
    <x v="5"/>
    <n v="2984.79"/>
    <x v="1"/>
    <n v="3029.4"/>
    <n v="8"/>
  </r>
  <r>
    <d v="2024-01-29T00:00:00"/>
    <x v="4"/>
    <x v="6"/>
    <n v="16"/>
    <n v="514.36"/>
    <x v="3"/>
    <s v="Wholesale"/>
    <n v="0"/>
    <x v="1"/>
    <n v="8229.76"/>
    <x v="0"/>
    <x v="1"/>
    <n v="0"/>
    <s v="REG100609"/>
    <s v="Cust 2543"/>
    <n v="40.75"/>
    <d v="2024-01-29T00:00:00"/>
    <d v="2024-02-01T00:00:00"/>
    <s v="Wendy"/>
    <n v="3"/>
    <x v="8"/>
    <x v="0"/>
    <n v="8189.01"/>
    <x v="1"/>
    <n v="8229.76"/>
    <n v="0"/>
  </r>
  <r>
    <d v="2024-01-18T00:00:00"/>
    <x v="0"/>
    <x v="1"/>
    <n v="2"/>
    <n v="297.2"/>
    <x v="0"/>
    <s v="Retail"/>
    <n v="0.1"/>
    <x v="2"/>
    <n v="534.96"/>
    <x v="1"/>
    <x v="0"/>
    <n v="0"/>
    <s v="REG100610"/>
    <s v="Cust 7948"/>
    <n v="8.7100000000000009"/>
    <d v="2024-01-18T00:00:00"/>
    <d v="2024-01-23T00:00:00"/>
    <s v="Eric"/>
    <n v="5"/>
    <x v="1"/>
    <x v="5"/>
    <n v="526.25"/>
    <x v="1"/>
    <n v="534.96"/>
    <n v="0"/>
  </r>
  <r>
    <d v="2025-04-16T00:00:00"/>
    <x v="4"/>
    <x v="5"/>
    <n v="8"/>
    <n v="583.16999999999996"/>
    <x v="3"/>
    <s v="Wholesale"/>
    <n v="0.1"/>
    <x v="2"/>
    <n v="4198.8239999999996"/>
    <x v="4"/>
    <x v="2"/>
    <n v="0"/>
    <s v="REG100612"/>
    <s v="Cust 2800"/>
    <n v="49.18"/>
    <d v="2025-04-16T00:00:00"/>
    <d v="2025-04-20T00:00:00"/>
    <s v="Wendy"/>
    <n v="4"/>
    <x v="5"/>
    <x v="2"/>
    <n v="4149.6439999999993"/>
    <x v="2"/>
    <n v="4198.8239999999996"/>
    <n v="0"/>
  </r>
  <r>
    <d v="2023-02-26T00:00:00"/>
    <x v="3"/>
    <x v="2"/>
    <n v="16"/>
    <n v="75.62"/>
    <x v="3"/>
    <s v="Retail"/>
    <n v="0.1"/>
    <x v="5"/>
    <n v="1088.9280000000001"/>
    <x v="3"/>
    <x v="2"/>
    <n v="0"/>
    <s v="REG100613"/>
    <s v="Cust 3863"/>
    <n v="27.39"/>
    <d v="2023-02-26T00:00:00"/>
    <d v="2023-03-02T00:00:00"/>
    <s v="Cameron"/>
    <n v="4"/>
    <x v="11"/>
    <x v="5"/>
    <n v="1061.538"/>
    <x v="0"/>
    <n v="1088.9280000000001"/>
    <n v="0"/>
  </r>
  <r>
    <d v="2023-01-07T00:00:00"/>
    <x v="0"/>
    <x v="2"/>
    <n v="13"/>
    <n v="561.62"/>
    <x v="2"/>
    <s v="Wholesale"/>
    <n v="0.05"/>
    <x v="2"/>
    <n v="6936.0069999999996"/>
    <x v="1"/>
    <x v="0"/>
    <n v="0"/>
    <s v="REG100614"/>
    <s v="Cust 8391"/>
    <n v="12.91"/>
    <d v="2023-01-07T00:00:00"/>
    <d v="2023-01-11T00:00:00"/>
    <s v="Eric"/>
    <n v="4"/>
    <x v="5"/>
    <x v="4"/>
    <n v="6923.0969999999998"/>
    <x v="0"/>
    <n v="6936.0069999999996"/>
    <n v="0"/>
  </r>
  <r>
    <d v="2023-10-24T00:00:00"/>
    <x v="1"/>
    <x v="2"/>
    <n v="5"/>
    <n v="359.61"/>
    <x v="1"/>
    <s v="Retail"/>
    <n v="0"/>
    <x v="4"/>
    <n v="1798.05"/>
    <x v="0"/>
    <x v="0"/>
    <n v="0"/>
    <s v="REG100615"/>
    <s v="Cust 6711"/>
    <n v="41.31"/>
    <d v="2023-10-24T00:00:00"/>
    <d v="2023-11-03T00:00:00"/>
    <s v="Sophie"/>
    <n v="10"/>
    <x v="11"/>
    <x v="3"/>
    <n v="1756.74"/>
    <x v="0"/>
    <n v="1798.0500000000002"/>
    <n v="0"/>
  </r>
  <r>
    <d v="2024-09-17T00:00:00"/>
    <x v="1"/>
    <x v="0"/>
    <n v="12"/>
    <n v="596.26"/>
    <x v="3"/>
    <s v="Wholesale"/>
    <n v="0.15"/>
    <x v="0"/>
    <n v="6081.8519999999999"/>
    <x v="1"/>
    <x v="2"/>
    <n v="0"/>
    <s v="REG100617"/>
    <s v="Cust 7937"/>
    <n v="28.27"/>
    <d v="2024-09-17T00:00:00"/>
    <d v="2024-09-25T00:00:00"/>
    <s v="Sophie"/>
    <n v="8"/>
    <x v="0"/>
    <x v="0"/>
    <n v="6053.5819999999994"/>
    <x v="1"/>
    <n v="6081.8519999999999"/>
    <n v="0"/>
  </r>
  <r>
    <d v="2024-05-05T00:00:00"/>
    <x v="3"/>
    <x v="4"/>
    <n v="19"/>
    <n v="401.68"/>
    <x v="2"/>
    <s v="Wholesale"/>
    <n v="0.05"/>
    <x v="1"/>
    <n v="7250.3239999999996"/>
    <x v="2"/>
    <x v="2"/>
    <n v="1"/>
    <s v="REG100618"/>
    <s v="Cust 5972"/>
    <n v="37.770000000000003"/>
    <d v="2024-05-05T00:00:00"/>
    <d v="2024-05-11T00:00:00"/>
    <s v="Cameron"/>
    <n v="6"/>
    <x v="5"/>
    <x v="4"/>
    <n v="7212.5539999999992"/>
    <x v="1"/>
    <n v="7250.3239999999996"/>
    <n v="19"/>
  </r>
  <r>
    <d v="2024-05-14T00:00:00"/>
    <x v="4"/>
    <x v="1"/>
    <n v="6"/>
    <n v="370.08"/>
    <x v="3"/>
    <s v="Retail"/>
    <n v="0.15"/>
    <x v="1"/>
    <n v="1887.4079999999999"/>
    <x v="0"/>
    <x v="1"/>
    <n v="0"/>
    <s v="REG100620"/>
    <s v="Cust 5382"/>
    <n v="7.39"/>
    <d v="2024-05-14T00:00:00"/>
    <d v="2024-05-22T00:00:00"/>
    <s v="Wendy"/>
    <n v="8"/>
    <x v="8"/>
    <x v="2"/>
    <n v="1880.0179999999998"/>
    <x v="1"/>
    <n v="1887.4079999999999"/>
    <n v="0"/>
  </r>
  <r>
    <d v="2025-05-19T00:00:00"/>
    <x v="0"/>
    <x v="1"/>
    <n v="5"/>
    <n v="271.44"/>
    <x v="1"/>
    <s v="Wholesale"/>
    <n v="0.15"/>
    <x v="5"/>
    <n v="1153.6199999999999"/>
    <x v="2"/>
    <x v="0"/>
    <n v="0"/>
    <s v="REG100622"/>
    <s v="Cust 1767"/>
    <n v="5.98"/>
    <d v="2025-05-19T00:00:00"/>
    <d v="2025-05-27T00:00:00"/>
    <s v="Eric"/>
    <n v="8"/>
    <x v="2"/>
    <x v="3"/>
    <n v="1147.6399999999999"/>
    <x v="2"/>
    <n v="1153.6200000000001"/>
    <n v="0"/>
  </r>
  <r>
    <d v="2024-07-30T00:00:00"/>
    <x v="4"/>
    <x v="6"/>
    <n v="12"/>
    <n v="533.77"/>
    <x v="3"/>
    <s v="Wholesale"/>
    <n v="0.15"/>
    <x v="1"/>
    <n v="5444.4539999999997"/>
    <x v="3"/>
    <x v="1"/>
    <n v="0"/>
    <s v="REG100624"/>
    <s v="Cust 5912"/>
    <n v="48.71"/>
    <d v="2024-07-30T00:00:00"/>
    <d v="2024-08-04T00:00:00"/>
    <s v="Wendy"/>
    <n v="5"/>
    <x v="5"/>
    <x v="3"/>
    <n v="5395.7439999999997"/>
    <x v="1"/>
    <n v="5444.4539999999997"/>
    <n v="0"/>
  </r>
  <r>
    <d v="2024-07-10T00:00:00"/>
    <x v="1"/>
    <x v="3"/>
    <n v="20"/>
    <n v="504.22"/>
    <x v="3"/>
    <s v="Wholesale"/>
    <n v="0"/>
    <x v="2"/>
    <n v="10084.4"/>
    <x v="0"/>
    <x v="2"/>
    <n v="0"/>
    <s v="REG100626"/>
    <s v="Cust 6107"/>
    <n v="14.61"/>
    <d v="2024-07-10T00:00:00"/>
    <d v="2024-07-19T00:00:00"/>
    <s v="Sophie"/>
    <n v="9"/>
    <x v="5"/>
    <x v="5"/>
    <n v="10069.789999999999"/>
    <x v="1"/>
    <n v="10084.400000000001"/>
    <n v="0"/>
  </r>
  <r>
    <d v="2023-01-06T00:00:00"/>
    <x v="0"/>
    <x v="0"/>
    <n v="7"/>
    <n v="193.66"/>
    <x v="1"/>
    <s v="Wholesale"/>
    <n v="0.1"/>
    <x v="5"/>
    <n v="1220.058"/>
    <x v="4"/>
    <x v="0"/>
    <n v="0"/>
    <s v="REG100627"/>
    <s v="Cust 3330"/>
    <n v="39.01"/>
    <d v="2023-01-06T00:00:00"/>
    <d v="2023-01-15T00:00:00"/>
    <s v="Eric"/>
    <n v="9"/>
    <x v="4"/>
    <x v="1"/>
    <n v="1181.048"/>
    <x v="0"/>
    <n v="1220.058"/>
    <n v="0"/>
  </r>
  <r>
    <d v="2024-02-24T00:00:00"/>
    <x v="1"/>
    <x v="3"/>
    <n v="3"/>
    <n v="270.83"/>
    <x v="0"/>
    <s v="Wholesale"/>
    <n v="0.1"/>
    <x v="3"/>
    <n v="731.24099999999999"/>
    <x v="0"/>
    <x v="1"/>
    <n v="1"/>
    <s v="REG100628"/>
    <s v="Cust 3604"/>
    <n v="17.2"/>
    <d v="2024-02-24T00:00:00"/>
    <d v="2024-02-29T00:00:00"/>
    <s v="Sophie"/>
    <n v="5"/>
    <x v="0"/>
    <x v="1"/>
    <n v="714.04099999999994"/>
    <x v="1"/>
    <n v="731.24099999999999"/>
    <n v="3"/>
  </r>
  <r>
    <d v="2023-12-11T00:00:00"/>
    <x v="3"/>
    <x v="4"/>
    <n v="18"/>
    <n v="62.08"/>
    <x v="0"/>
    <s v="Retail"/>
    <n v="0"/>
    <x v="5"/>
    <n v="1117.44"/>
    <x v="4"/>
    <x v="1"/>
    <n v="1"/>
    <s v="REG100629"/>
    <s v="Cust 7412"/>
    <n v="8.67"/>
    <d v="2023-12-11T00:00:00"/>
    <d v="2023-12-20T00:00:00"/>
    <s v="Cameron"/>
    <n v="9"/>
    <x v="4"/>
    <x v="1"/>
    <n v="1108.77"/>
    <x v="0"/>
    <n v="1117.44"/>
    <n v="18"/>
  </r>
  <r>
    <d v="2025-02-19T00:00:00"/>
    <x v="1"/>
    <x v="6"/>
    <n v="11"/>
    <n v="505.96"/>
    <x v="2"/>
    <s v="Wholesale"/>
    <n v="0.15"/>
    <x v="0"/>
    <n v="4730.7259999999997"/>
    <x v="2"/>
    <x v="0"/>
    <n v="1"/>
    <s v="REG100630"/>
    <s v="Cust 5183"/>
    <n v="22.84"/>
    <d v="2025-02-19T00:00:00"/>
    <d v="2025-02-23T00:00:00"/>
    <s v="Sophie"/>
    <n v="4"/>
    <x v="10"/>
    <x v="4"/>
    <n v="4707.8859999999995"/>
    <x v="2"/>
    <n v="4730.7259999999997"/>
    <n v="11"/>
  </r>
  <r>
    <d v="2025-03-18T00:00:00"/>
    <x v="4"/>
    <x v="4"/>
    <n v="4"/>
    <n v="62.46"/>
    <x v="3"/>
    <s v="Wholesale"/>
    <n v="0.15"/>
    <x v="1"/>
    <n v="212.364"/>
    <x v="2"/>
    <x v="2"/>
    <n v="0"/>
    <s v="REG100631"/>
    <s v="Cust 4825"/>
    <n v="31.91"/>
    <d v="2025-03-18T00:00:00"/>
    <d v="2025-03-26T00:00:00"/>
    <s v="Wendy"/>
    <n v="8"/>
    <x v="11"/>
    <x v="0"/>
    <n v="180.45400000000001"/>
    <x v="2"/>
    <n v="212.364"/>
    <n v="0"/>
  </r>
  <r>
    <d v="2023-12-23T00:00:00"/>
    <x v="4"/>
    <x v="4"/>
    <n v="18"/>
    <n v="60.66"/>
    <x v="1"/>
    <s v="Retail"/>
    <n v="0"/>
    <x v="4"/>
    <n v="1091.8800000000001"/>
    <x v="0"/>
    <x v="0"/>
    <n v="1"/>
    <s v="REG100633"/>
    <s v="Cust 8684"/>
    <n v="10.08"/>
    <d v="2023-12-23T00:00:00"/>
    <d v="2023-12-28T00:00:00"/>
    <s v="Wendy"/>
    <n v="5"/>
    <x v="9"/>
    <x v="0"/>
    <n v="1081.8000000000002"/>
    <x v="0"/>
    <n v="1091.8799999999999"/>
    <n v="18"/>
  </r>
  <r>
    <d v="2025-01-11T00:00:00"/>
    <x v="0"/>
    <x v="1"/>
    <n v="20"/>
    <n v="400.05"/>
    <x v="3"/>
    <s v="Wholesale"/>
    <n v="0.1"/>
    <x v="5"/>
    <n v="7200.9000000000005"/>
    <x v="2"/>
    <x v="2"/>
    <n v="0"/>
    <s v="REG100635"/>
    <s v="Cust 1810"/>
    <n v="24.41"/>
    <d v="2025-01-11T00:00:00"/>
    <d v="2025-01-13T00:00:00"/>
    <s v="Eric"/>
    <n v="2"/>
    <x v="5"/>
    <x v="4"/>
    <m/>
    <x v="2"/>
    <n v="7200.9000000000005"/>
    <n v="0"/>
  </r>
  <r>
    <d v="2025-04-21T00:00:00"/>
    <x v="1"/>
    <x v="6"/>
    <n v="1"/>
    <n v="130.87"/>
    <x v="0"/>
    <s v="Retail"/>
    <n v="0.05"/>
    <x v="5"/>
    <n v="124.3265"/>
    <x v="0"/>
    <x v="2"/>
    <n v="0"/>
    <s v="REG100636"/>
    <s v="Cust 2685"/>
    <n v="43.21"/>
    <d v="2025-04-21T00:00:00"/>
    <d v="2025-04-24T00:00:00"/>
    <s v="Sophie"/>
    <n v="3"/>
    <x v="8"/>
    <x v="5"/>
    <n v="81.116500000000002"/>
    <x v="2"/>
    <n v="124.3265"/>
    <n v="0"/>
  </r>
  <r>
    <d v="2023-12-13T00:00:00"/>
    <x v="3"/>
    <x v="4"/>
    <n v="11"/>
    <n v="133.08000000000001"/>
    <x v="1"/>
    <s v="Wholesale"/>
    <n v="0.15"/>
    <x v="2"/>
    <n v="1244.298"/>
    <x v="4"/>
    <x v="2"/>
    <n v="0"/>
    <s v="REG100637"/>
    <s v="Cust 7855"/>
    <n v="44.61"/>
    <d v="2023-12-13T00:00:00"/>
    <d v="2023-12-22T00:00:00"/>
    <s v="Cameron"/>
    <n v="9"/>
    <x v="3"/>
    <x v="5"/>
    <n v="1199.6880000000001"/>
    <x v="0"/>
    <n v="1244.298"/>
    <n v="0"/>
  </r>
  <r>
    <d v="2024-02-07T00:00:00"/>
    <x v="0"/>
    <x v="3"/>
    <n v="13"/>
    <n v="448.68"/>
    <x v="0"/>
    <s v="Wholesale"/>
    <n v="0.1"/>
    <x v="5"/>
    <n v="5249.5559999999996"/>
    <x v="4"/>
    <x v="0"/>
    <n v="1"/>
    <s v="REG100638"/>
    <s v="Cust 4101"/>
    <n v="16.82"/>
    <d v="2024-02-07T00:00:00"/>
    <d v="2024-02-11T00:00:00"/>
    <s v="Eric"/>
    <n v="4"/>
    <x v="10"/>
    <x v="3"/>
    <n v="5232.7359999999999"/>
    <x v="1"/>
    <n v="5249.5560000000005"/>
    <n v="13"/>
  </r>
  <r>
    <d v="2024-04-24T00:00:00"/>
    <x v="2"/>
    <x v="4"/>
    <n v="19"/>
    <n v="36.229999999999997"/>
    <x v="0"/>
    <s v="Wholesale"/>
    <n v="0"/>
    <x v="5"/>
    <n v="688.36999999999989"/>
    <x v="2"/>
    <x v="2"/>
    <n v="0"/>
    <s v="REG100639"/>
    <s v="Cust 7964"/>
    <n v="33.94"/>
    <d v="2024-04-24T00:00:00"/>
    <d v="2024-04-27T00:00:00"/>
    <s v="Ryan"/>
    <n v="3"/>
    <x v="8"/>
    <x v="1"/>
    <n v="654.42999999999984"/>
    <x v="1"/>
    <n v="688.36999999999989"/>
    <n v="0"/>
  </r>
  <r>
    <d v="2023-09-11T00:00:00"/>
    <x v="4"/>
    <x v="3"/>
    <n v="14"/>
    <n v="113.77"/>
    <x v="2"/>
    <s v="Retail"/>
    <n v="0"/>
    <x v="0"/>
    <n v="1592.78"/>
    <x v="3"/>
    <x v="0"/>
    <n v="0"/>
    <s v="REG100640"/>
    <s v="Cust 5857"/>
    <n v="25.35"/>
    <d v="2023-09-11T00:00:00"/>
    <d v="2023-09-16T00:00:00"/>
    <s v="Wendy"/>
    <n v="5"/>
    <x v="4"/>
    <x v="2"/>
    <n v="1567.43"/>
    <x v="0"/>
    <n v="1592.78"/>
    <n v="0"/>
  </r>
  <r>
    <d v="2025-06-09T00:00:00"/>
    <x v="3"/>
    <x v="6"/>
    <n v="2"/>
    <n v="89.6"/>
    <x v="1"/>
    <s v="Retail"/>
    <n v="0"/>
    <x v="5"/>
    <n v="179.2"/>
    <x v="1"/>
    <x v="0"/>
    <n v="0"/>
    <s v="REG100641"/>
    <s v="Cust 7010"/>
    <n v="23.69"/>
    <d v="2025-06-09T00:00:00"/>
    <d v="2025-06-12T00:00:00"/>
    <s v="Cameron"/>
    <n v="3"/>
    <x v="10"/>
    <x v="3"/>
    <n v="155.51"/>
    <x v="2"/>
    <n v="179.2"/>
    <n v="0"/>
  </r>
  <r>
    <d v="2025-06-06T00:00:00"/>
    <x v="0"/>
    <x v="2"/>
    <n v="3"/>
    <n v="391.92"/>
    <x v="1"/>
    <s v="Wholesale"/>
    <n v="0.15"/>
    <x v="1"/>
    <n v="999.39599999999996"/>
    <x v="2"/>
    <x v="1"/>
    <n v="0"/>
    <s v="REG100642"/>
    <s v="Cust 7917"/>
    <n v="9.86"/>
    <d v="2025-06-06T00:00:00"/>
    <d v="2025-06-16T00:00:00"/>
    <s v="Eric"/>
    <n v="10"/>
    <x v="0"/>
    <x v="2"/>
    <n v="989.53599999999994"/>
    <x v="2"/>
    <n v="999.39599999999996"/>
    <n v="0"/>
  </r>
  <r>
    <d v="2024-12-23T00:00:00"/>
    <x v="1"/>
    <x v="3"/>
    <n v="10"/>
    <n v="418.93"/>
    <x v="2"/>
    <s v="Wholesale"/>
    <n v="0.1"/>
    <x v="4"/>
    <n v="3770.37"/>
    <x v="4"/>
    <x v="0"/>
    <n v="0"/>
    <s v="REG100643"/>
    <s v="Cust 8111"/>
    <n v="45.63"/>
    <d v="2024-12-23T00:00:00"/>
    <d v="2024-12-28T00:00:00"/>
    <s v="Sophie"/>
    <n v="5"/>
    <x v="4"/>
    <x v="0"/>
    <n v="3724.74"/>
    <x v="1"/>
    <n v="3770.3700000000003"/>
    <n v="0"/>
  </r>
  <r>
    <d v="2023-08-27T00:00:00"/>
    <x v="0"/>
    <x v="5"/>
    <n v="12"/>
    <n v="303.08999999999997"/>
    <x v="0"/>
    <s v="Wholesale"/>
    <n v="0"/>
    <x v="1"/>
    <n v="3637.08"/>
    <x v="1"/>
    <x v="2"/>
    <n v="1"/>
    <s v="REG100644"/>
    <s v="Cust 4715"/>
    <n v="5.48"/>
    <d v="2023-08-27T00:00:00"/>
    <d v="2023-09-03T00:00:00"/>
    <s v="Eric"/>
    <n v="7"/>
    <x v="9"/>
    <x v="6"/>
    <n v="3631.6"/>
    <x v="0"/>
    <n v="3637.08"/>
    <n v="12"/>
  </r>
  <r>
    <d v="2023-01-09T00:00:00"/>
    <x v="0"/>
    <x v="5"/>
    <n v="10"/>
    <n v="209.95"/>
    <x v="1"/>
    <s v="Wholesale"/>
    <n v="0.1"/>
    <x v="0"/>
    <n v="1889.55"/>
    <x v="3"/>
    <x v="2"/>
    <n v="0"/>
    <s v="REG100645"/>
    <s v="Cust 8720"/>
    <n v="10.99"/>
    <d v="2023-01-09T00:00:00"/>
    <d v="2023-01-13T00:00:00"/>
    <s v="Eric"/>
    <n v="4"/>
    <x v="2"/>
    <x v="1"/>
    <n v="1878.56"/>
    <x v="0"/>
    <n v="1889.55"/>
    <n v="0"/>
  </r>
  <r>
    <d v="2025-04-22T00:00:00"/>
    <x v="0"/>
    <x v="0"/>
    <n v="8"/>
    <n v="283.63"/>
    <x v="2"/>
    <s v="Wholesale"/>
    <n v="0.1"/>
    <x v="1"/>
    <n v="2042.136"/>
    <x v="3"/>
    <x v="1"/>
    <n v="0"/>
    <s v="REG100646"/>
    <s v="Cust 8216"/>
    <n v="49.91"/>
    <d v="2025-04-22T00:00:00"/>
    <d v="2025-04-25T00:00:00"/>
    <s v="Eric"/>
    <n v="3"/>
    <x v="3"/>
    <x v="4"/>
    <n v="1992.2259999999999"/>
    <x v="2"/>
    <n v="2042.136"/>
    <n v="0"/>
  </r>
  <r>
    <d v="2023-01-21T00:00:00"/>
    <x v="0"/>
    <x v="5"/>
    <n v="9"/>
    <n v="475.38"/>
    <x v="1"/>
    <s v="Wholesale"/>
    <n v="0.1"/>
    <x v="3"/>
    <n v="3850.578"/>
    <x v="2"/>
    <x v="1"/>
    <n v="0"/>
    <s v="REG100648"/>
    <s v="Cust 9888"/>
    <n v="39.979999999999997"/>
    <d v="2023-01-21T00:00:00"/>
    <d v="2023-01-27T00:00:00"/>
    <s v="Eric"/>
    <n v="6"/>
    <x v="11"/>
    <x v="1"/>
    <n v="3810.598"/>
    <x v="0"/>
    <n v="3850.578"/>
    <n v="0"/>
  </r>
  <r>
    <d v="2024-04-26T00:00:00"/>
    <x v="3"/>
    <x v="3"/>
    <n v="12"/>
    <n v="591.91999999999996"/>
    <x v="3"/>
    <s v="Retail"/>
    <n v="0"/>
    <x v="0"/>
    <n v="7103.0399999999991"/>
    <x v="2"/>
    <x v="1"/>
    <n v="0"/>
    <s v="REG100649"/>
    <s v="Cust 4009"/>
    <n v="25.2"/>
    <d v="2024-04-26T00:00:00"/>
    <d v="2024-05-06T00:00:00"/>
    <s v="Cameron"/>
    <n v="10"/>
    <x v="0"/>
    <x v="3"/>
    <n v="7077.8399999999992"/>
    <x v="1"/>
    <n v="7103.0399999999991"/>
    <n v="0"/>
  </r>
  <r>
    <d v="2023-06-27T00:00:00"/>
    <x v="2"/>
    <x v="1"/>
    <n v="7"/>
    <n v="93.23"/>
    <x v="0"/>
    <s v="Retail"/>
    <n v="0.05"/>
    <x v="1"/>
    <n v="619.97950000000003"/>
    <x v="4"/>
    <x v="0"/>
    <n v="1"/>
    <s v="REG100650"/>
    <s v="Cust 9489"/>
    <n v="6.47"/>
    <d v="2023-06-27T00:00:00"/>
    <d v="2023-06-30T00:00:00"/>
    <s v="Ryan"/>
    <n v="3"/>
    <x v="1"/>
    <x v="2"/>
    <n v="613.5095"/>
    <x v="0"/>
    <n v="619.97950000000003"/>
    <n v="7"/>
  </r>
  <r>
    <d v="2023-01-01T00:00:00"/>
    <x v="0"/>
    <x v="4"/>
    <n v="15"/>
    <n v="298.70999999999998"/>
    <x v="2"/>
    <s v="Retail"/>
    <n v="0"/>
    <x v="4"/>
    <n v="4480.6499999999996"/>
    <x v="2"/>
    <x v="1"/>
    <n v="0"/>
    <s v="REG100651"/>
    <s v="Cust 2446"/>
    <n v="11.38"/>
    <d v="2023-01-01T00:00:00"/>
    <d v="2023-01-08T00:00:00"/>
    <s v="Eric"/>
    <n v="7"/>
    <x v="5"/>
    <x v="1"/>
    <n v="4469.2699999999995"/>
    <x v="0"/>
    <n v="4480.6499999999996"/>
    <n v="0"/>
  </r>
  <r>
    <d v="2023-12-30T00:00:00"/>
    <x v="4"/>
    <x v="4"/>
    <n v="15"/>
    <n v="52.37"/>
    <x v="1"/>
    <s v="Retail"/>
    <n v="0.15"/>
    <x v="5"/>
    <n v="667.71749999999997"/>
    <x v="0"/>
    <x v="1"/>
    <n v="0"/>
    <s v="REG100652"/>
    <s v="Cust 4150"/>
    <n v="8.93"/>
    <d v="2023-12-30T00:00:00"/>
    <d v="2024-01-02T00:00:00"/>
    <s v="Wendy"/>
    <n v="3"/>
    <x v="3"/>
    <x v="1"/>
    <n v="658.78750000000002"/>
    <x v="0"/>
    <n v="667.71749999999997"/>
    <n v="0"/>
  </r>
  <r>
    <d v="2024-07-27T00:00:00"/>
    <x v="1"/>
    <x v="0"/>
    <n v="8"/>
    <n v="493.09"/>
    <x v="1"/>
    <s v="Retail"/>
    <n v="0.05"/>
    <x v="5"/>
    <n v="3747.483999999999"/>
    <x v="4"/>
    <x v="0"/>
    <n v="0"/>
    <s v="REG100654"/>
    <s v="Cust 1023"/>
    <n v="11.49"/>
    <d v="2024-07-27T00:00:00"/>
    <d v="2024-08-05T00:00:00"/>
    <s v="Sophie"/>
    <n v="9"/>
    <x v="3"/>
    <x v="6"/>
    <n v="3735.9939999999992"/>
    <x v="1"/>
    <n v="3747.4839999999995"/>
    <n v="0"/>
  </r>
  <r>
    <d v="2024-01-15T00:00:00"/>
    <x v="1"/>
    <x v="3"/>
    <n v="6"/>
    <n v="291.58"/>
    <x v="0"/>
    <s v="Wholesale"/>
    <n v="0"/>
    <x v="2"/>
    <n v="1749.48"/>
    <x v="4"/>
    <x v="0"/>
    <n v="0"/>
    <s v="REG100655"/>
    <s v="Cust 3748"/>
    <n v="30.25"/>
    <d v="2024-01-15T00:00:00"/>
    <d v="2024-01-17T00:00:00"/>
    <s v="Sophie"/>
    <n v="2"/>
    <x v="4"/>
    <x v="5"/>
    <n v="1719.23"/>
    <x v="1"/>
    <n v="1749.48"/>
    <n v="0"/>
  </r>
  <r>
    <d v="2024-01-04T00:00:00"/>
    <x v="4"/>
    <x v="4"/>
    <n v="1"/>
    <n v="103.13"/>
    <x v="0"/>
    <s v="Wholesale"/>
    <n v="0"/>
    <x v="4"/>
    <n v="103.13"/>
    <x v="0"/>
    <x v="0"/>
    <n v="0"/>
    <s v="REG100656"/>
    <s v="Cust 4798"/>
    <n v="42.38"/>
    <d v="2024-01-04T00:00:00"/>
    <d v="2024-01-14T00:00:00"/>
    <s v="Wendy"/>
    <n v="10"/>
    <x v="4"/>
    <x v="1"/>
    <n v="60.749999999999993"/>
    <x v="1"/>
    <n v="103.13"/>
    <n v="0"/>
  </r>
  <r>
    <d v="2023-02-09T00:00:00"/>
    <x v="0"/>
    <x v="5"/>
    <n v="1"/>
    <n v="541.9"/>
    <x v="1"/>
    <s v="Retail"/>
    <n v="0.05"/>
    <x v="0"/>
    <n v="514.80499999999995"/>
    <x v="3"/>
    <x v="2"/>
    <n v="0"/>
    <s v="REG100657"/>
    <s v="Cust 8305"/>
    <n v="40.35"/>
    <d v="2023-02-09T00:00:00"/>
    <d v="2023-02-19T00:00:00"/>
    <s v="Eric"/>
    <n v="10"/>
    <x v="5"/>
    <x v="5"/>
    <n v="474.45499999999993"/>
    <x v="0"/>
    <n v="514.80499999999995"/>
    <n v="0"/>
  </r>
  <r>
    <d v="2024-06-20T00:00:00"/>
    <x v="2"/>
    <x v="1"/>
    <n v="11"/>
    <n v="303.08999999999997"/>
    <x v="3"/>
    <s v="Wholesale"/>
    <n v="0.1"/>
    <x v="5"/>
    <n v="3000.5909999999999"/>
    <x v="0"/>
    <x v="1"/>
    <n v="0"/>
    <s v="REG100658"/>
    <s v="Cust 3864"/>
    <n v="21.88"/>
    <d v="2024-06-20T00:00:00"/>
    <d v="2024-06-24T00:00:00"/>
    <s v="Ryan"/>
    <n v="4"/>
    <x v="0"/>
    <x v="4"/>
    <n v="2978.7109999999998"/>
    <x v="1"/>
    <n v="3000.5909999999999"/>
    <n v="0"/>
  </r>
  <r>
    <d v="2023-02-21T00:00:00"/>
    <x v="3"/>
    <x v="2"/>
    <n v="11"/>
    <n v="61.81"/>
    <x v="2"/>
    <s v="Retail"/>
    <n v="0.05"/>
    <x v="4"/>
    <n v="645.91450000000009"/>
    <x v="1"/>
    <x v="2"/>
    <n v="0"/>
    <s v="REG100659"/>
    <s v="Cust 3459"/>
    <n v="47.95"/>
    <d v="2023-02-21T00:00:00"/>
    <d v="2023-03-03T00:00:00"/>
    <s v="Cameron"/>
    <n v="10"/>
    <x v="10"/>
    <x v="2"/>
    <n v="597.96450000000004"/>
    <x v="0"/>
    <n v="645.91450000000009"/>
    <n v="0"/>
  </r>
  <r>
    <d v="2023-11-03T00:00:00"/>
    <x v="4"/>
    <x v="5"/>
    <n v="11"/>
    <n v="119.84"/>
    <x v="3"/>
    <s v="Wholesale"/>
    <n v="0.1"/>
    <x v="0"/>
    <n v="1186.4159999999999"/>
    <x v="0"/>
    <x v="1"/>
    <n v="0"/>
    <s v="REG100661"/>
    <s v="Cust 7509"/>
    <n v="16.64"/>
    <d v="2023-11-03T00:00:00"/>
    <d v="2023-11-11T00:00:00"/>
    <s v="Wendy"/>
    <n v="8"/>
    <x v="4"/>
    <x v="0"/>
    <n v="1169.7759999999998"/>
    <x v="0"/>
    <n v="1186.4159999999999"/>
    <n v="0"/>
  </r>
  <r>
    <d v="2024-04-26T00:00:00"/>
    <x v="1"/>
    <x v="0"/>
    <n v="16"/>
    <n v="318.32"/>
    <x v="2"/>
    <s v="Wholesale"/>
    <n v="0.05"/>
    <x v="5"/>
    <n v="4838.4639999999999"/>
    <x v="4"/>
    <x v="0"/>
    <n v="0"/>
    <s v="REG100662"/>
    <s v="Cust 1869"/>
    <n v="40.78"/>
    <d v="2024-04-26T00:00:00"/>
    <d v="2024-05-01T00:00:00"/>
    <s v="Sophie"/>
    <n v="5"/>
    <x v="0"/>
    <x v="0"/>
    <n v="4797.6840000000002"/>
    <x v="1"/>
    <n v="4838.4639999999999"/>
    <n v="0"/>
  </r>
  <r>
    <d v="2024-10-08T00:00:00"/>
    <x v="1"/>
    <x v="2"/>
    <n v="9"/>
    <n v="446.49"/>
    <x v="3"/>
    <s v="Wholesale"/>
    <n v="0.15"/>
    <x v="3"/>
    <n v="3415.6484999999998"/>
    <x v="3"/>
    <x v="0"/>
    <n v="0"/>
    <s v="REG100663"/>
    <s v="Cust 5943"/>
    <n v="5.77"/>
    <d v="2024-10-08T00:00:00"/>
    <d v="2024-10-17T00:00:00"/>
    <s v="Sophie"/>
    <n v="9"/>
    <x v="0"/>
    <x v="5"/>
    <n v="3409.8784999999998"/>
    <x v="1"/>
    <n v="3415.6484999999998"/>
    <n v="0"/>
  </r>
  <r>
    <d v="2023-01-09T00:00:00"/>
    <x v="1"/>
    <x v="2"/>
    <n v="16"/>
    <n v="258.82"/>
    <x v="3"/>
    <s v="Retail"/>
    <n v="0.1"/>
    <x v="5"/>
    <n v="3727.0079999999998"/>
    <x v="0"/>
    <x v="1"/>
    <n v="0"/>
    <s v="REG100664"/>
    <s v="Cust 8364"/>
    <n v="46.93"/>
    <d v="2023-01-09T00:00:00"/>
    <d v="2023-01-17T00:00:00"/>
    <s v="Sophie"/>
    <n v="8"/>
    <x v="10"/>
    <x v="2"/>
    <n v="3680.078"/>
    <x v="0"/>
    <n v="3727.0079999999998"/>
    <n v="0"/>
  </r>
  <r>
    <d v="2023-12-25T00:00:00"/>
    <x v="2"/>
    <x v="6"/>
    <n v="9"/>
    <n v="272.68"/>
    <x v="3"/>
    <s v="Wholesale"/>
    <n v="0.05"/>
    <x v="0"/>
    <n v="2331.4140000000002"/>
    <x v="0"/>
    <x v="1"/>
    <n v="0"/>
    <s v="REG100665"/>
    <s v="Cust 8401"/>
    <n v="16.43"/>
    <d v="2023-12-25T00:00:00"/>
    <d v="2024-01-02T00:00:00"/>
    <s v="Ryan"/>
    <n v="8"/>
    <x v="9"/>
    <x v="5"/>
    <n v="2314.9840000000004"/>
    <x v="0"/>
    <n v="2331.4139999999998"/>
    <n v="0"/>
  </r>
  <r>
    <d v="2024-05-11T00:00:00"/>
    <x v="3"/>
    <x v="5"/>
    <n v="12"/>
    <n v="438.77"/>
    <x v="2"/>
    <s v="Retail"/>
    <n v="0"/>
    <x v="0"/>
    <n v="5265.24"/>
    <x v="2"/>
    <x v="1"/>
    <n v="0"/>
    <s v="REG100666"/>
    <s v="Cust 4047"/>
    <n v="9.31"/>
    <d v="2024-05-11T00:00:00"/>
    <d v="2024-05-20T00:00:00"/>
    <s v="Cameron"/>
    <n v="9"/>
    <x v="3"/>
    <x v="1"/>
    <n v="5255.9299999999994"/>
    <x v="1"/>
    <n v="5265.24"/>
    <n v="0"/>
  </r>
  <r>
    <d v="2023-11-23T00:00:00"/>
    <x v="4"/>
    <x v="4"/>
    <n v="18"/>
    <n v="267.63"/>
    <x v="0"/>
    <s v="Retail"/>
    <n v="0"/>
    <x v="3"/>
    <n v="4817.34"/>
    <x v="1"/>
    <x v="1"/>
    <n v="0"/>
    <s v="REG100667"/>
    <s v="Cust 6019"/>
    <n v="44.48"/>
    <d v="2023-11-23T00:00:00"/>
    <d v="2023-11-26T00:00:00"/>
    <s v="Wendy"/>
    <n v="3"/>
    <x v="2"/>
    <x v="6"/>
    <n v="4772.8600000000006"/>
    <x v="0"/>
    <n v="4817.34"/>
    <n v="0"/>
  </r>
  <r>
    <d v="2023-12-10T00:00:00"/>
    <x v="3"/>
    <x v="6"/>
    <n v="6"/>
    <n v="115.94"/>
    <x v="1"/>
    <s v="Wholesale"/>
    <n v="0.05"/>
    <x v="3"/>
    <n v="660.85799999999995"/>
    <x v="4"/>
    <x v="1"/>
    <n v="0"/>
    <s v="REG100668"/>
    <s v="Cust 8750"/>
    <n v="23.91"/>
    <d v="2023-12-10T00:00:00"/>
    <d v="2023-12-12T00:00:00"/>
    <s v="Cameron"/>
    <n v="2"/>
    <x v="1"/>
    <x v="3"/>
    <n v="636.94799999999998"/>
    <x v="0"/>
    <n v="660.85799999999995"/>
    <n v="0"/>
  </r>
  <r>
    <d v="2024-02-03T00:00:00"/>
    <x v="2"/>
    <x v="6"/>
    <n v="19"/>
    <n v="275.77999999999997"/>
    <x v="2"/>
    <s v="Retail"/>
    <n v="0"/>
    <x v="2"/>
    <n v="5239.82"/>
    <x v="3"/>
    <x v="1"/>
    <n v="0"/>
    <s v="REG100669"/>
    <s v="Cust 5782"/>
    <n v="47"/>
    <d v="2024-02-03T00:00:00"/>
    <d v="2024-02-05T00:00:00"/>
    <s v="Ryan"/>
    <n v="2"/>
    <x v="8"/>
    <x v="3"/>
    <n v="5192.82"/>
    <x v="1"/>
    <n v="5239.82"/>
    <n v="0"/>
  </r>
  <r>
    <d v="2024-11-24T00:00:00"/>
    <x v="3"/>
    <x v="3"/>
    <n v="12"/>
    <n v="255.93"/>
    <x v="0"/>
    <s v="Retail"/>
    <n v="0"/>
    <x v="0"/>
    <n v="3071.16"/>
    <x v="3"/>
    <x v="2"/>
    <n v="0"/>
    <s v="REG100670"/>
    <s v="Cust 4090"/>
    <n v="23.74"/>
    <d v="2024-11-24T00:00:00"/>
    <d v="2024-12-04T00:00:00"/>
    <s v="Cameron"/>
    <n v="10"/>
    <x v="7"/>
    <x v="1"/>
    <n v="3047.42"/>
    <x v="1"/>
    <n v="3071.16"/>
    <n v="0"/>
  </r>
  <r>
    <d v="2023-06-30T00:00:00"/>
    <x v="4"/>
    <x v="6"/>
    <n v="18"/>
    <n v="485.3"/>
    <x v="3"/>
    <s v="Wholesale"/>
    <n v="0.05"/>
    <x v="4"/>
    <n v="8298.6299999999992"/>
    <x v="2"/>
    <x v="0"/>
    <n v="1"/>
    <s v="REG100675"/>
    <s v="Cust 8696"/>
    <n v="47.77"/>
    <d v="2023-06-30T00:00:00"/>
    <d v="2023-07-05T00:00:00"/>
    <s v="Wendy"/>
    <n v="5"/>
    <x v="6"/>
    <x v="5"/>
    <n v="8250.8599999999988"/>
    <x v="0"/>
    <n v="8298.6299999999992"/>
    <n v="18"/>
  </r>
  <r>
    <d v="2023-02-15T00:00:00"/>
    <x v="4"/>
    <x v="6"/>
    <n v="19"/>
    <n v="414.31"/>
    <x v="1"/>
    <s v="Retail"/>
    <n v="0.1"/>
    <x v="0"/>
    <n v="7084.701"/>
    <x v="4"/>
    <x v="1"/>
    <n v="0"/>
    <s v="REG100676"/>
    <s v="Cust 1944"/>
    <n v="17.43"/>
    <d v="2023-02-15T00:00:00"/>
    <d v="2023-02-19T00:00:00"/>
    <s v="Wendy"/>
    <n v="4"/>
    <x v="3"/>
    <x v="3"/>
    <n v="7067.2709999999997"/>
    <x v="0"/>
    <n v="7084.701"/>
    <n v="0"/>
  </r>
  <r>
    <d v="2024-10-31T00:00:00"/>
    <x v="2"/>
    <x v="4"/>
    <n v="17"/>
    <n v="83.26"/>
    <x v="1"/>
    <s v="Wholesale"/>
    <n v="0.15"/>
    <x v="0"/>
    <n v="1203.107"/>
    <x v="3"/>
    <x v="1"/>
    <n v="0"/>
    <s v="REG100678"/>
    <s v="Cust 8055"/>
    <n v="42.68"/>
    <d v="2024-10-31T00:00:00"/>
    <d v="2024-11-06T00:00:00"/>
    <s v="Ryan"/>
    <n v="6"/>
    <x v="11"/>
    <x v="6"/>
    <n v="1160.4269999999999"/>
    <x v="1"/>
    <n v="1203.107"/>
    <n v="0"/>
  </r>
  <r>
    <d v="2023-07-04T00:00:00"/>
    <x v="1"/>
    <x v="4"/>
    <n v="12"/>
    <n v="122.51"/>
    <x v="0"/>
    <s v="Wholesale"/>
    <n v="0.05"/>
    <x v="5"/>
    <n v="1396.614"/>
    <x v="1"/>
    <x v="2"/>
    <n v="0"/>
    <s v="REG100680"/>
    <s v="Cust 8088"/>
    <n v="43.47"/>
    <d v="2023-07-04T00:00:00"/>
    <d v="2023-07-06T00:00:00"/>
    <s v="Sophie"/>
    <n v="2"/>
    <x v="7"/>
    <x v="0"/>
    <n v="1353.144"/>
    <x v="0"/>
    <n v="1396.614"/>
    <n v="0"/>
  </r>
  <r>
    <d v="2024-05-16T00:00:00"/>
    <x v="0"/>
    <x v="0"/>
    <n v="11"/>
    <n v="222.13"/>
    <x v="3"/>
    <s v="Wholesale"/>
    <n v="0.15"/>
    <x v="0"/>
    <n v="2076.9155000000001"/>
    <x v="3"/>
    <x v="2"/>
    <n v="1"/>
    <s v="REG100681"/>
    <s v="Cust 7806"/>
    <n v="9.8800000000000008"/>
    <d v="2024-05-16T00:00:00"/>
    <d v="2024-05-18T00:00:00"/>
    <s v="Eric"/>
    <n v="2"/>
    <x v="2"/>
    <x v="2"/>
    <n v="2067.0355"/>
    <x v="1"/>
    <n v="2076.9154999999996"/>
    <n v="11"/>
  </r>
  <r>
    <d v="2024-04-13T00:00:00"/>
    <x v="4"/>
    <x v="3"/>
    <n v="15"/>
    <n v="553.01"/>
    <x v="1"/>
    <s v="Retail"/>
    <n v="0.1"/>
    <x v="3"/>
    <n v="7465.6350000000002"/>
    <x v="4"/>
    <x v="1"/>
    <n v="1"/>
    <s v="REG100684"/>
    <s v="Cust 1935"/>
    <n v="23.3"/>
    <d v="2024-04-13T00:00:00"/>
    <d v="2024-04-21T00:00:00"/>
    <s v="Wendy"/>
    <n v="8"/>
    <x v="3"/>
    <x v="6"/>
    <n v="7442.335"/>
    <x v="1"/>
    <n v="7465.6350000000002"/>
    <n v="15"/>
  </r>
  <r>
    <d v="2024-06-30T00:00:00"/>
    <x v="1"/>
    <x v="3"/>
    <n v="20"/>
    <n v="284.82"/>
    <x v="3"/>
    <s v="Retail"/>
    <n v="0.1"/>
    <x v="1"/>
    <n v="5126.76"/>
    <x v="4"/>
    <x v="2"/>
    <n v="1"/>
    <s v="REG100685"/>
    <s v="Cust 8417"/>
    <n v="27"/>
    <d v="2024-06-30T00:00:00"/>
    <d v="2024-07-06T00:00:00"/>
    <s v="Sophie"/>
    <n v="6"/>
    <x v="5"/>
    <x v="4"/>
    <n v="5099.76"/>
    <x v="1"/>
    <n v="5126.76"/>
    <n v="20"/>
  </r>
  <r>
    <d v="2024-08-29T00:00:00"/>
    <x v="2"/>
    <x v="2"/>
    <n v="18"/>
    <n v="523.87"/>
    <x v="2"/>
    <s v="Retail"/>
    <n v="0.15"/>
    <x v="5"/>
    <n v="8015.2109999999993"/>
    <x v="1"/>
    <x v="2"/>
    <n v="0"/>
    <s v="REG100686"/>
    <s v="Cust 3370"/>
    <n v="42.63"/>
    <d v="2024-08-29T00:00:00"/>
    <d v="2024-09-02T00:00:00"/>
    <s v="Ryan"/>
    <n v="4"/>
    <x v="5"/>
    <x v="2"/>
    <n v="7972.5809999999992"/>
    <x v="1"/>
    <n v="8015.2109999999993"/>
    <n v="0"/>
  </r>
  <r>
    <d v="2025-01-30T00:00:00"/>
    <x v="2"/>
    <x v="1"/>
    <n v="17"/>
    <n v="179.32"/>
    <x v="1"/>
    <s v="Retail"/>
    <n v="0.1"/>
    <x v="4"/>
    <n v="2743.596"/>
    <x v="2"/>
    <x v="1"/>
    <n v="1"/>
    <s v="REG100688"/>
    <s v="Cust 5760"/>
    <n v="26.74"/>
    <d v="2025-01-30T00:00:00"/>
    <d v="2025-02-06T00:00:00"/>
    <s v="Ryan"/>
    <n v="7"/>
    <x v="2"/>
    <x v="4"/>
    <n v="2716.8560000000002"/>
    <x v="2"/>
    <n v="2743.596"/>
    <n v="17"/>
  </r>
  <r>
    <d v="2023-05-17T00:00:00"/>
    <x v="1"/>
    <x v="3"/>
    <n v="1"/>
    <n v="396.35"/>
    <x v="0"/>
    <s v="Retail"/>
    <n v="0.15"/>
    <x v="2"/>
    <n v="336.89749999999998"/>
    <x v="2"/>
    <x v="1"/>
    <n v="1"/>
    <s v="REG100689"/>
    <s v="Cust 3037"/>
    <n v="19.89"/>
    <d v="2023-05-17T00:00:00"/>
    <d v="2023-05-25T00:00:00"/>
    <s v="Sophie"/>
    <n v="8"/>
    <x v="0"/>
    <x v="6"/>
    <n v="317.00749999999999"/>
    <x v="0"/>
    <n v="336.89750000000004"/>
    <n v="1"/>
  </r>
  <r>
    <d v="2025-05-26T00:00:00"/>
    <x v="0"/>
    <x v="6"/>
    <n v="10"/>
    <n v="149.66999999999999"/>
    <x v="3"/>
    <s v="Retail"/>
    <n v="0.1"/>
    <x v="3"/>
    <n v="1347.03"/>
    <x v="3"/>
    <x v="0"/>
    <n v="1"/>
    <s v="REG100691"/>
    <s v="Cust 5297"/>
    <n v="49.67"/>
    <d v="2025-05-26T00:00:00"/>
    <d v="2025-06-02T00:00:00"/>
    <s v="Eric"/>
    <n v="7"/>
    <x v="8"/>
    <x v="3"/>
    <n v="1297.3599999999999"/>
    <x v="2"/>
    <n v="1347.03"/>
    <n v="10"/>
  </r>
  <r>
    <d v="2024-02-22T00:00:00"/>
    <x v="4"/>
    <x v="4"/>
    <n v="6"/>
    <n v="345.9"/>
    <x v="0"/>
    <s v="Retail"/>
    <n v="0.15"/>
    <x v="2"/>
    <n v="1764.09"/>
    <x v="4"/>
    <x v="2"/>
    <n v="0"/>
    <s v="REG100693"/>
    <s v="Cust 1344"/>
    <n v="30.58"/>
    <d v="2024-02-22T00:00:00"/>
    <d v="2024-03-03T00:00:00"/>
    <s v="Wendy"/>
    <n v="10"/>
    <x v="11"/>
    <x v="2"/>
    <n v="1733.51"/>
    <x v="1"/>
    <n v="1764.0899999999997"/>
    <n v="0"/>
  </r>
  <r>
    <d v="2025-02-03T00:00:00"/>
    <x v="0"/>
    <x v="4"/>
    <n v="15"/>
    <n v="342.04"/>
    <x v="2"/>
    <s v="Retail"/>
    <n v="0.15"/>
    <x v="5"/>
    <n v="4361.01"/>
    <x v="1"/>
    <x v="2"/>
    <n v="0"/>
    <s v="REG100694"/>
    <s v="Cust 4023"/>
    <n v="44.91"/>
    <d v="2025-02-03T00:00:00"/>
    <d v="2025-02-08T00:00:00"/>
    <s v="Eric"/>
    <n v="5"/>
    <x v="5"/>
    <x v="6"/>
    <m/>
    <x v="2"/>
    <n v="4361.01"/>
    <n v="0"/>
  </r>
  <r>
    <d v="2024-01-09T00:00:00"/>
    <x v="3"/>
    <x v="6"/>
    <n v="11"/>
    <n v="404.88"/>
    <x v="1"/>
    <s v="Wholesale"/>
    <n v="0.05"/>
    <x v="1"/>
    <n v="4230.9960000000001"/>
    <x v="1"/>
    <x v="1"/>
    <n v="0"/>
    <s v="REG100695"/>
    <s v="Cust 3721"/>
    <n v="18.920000000000002"/>
    <d v="2024-01-09T00:00:00"/>
    <d v="2024-01-16T00:00:00"/>
    <s v="Cameron"/>
    <n v="7"/>
    <x v="9"/>
    <x v="6"/>
    <n v="4212.076"/>
    <x v="1"/>
    <n v="4230.9960000000001"/>
    <n v="0"/>
  </r>
  <r>
    <d v="2024-06-16T00:00:00"/>
    <x v="1"/>
    <x v="2"/>
    <n v="12"/>
    <n v="348.88"/>
    <x v="2"/>
    <s v="Wholesale"/>
    <n v="0"/>
    <x v="1"/>
    <n v="4186.5599999999986"/>
    <x v="4"/>
    <x v="1"/>
    <n v="0"/>
    <s v="REG100698"/>
    <s v="Cust 6914"/>
    <n v="31.28"/>
    <d v="2024-06-16T00:00:00"/>
    <d v="2024-06-21T00:00:00"/>
    <s v="Sophie"/>
    <n v="5"/>
    <x v="2"/>
    <x v="3"/>
    <n v="4155.2799999999988"/>
    <x v="1"/>
    <n v="4186.5599999999995"/>
    <n v="0"/>
  </r>
  <r>
    <d v="2024-11-01T00:00:00"/>
    <x v="1"/>
    <x v="1"/>
    <n v="15"/>
    <n v="486.03"/>
    <x v="2"/>
    <s v="Wholesale"/>
    <n v="0"/>
    <x v="1"/>
    <n v="7290.45"/>
    <x v="2"/>
    <x v="2"/>
    <n v="0"/>
    <s v="REG100699"/>
    <s v="Cust 3287"/>
    <n v="14.9"/>
    <d v="2024-11-01T00:00:00"/>
    <d v="2024-11-04T00:00:00"/>
    <s v="Sophie"/>
    <n v="3"/>
    <x v="5"/>
    <x v="3"/>
    <n v="7275.55"/>
    <x v="1"/>
    <n v="7290.45"/>
    <n v="0"/>
  </r>
  <r>
    <d v="2025-02-07T00:00:00"/>
    <x v="0"/>
    <x v="4"/>
    <n v="14"/>
    <n v="159.09"/>
    <x v="2"/>
    <s v="Retail"/>
    <n v="0.15"/>
    <x v="4"/>
    <n v="1893.171"/>
    <x v="2"/>
    <x v="0"/>
    <n v="0"/>
    <s v="REG100700"/>
    <s v="Cust 9072"/>
    <n v="27.05"/>
    <d v="2025-02-07T00:00:00"/>
    <d v="2025-02-10T00:00:00"/>
    <s v="Eric"/>
    <n v="3"/>
    <x v="3"/>
    <x v="0"/>
    <n v="1866.1210000000001"/>
    <x v="2"/>
    <n v="1893.171"/>
    <n v="0"/>
  </r>
  <r>
    <d v="2024-06-24T00:00:00"/>
    <x v="0"/>
    <x v="0"/>
    <n v="9"/>
    <n v="265.43"/>
    <x v="3"/>
    <s v="Wholesale"/>
    <n v="0.05"/>
    <x v="0"/>
    <n v="2269.4265"/>
    <x v="4"/>
    <x v="0"/>
    <n v="0"/>
    <s v="REG100703"/>
    <s v="Cust 4307"/>
    <n v="40.18"/>
    <d v="2024-06-24T00:00:00"/>
    <d v="2024-06-27T00:00:00"/>
    <s v="Eric"/>
    <n v="3"/>
    <x v="1"/>
    <x v="6"/>
    <n v="2229.2465000000002"/>
    <x v="1"/>
    <n v="2269.4264999999996"/>
    <n v="0"/>
  </r>
  <r>
    <d v="2025-06-01T00:00:00"/>
    <x v="4"/>
    <x v="5"/>
    <n v="12"/>
    <n v="290.27999999999997"/>
    <x v="0"/>
    <s v="Retail"/>
    <n v="0.1"/>
    <x v="3"/>
    <n v="3135.0239999999999"/>
    <x v="3"/>
    <x v="0"/>
    <n v="1"/>
    <s v="REG100704"/>
    <s v="Cust 4618"/>
    <n v="5.55"/>
    <d v="2025-06-01T00:00:00"/>
    <d v="2025-06-07T00:00:00"/>
    <s v="Wendy"/>
    <n v="6"/>
    <x v="0"/>
    <x v="3"/>
    <n v="3129.4739999999997"/>
    <x v="2"/>
    <n v="3135.0239999999999"/>
    <n v="12"/>
  </r>
  <r>
    <d v="2024-11-11T00:00:00"/>
    <x v="3"/>
    <x v="2"/>
    <n v="2"/>
    <n v="239.69"/>
    <x v="2"/>
    <s v="Retail"/>
    <n v="0"/>
    <x v="5"/>
    <n v="479.38"/>
    <x v="4"/>
    <x v="2"/>
    <n v="0"/>
    <s v="REG100706"/>
    <s v="Cust 9873"/>
    <n v="28.96"/>
    <d v="2024-11-11T00:00:00"/>
    <d v="2024-11-19T00:00:00"/>
    <s v="Cameron"/>
    <n v="8"/>
    <x v="5"/>
    <x v="6"/>
    <n v="450.42"/>
    <x v="1"/>
    <n v="479.38"/>
    <n v="0"/>
  </r>
  <r>
    <d v="2024-10-17T00:00:00"/>
    <x v="3"/>
    <x v="4"/>
    <n v="8"/>
    <n v="39.79"/>
    <x v="2"/>
    <s v="Retail"/>
    <n v="0.1"/>
    <x v="4"/>
    <n v="286.488"/>
    <x v="4"/>
    <x v="1"/>
    <n v="0"/>
    <s v="REG100707"/>
    <s v="Cust 3652"/>
    <n v="46.16"/>
    <d v="2024-10-17T00:00:00"/>
    <d v="2024-10-26T00:00:00"/>
    <s v="Cameron"/>
    <n v="9"/>
    <x v="0"/>
    <x v="2"/>
    <n v="240.328"/>
    <x v="1"/>
    <n v="286.488"/>
    <n v="0"/>
  </r>
  <r>
    <d v="2023-05-10T00:00:00"/>
    <x v="0"/>
    <x v="6"/>
    <n v="18"/>
    <n v="206.8"/>
    <x v="1"/>
    <s v="Retail"/>
    <n v="0.05"/>
    <x v="2"/>
    <n v="3536.28"/>
    <x v="2"/>
    <x v="0"/>
    <n v="1"/>
    <s v="REG100708"/>
    <s v="Cust 5569"/>
    <n v="39.25"/>
    <d v="2023-05-10T00:00:00"/>
    <d v="2023-05-13T00:00:00"/>
    <s v="Eric"/>
    <n v="3"/>
    <x v="0"/>
    <x v="4"/>
    <n v="3497.03"/>
    <x v="0"/>
    <n v="3536.2799999999997"/>
    <n v="18"/>
  </r>
  <r>
    <d v="2023-07-29T00:00:00"/>
    <x v="0"/>
    <x v="0"/>
    <n v="18"/>
    <n v="175.81"/>
    <x v="2"/>
    <s v="Retail"/>
    <n v="0"/>
    <x v="0"/>
    <n v="3164.58"/>
    <x v="1"/>
    <x v="2"/>
    <n v="1"/>
    <s v="REG100709"/>
    <s v="Cust 5369"/>
    <n v="26.97"/>
    <d v="2023-07-29T00:00:00"/>
    <d v="2023-08-07T00:00:00"/>
    <s v="Eric"/>
    <n v="9"/>
    <x v="11"/>
    <x v="6"/>
    <n v="3137.61"/>
    <x v="0"/>
    <n v="3164.58"/>
    <n v="18"/>
  </r>
  <r>
    <d v="2023-08-26T00:00:00"/>
    <x v="3"/>
    <x v="1"/>
    <n v="14"/>
    <n v="547.36"/>
    <x v="2"/>
    <s v="Retail"/>
    <n v="0.15"/>
    <x v="5"/>
    <n v="6513.5839999999998"/>
    <x v="0"/>
    <x v="0"/>
    <n v="0"/>
    <s v="REG100710"/>
    <s v="Cust 9044"/>
    <n v="25.24"/>
    <d v="2023-08-26T00:00:00"/>
    <d v="2023-08-29T00:00:00"/>
    <s v="Cameron"/>
    <n v="3"/>
    <x v="5"/>
    <x v="4"/>
    <n v="6488.3440000000001"/>
    <x v="0"/>
    <n v="6513.5839999999998"/>
    <n v="0"/>
  </r>
  <r>
    <d v="2023-12-28T00:00:00"/>
    <x v="0"/>
    <x v="0"/>
    <n v="19"/>
    <n v="374.8"/>
    <x v="1"/>
    <s v="Retail"/>
    <n v="0.05"/>
    <x v="3"/>
    <n v="6765.1399999999994"/>
    <x v="0"/>
    <x v="2"/>
    <n v="0"/>
    <s v="REG100711"/>
    <s v="Cust 1887"/>
    <n v="41.67"/>
    <d v="2023-12-28T00:00:00"/>
    <d v="2024-01-03T00:00:00"/>
    <s v="Eric"/>
    <n v="6"/>
    <x v="7"/>
    <x v="4"/>
    <n v="6723.4699999999993"/>
    <x v="0"/>
    <n v="6765.1399999999994"/>
    <n v="0"/>
  </r>
  <r>
    <d v="2025-03-10T00:00:00"/>
    <x v="2"/>
    <x v="4"/>
    <n v="9"/>
    <n v="507.74"/>
    <x v="3"/>
    <s v="Retail"/>
    <n v="0.15"/>
    <x v="4"/>
    <n v="3884.2109999999998"/>
    <x v="3"/>
    <x v="0"/>
    <n v="1"/>
    <s v="REG100712"/>
    <s v="Cust 1559"/>
    <n v="22.08"/>
    <d v="2025-03-10T00:00:00"/>
    <d v="2025-03-17T00:00:00"/>
    <s v="Ryan"/>
    <n v="7"/>
    <x v="10"/>
    <x v="0"/>
    <n v="3862.1309999999999"/>
    <x v="2"/>
    <n v="3884.2109999999998"/>
    <n v="9"/>
  </r>
  <r>
    <d v="2023-09-09T00:00:00"/>
    <x v="3"/>
    <x v="2"/>
    <n v="1"/>
    <n v="223.56"/>
    <x v="0"/>
    <s v="Wholesale"/>
    <n v="0.15"/>
    <x v="4"/>
    <n v="190.02600000000001"/>
    <x v="4"/>
    <x v="2"/>
    <n v="0"/>
    <s v="REG100713"/>
    <s v="Cust 1722"/>
    <n v="37.840000000000003"/>
    <d v="2023-09-09T00:00:00"/>
    <d v="2023-09-14T00:00:00"/>
    <s v="Cameron"/>
    <n v="5"/>
    <x v="1"/>
    <x v="1"/>
    <n v="152.18600000000001"/>
    <x v="0"/>
    <n v="190.02600000000001"/>
    <n v="0"/>
  </r>
  <r>
    <d v="2025-05-21T00:00:00"/>
    <x v="4"/>
    <x v="5"/>
    <n v="1"/>
    <n v="319.49"/>
    <x v="2"/>
    <s v="Wholesale"/>
    <n v="0.15"/>
    <x v="5"/>
    <n v="271.56650000000002"/>
    <x v="0"/>
    <x v="0"/>
    <n v="1"/>
    <s v="REG100715"/>
    <s v="Cust 9555"/>
    <n v="18.100000000000001"/>
    <d v="2025-05-21T00:00:00"/>
    <d v="2025-05-31T00:00:00"/>
    <s v="Wendy"/>
    <n v="10"/>
    <x v="0"/>
    <x v="2"/>
    <n v="253.46650000000002"/>
    <x v="2"/>
    <n v="271.56650000000002"/>
    <n v="1"/>
  </r>
  <r>
    <d v="2023-04-14T00:00:00"/>
    <x v="0"/>
    <x v="0"/>
    <n v="20"/>
    <n v="87.47"/>
    <x v="0"/>
    <s v="Retail"/>
    <n v="0"/>
    <x v="3"/>
    <n v="1749.4"/>
    <x v="0"/>
    <x v="2"/>
    <n v="0"/>
    <s v="REG100718"/>
    <s v="Cust 5016"/>
    <n v="48.48"/>
    <d v="2023-04-14T00:00:00"/>
    <d v="2023-04-23T00:00:00"/>
    <s v="Eric"/>
    <n v="9"/>
    <x v="7"/>
    <x v="0"/>
    <n v="1700.92"/>
    <x v="0"/>
    <n v="1749.4"/>
    <n v="0"/>
  </r>
  <r>
    <d v="2023-03-05T00:00:00"/>
    <x v="1"/>
    <x v="5"/>
    <n v="17"/>
    <n v="465.6"/>
    <x v="2"/>
    <s v="Retail"/>
    <n v="0.1"/>
    <x v="4"/>
    <n v="7123.6800000000012"/>
    <x v="2"/>
    <x v="1"/>
    <n v="0"/>
    <s v="REG100719"/>
    <s v="Cust 5528"/>
    <n v="7.76"/>
    <d v="2023-03-05T00:00:00"/>
    <d v="2023-03-10T00:00:00"/>
    <s v="Sophie"/>
    <n v="5"/>
    <x v="11"/>
    <x v="2"/>
    <n v="7115.920000000001"/>
    <x v="0"/>
    <n v="7123.6800000000012"/>
    <n v="0"/>
  </r>
  <r>
    <d v="2024-07-17T00:00:00"/>
    <x v="2"/>
    <x v="2"/>
    <n v="17"/>
    <n v="279.38"/>
    <x v="0"/>
    <s v="Wholesale"/>
    <n v="0.05"/>
    <x v="2"/>
    <n v="4511.9870000000001"/>
    <x v="4"/>
    <x v="2"/>
    <n v="0"/>
    <s v="REG100720"/>
    <s v="Cust 6922"/>
    <n v="30.3"/>
    <d v="2024-07-17T00:00:00"/>
    <d v="2024-07-20T00:00:00"/>
    <s v="Ryan"/>
    <n v="3"/>
    <x v="8"/>
    <x v="3"/>
    <n v="4481.6869999999999"/>
    <x v="1"/>
    <n v="4511.9870000000001"/>
    <n v="0"/>
  </r>
  <r>
    <d v="2025-05-06T00:00:00"/>
    <x v="2"/>
    <x v="0"/>
    <n v="15"/>
    <n v="281.73"/>
    <x v="0"/>
    <s v="Wholesale"/>
    <n v="0.1"/>
    <x v="4"/>
    <n v="3803.3550000000009"/>
    <x v="4"/>
    <x v="2"/>
    <n v="0"/>
    <s v="REG100722"/>
    <s v="Cust 3368"/>
    <n v="36.869999999999997"/>
    <d v="2025-05-06T00:00:00"/>
    <d v="2025-05-10T00:00:00"/>
    <s v="Ryan"/>
    <n v="4"/>
    <x v="7"/>
    <x v="0"/>
    <n v="3766.485000000001"/>
    <x v="2"/>
    <n v="3803.3550000000009"/>
    <n v="0"/>
  </r>
  <r>
    <d v="2023-01-15T00:00:00"/>
    <x v="2"/>
    <x v="2"/>
    <n v="15"/>
    <n v="185"/>
    <x v="0"/>
    <s v="Wholesale"/>
    <n v="0"/>
    <x v="1"/>
    <n v="2775"/>
    <x v="3"/>
    <x v="0"/>
    <n v="0"/>
    <s v="REG100723"/>
    <s v="Cust 2871"/>
    <n v="29.31"/>
    <d v="2023-01-15T00:00:00"/>
    <d v="2023-01-17T00:00:00"/>
    <s v="Ryan"/>
    <n v="2"/>
    <x v="0"/>
    <x v="3"/>
    <n v="2745.69"/>
    <x v="0"/>
    <n v="2775"/>
    <n v="0"/>
  </r>
  <r>
    <d v="2024-01-09T00:00:00"/>
    <x v="3"/>
    <x v="5"/>
    <n v="19"/>
    <n v="380.82"/>
    <x v="3"/>
    <s v="Wholesale"/>
    <n v="0.1"/>
    <x v="5"/>
    <n v="6512.0219999999999"/>
    <x v="4"/>
    <x v="1"/>
    <n v="0"/>
    <s v="REG100724"/>
    <s v="Cust 6229"/>
    <n v="48.73"/>
    <d v="2024-01-09T00:00:00"/>
    <d v="2024-01-12T00:00:00"/>
    <s v="Cameron"/>
    <n v="3"/>
    <x v="8"/>
    <x v="5"/>
    <n v="6463.2920000000004"/>
    <x v="1"/>
    <n v="6512.0219999999999"/>
    <n v="0"/>
  </r>
  <r>
    <d v="2023-07-12T00:00:00"/>
    <x v="1"/>
    <x v="3"/>
    <n v="4"/>
    <n v="444.87"/>
    <x v="0"/>
    <s v="Retail"/>
    <n v="0.15"/>
    <x v="3"/>
    <n v="1512.558"/>
    <x v="0"/>
    <x v="0"/>
    <n v="0"/>
    <s v="REG100725"/>
    <s v="Cust 4560"/>
    <n v="47.14"/>
    <d v="2023-07-12T00:00:00"/>
    <d v="2023-07-21T00:00:00"/>
    <s v="Sophie"/>
    <n v="9"/>
    <x v="2"/>
    <x v="5"/>
    <n v="1465.4179999999999"/>
    <x v="0"/>
    <n v="1512.558"/>
    <n v="0"/>
  </r>
  <r>
    <d v="2025-06-21T00:00:00"/>
    <x v="0"/>
    <x v="3"/>
    <n v="7"/>
    <n v="590.79"/>
    <x v="0"/>
    <s v="Retail"/>
    <n v="0.05"/>
    <x v="0"/>
    <n v="3928.7534999999989"/>
    <x v="3"/>
    <x v="0"/>
    <n v="1"/>
    <s v="REG100726"/>
    <s v="Cust 7099"/>
    <n v="41.39"/>
    <d v="2025-06-21T00:00:00"/>
    <d v="2025-06-26T00:00:00"/>
    <s v="Eric"/>
    <n v="5"/>
    <x v="7"/>
    <x v="1"/>
    <n v="3887.363499999999"/>
    <x v="2"/>
    <n v="3928.7534999999993"/>
    <n v="7"/>
  </r>
  <r>
    <d v="2024-12-29T00:00:00"/>
    <x v="2"/>
    <x v="6"/>
    <n v="5"/>
    <n v="34.58"/>
    <x v="1"/>
    <s v="Retail"/>
    <n v="0.1"/>
    <x v="2"/>
    <n v="155.61000000000001"/>
    <x v="1"/>
    <x v="2"/>
    <n v="0"/>
    <s v="REG100727"/>
    <s v="Cust 6333"/>
    <n v="27.1"/>
    <d v="2024-12-29T00:00:00"/>
    <d v="2025-01-02T00:00:00"/>
    <s v="Ryan"/>
    <n v="4"/>
    <x v="5"/>
    <x v="4"/>
    <n v="128.51000000000002"/>
    <x v="1"/>
    <n v="155.60999999999999"/>
    <n v="0"/>
  </r>
  <r>
    <d v="2024-04-03T00:00:00"/>
    <x v="3"/>
    <x v="2"/>
    <n v="5"/>
    <n v="84.91"/>
    <x v="1"/>
    <s v="Retail"/>
    <n v="0.1"/>
    <x v="3"/>
    <n v="382.09500000000003"/>
    <x v="3"/>
    <x v="0"/>
    <n v="1"/>
    <s v="REG100729"/>
    <s v="Cust 6657"/>
    <n v="29.06"/>
    <d v="2024-04-03T00:00:00"/>
    <d v="2024-04-09T00:00:00"/>
    <s v="Cameron"/>
    <n v="6"/>
    <x v="3"/>
    <x v="5"/>
    <n v="353.03500000000003"/>
    <x v="1"/>
    <n v="382.09499999999997"/>
    <n v="5"/>
  </r>
  <r>
    <d v="2024-01-17T00:00:00"/>
    <x v="0"/>
    <x v="0"/>
    <n v="7"/>
    <n v="322.11"/>
    <x v="2"/>
    <s v="Wholesale"/>
    <n v="0.1"/>
    <x v="5"/>
    <n v="2029.2929999999999"/>
    <x v="2"/>
    <x v="1"/>
    <n v="0"/>
    <s v="REG100730"/>
    <s v="Cust 1267"/>
    <n v="19.91"/>
    <d v="2024-01-17T00:00:00"/>
    <d v="2024-01-27T00:00:00"/>
    <s v="Eric"/>
    <n v="10"/>
    <x v="0"/>
    <x v="1"/>
    <n v="2009.3829999999998"/>
    <x v="1"/>
    <n v="2029.2930000000001"/>
    <n v="0"/>
  </r>
  <r>
    <d v="2024-10-12T00:00:00"/>
    <x v="3"/>
    <x v="0"/>
    <n v="2"/>
    <n v="48.02"/>
    <x v="2"/>
    <s v="Retail"/>
    <n v="0.05"/>
    <x v="3"/>
    <n v="91.238"/>
    <x v="2"/>
    <x v="0"/>
    <n v="1"/>
    <s v="REG100733"/>
    <s v="Cust 4803"/>
    <n v="25.81"/>
    <d v="2024-10-12T00:00:00"/>
    <d v="2024-10-15T00:00:00"/>
    <s v="Cameron"/>
    <n v="3"/>
    <x v="3"/>
    <x v="4"/>
    <n v="65.427999999999997"/>
    <x v="1"/>
    <n v="91.238"/>
    <n v="2"/>
  </r>
  <r>
    <d v="2024-07-27T00:00:00"/>
    <x v="3"/>
    <x v="3"/>
    <n v="1"/>
    <n v="534.28"/>
    <x v="3"/>
    <s v="Wholesale"/>
    <n v="0.1"/>
    <x v="0"/>
    <n v="480.85199999999998"/>
    <x v="0"/>
    <x v="0"/>
    <n v="0"/>
    <s v="REG100734"/>
    <s v="Cust 8633"/>
    <n v="31.3"/>
    <d v="2024-07-27T00:00:00"/>
    <d v="2024-08-01T00:00:00"/>
    <s v="Cameron"/>
    <n v="5"/>
    <x v="9"/>
    <x v="3"/>
    <n v="449.55199999999996"/>
    <x v="1"/>
    <n v="480.85199999999998"/>
    <n v="0"/>
  </r>
  <r>
    <d v="2025-01-10T00:00:00"/>
    <x v="4"/>
    <x v="4"/>
    <n v="3"/>
    <n v="98.15"/>
    <x v="3"/>
    <s v="Wholesale"/>
    <n v="0.15"/>
    <x v="5"/>
    <n v="250.2825"/>
    <x v="2"/>
    <x v="1"/>
    <n v="0"/>
    <s v="REG100735"/>
    <s v="Cust 7235"/>
    <n v="46.37"/>
    <d v="2025-01-10T00:00:00"/>
    <d v="2025-01-18T00:00:00"/>
    <s v="Wendy"/>
    <n v="8"/>
    <x v="1"/>
    <x v="6"/>
    <n v="203.91249999999999"/>
    <x v="2"/>
    <n v="250.28250000000003"/>
    <n v="0"/>
  </r>
  <r>
    <d v="2024-05-22T00:00:00"/>
    <x v="4"/>
    <x v="4"/>
    <n v="6"/>
    <n v="268.33999999999997"/>
    <x v="1"/>
    <s v="Wholesale"/>
    <n v="0.1"/>
    <x v="5"/>
    <n v="1449.0360000000001"/>
    <x v="2"/>
    <x v="2"/>
    <n v="1"/>
    <s v="REG100737"/>
    <s v="Cust 1889"/>
    <n v="35.69"/>
    <d v="2024-05-22T00:00:00"/>
    <d v="2024-05-25T00:00:00"/>
    <s v="Wendy"/>
    <n v="3"/>
    <x v="1"/>
    <x v="5"/>
    <n v="1413.346"/>
    <x v="1"/>
    <n v="1449.0360000000001"/>
    <n v="6"/>
  </r>
  <r>
    <d v="2024-08-10T00:00:00"/>
    <x v="3"/>
    <x v="2"/>
    <n v="4"/>
    <n v="529.03"/>
    <x v="0"/>
    <s v="Wholesale"/>
    <n v="0.05"/>
    <x v="3"/>
    <n v="2010.3140000000001"/>
    <x v="0"/>
    <x v="1"/>
    <n v="0"/>
    <s v="REG100738"/>
    <s v="Cust 5411"/>
    <n v="25.96"/>
    <d v="2024-08-10T00:00:00"/>
    <d v="2024-08-20T00:00:00"/>
    <s v="Cameron"/>
    <n v="10"/>
    <x v="7"/>
    <x v="1"/>
    <n v="1984.354"/>
    <x v="1"/>
    <n v="2010.3139999999999"/>
    <n v="0"/>
  </r>
  <r>
    <d v="2023-06-21T00:00:00"/>
    <x v="1"/>
    <x v="4"/>
    <n v="1"/>
    <n v="500.96"/>
    <x v="2"/>
    <s v="Wholesale"/>
    <n v="0.05"/>
    <x v="2"/>
    <n v="475.91199999999998"/>
    <x v="0"/>
    <x v="2"/>
    <n v="0"/>
    <s v="REG100740"/>
    <s v="Cust 7449"/>
    <n v="42.1"/>
    <d v="2023-06-21T00:00:00"/>
    <d v="2023-06-25T00:00:00"/>
    <s v="Sophie"/>
    <n v="4"/>
    <x v="0"/>
    <x v="5"/>
    <n v="433.81199999999995"/>
    <x v="0"/>
    <n v="475.91199999999998"/>
    <n v="0"/>
  </r>
  <r>
    <d v="2025-01-26T00:00:00"/>
    <x v="2"/>
    <x v="0"/>
    <n v="3"/>
    <n v="58.51"/>
    <x v="1"/>
    <s v="Retail"/>
    <n v="0.05"/>
    <x v="3"/>
    <n v="166.7535"/>
    <x v="3"/>
    <x v="2"/>
    <n v="0"/>
    <s v="REG100742"/>
    <s v="Cust 3564"/>
    <n v="23.57"/>
    <d v="2025-01-26T00:00:00"/>
    <d v="2025-01-30T00:00:00"/>
    <s v="Ryan"/>
    <n v="4"/>
    <x v="4"/>
    <x v="5"/>
    <n v="143.18350000000001"/>
    <x v="2"/>
    <n v="166.7535"/>
    <n v="0"/>
  </r>
  <r>
    <d v="2024-06-18T00:00:00"/>
    <x v="1"/>
    <x v="3"/>
    <n v="17"/>
    <n v="504.08"/>
    <x v="1"/>
    <s v="Wholesale"/>
    <n v="0.1"/>
    <x v="5"/>
    <n v="7712.4240000000009"/>
    <x v="0"/>
    <x v="1"/>
    <n v="0"/>
    <s v="REG100743"/>
    <s v="Cust 8018"/>
    <n v="26.47"/>
    <d v="2024-06-18T00:00:00"/>
    <d v="2024-06-26T00:00:00"/>
    <s v="Sophie"/>
    <n v="8"/>
    <x v="3"/>
    <x v="6"/>
    <n v="7685.9540000000006"/>
    <x v="1"/>
    <n v="7712.4240000000009"/>
    <n v="0"/>
  </r>
  <r>
    <d v="2025-06-18T00:00:00"/>
    <x v="0"/>
    <x v="5"/>
    <n v="17"/>
    <n v="419.63"/>
    <x v="3"/>
    <s v="Wholesale"/>
    <n v="0"/>
    <x v="1"/>
    <n v="7133.71"/>
    <x v="3"/>
    <x v="1"/>
    <n v="0"/>
    <s v="REG100744"/>
    <s v="Cust 3045"/>
    <n v="17.399999999999999"/>
    <d v="2025-06-18T00:00:00"/>
    <d v="2025-06-24T00:00:00"/>
    <s v="Eric"/>
    <n v="6"/>
    <x v="7"/>
    <x v="2"/>
    <n v="7116.31"/>
    <x v="2"/>
    <n v="7133.71"/>
    <n v="0"/>
  </r>
  <r>
    <d v="2025-04-08T00:00:00"/>
    <x v="3"/>
    <x v="1"/>
    <n v="2"/>
    <n v="298.06"/>
    <x v="0"/>
    <s v="Wholesale"/>
    <n v="0"/>
    <x v="1"/>
    <n v="596.12"/>
    <x v="2"/>
    <x v="1"/>
    <n v="1"/>
    <s v="REG100746"/>
    <s v="Cust 1905"/>
    <n v="35.369999999999997"/>
    <d v="2025-04-08T00:00:00"/>
    <d v="2025-04-14T00:00:00"/>
    <s v="Cameron"/>
    <n v="6"/>
    <x v="5"/>
    <x v="3"/>
    <n v="560.75"/>
    <x v="2"/>
    <n v="596.12"/>
    <n v="2"/>
  </r>
  <r>
    <d v="2023-01-31T00:00:00"/>
    <x v="3"/>
    <x v="4"/>
    <n v="13"/>
    <n v="132.97"/>
    <x v="0"/>
    <s v="Wholesale"/>
    <n v="0.05"/>
    <x v="2"/>
    <n v="1642.1795"/>
    <x v="2"/>
    <x v="2"/>
    <n v="0"/>
    <s v="REG100747"/>
    <s v="Cust 4592"/>
    <n v="42.87"/>
    <d v="2023-01-31T00:00:00"/>
    <d v="2023-02-05T00:00:00"/>
    <s v="Cameron"/>
    <n v="5"/>
    <x v="7"/>
    <x v="2"/>
    <n v="1599.3095000000001"/>
    <x v="0"/>
    <n v="1642.1794999999997"/>
    <n v="0"/>
  </r>
  <r>
    <d v="2024-03-15T00:00:00"/>
    <x v="4"/>
    <x v="3"/>
    <n v="14"/>
    <n v="476.28"/>
    <x v="1"/>
    <s v="Wholesale"/>
    <n v="0.1"/>
    <x v="0"/>
    <n v="6001.1280000000006"/>
    <x v="4"/>
    <x v="0"/>
    <n v="0"/>
    <s v="REG100748"/>
    <s v="Cust 5482"/>
    <n v="22.11"/>
    <d v="2024-03-15T00:00:00"/>
    <d v="2024-03-20T00:00:00"/>
    <s v="Wendy"/>
    <n v="5"/>
    <x v="0"/>
    <x v="5"/>
    <n v="5979.0180000000009"/>
    <x v="1"/>
    <n v="6001.1280000000006"/>
    <n v="0"/>
  </r>
  <r>
    <d v="2023-11-30T00:00:00"/>
    <x v="4"/>
    <x v="2"/>
    <n v="6"/>
    <n v="182.4"/>
    <x v="0"/>
    <s v="Wholesale"/>
    <n v="0"/>
    <x v="1"/>
    <n v="1094.4000000000001"/>
    <x v="0"/>
    <x v="0"/>
    <n v="1"/>
    <s v="REG100751"/>
    <s v="Cust 8206"/>
    <n v="49.49"/>
    <d v="2023-11-30T00:00:00"/>
    <d v="2023-12-09T00:00:00"/>
    <s v="Wendy"/>
    <n v="9"/>
    <x v="7"/>
    <x v="6"/>
    <n v="1044.9100000000001"/>
    <x v="0"/>
    <n v="1094.4000000000001"/>
    <n v="6"/>
  </r>
  <r>
    <d v="2023-08-06T00:00:00"/>
    <x v="0"/>
    <x v="2"/>
    <n v="7"/>
    <n v="373.66"/>
    <x v="0"/>
    <s v="Retail"/>
    <n v="0.05"/>
    <x v="1"/>
    <n v="2484.8389999999999"/>
    <x v="1"/>
    <x v="1"/>
    <n v="0"/>
    <s v="REG100753"/>
    <s v="Cust 8900"/>
    <n v="46.33"/>
    <d v="2023-08-06T00:00:00"/>
    <d v="2023-08-12T00:00:00"/>
    <s v="Eric"/>
    <n v="6"/>
    <x v="0"/>
    <x v="3"/>
    <n v="2438.509"/>
    <x v="0"/>
    <n v="2484.8390000000004"/>
    <n v="0"/>
  </r>
  <r>
    <d v="2024-06-21T00:00:00"/>
    <x v="4"/>
    <x v="2"/>
    <n v="7"/>
    <n v="355.66"/>
    <x v="2"/>
    <s v="Retail"/>
    <n v="0.15"/>
    <x v="3"/>
    <n v="2116.1770000000001"/>
    <x v="1"/>
    <x v="0"/>
    <n v="1"/>
    <s v="REG100754"/>
    <s v="Cust 9387"/>
    <n v="28.77"/>
    <d v="2024-06-21T00:00:00"/>
    <d v="2024-06-27T00:00:00"/>
    <s v="Wendy"/>
    <n v="6"/>
    <x v="11"/>
    <x v="3"/>
    <n v="2087.4070000000002"/>
    <x v="1"/>
    <n v="2116.1770000000001"/>
    <n v="7"/>
  </r>
  <r>
    <d v="2025-03-16T00:00:00"/>
    <x v="2"/>
    <x v="4"/>
    <n v="12"/>
    <n v="260.31"/>
    <x v="2"/>
    <s v="Retail"/>
    <n v="0.1"/>
    <x v="4"/>
    <n v="2811.348"/>
    <x v="3"/>
    <x v="1"/>
    <n v="0"/>
    <s v="REG100755"/>
    <s v="Cust 7013"/>
    <n v="14.58"/>
    <d v="2025-03-16T00:00:00"/>
    <d v="2025-03-24T00:00:00"/>
    <s v="Ryan"/>
    <n v="8"/>
    <x v="7"/>
    <x v="3"/>
    <n v="2796.768"/>
    <x v="2"/>
    <n v="2811.3480000000004"/>
    <n v="0"/>
  </r>
  <r>
    <d v="2024-04-20T00:00:00"/>
    <x v="4"/>
    <x v="4"/>
    <n v="10"/>
    <n v="370.99"/>
    <x v="0"/>
    <s v="Retail"/>
    <n v="0.15"/>
    <x v="2"/>
    <n v="3153.415"/>
    <x v="0"/>
    <x v="1"/>
    <n v="1"/>
    <s v="REG100756"/>
    <s v="Cust 4868"/>
    <n v="11.16"/>
    <d v="2024-04-20T00:00:00"/>
    <d v="2024-04-25T00:00:00"/>
    <s v="Wendy"/>
    <n v="5"/>
    <x v="7"/>
    <x v="4"/>
    <n v="3142.2550000000001"/>
    <x v="1"/>
    <n v="3153.415"/>
    <n v="10"/>
  </r>
  <r>
    <d v="2024-12-20T00:00:00"/>
    <x v="0"/>
    <x v="0"/>
    <n v="2"/>
    <n v="548.72"/>
    <x v="1"/>
    <s v="Wholesale"/>
    <n v="0.1"/>
    <x v="2"/>
    <n v="987.69600000000003"/>
    <x v="4"/>
    <x v="0"/>
    <n v="1"/>
    <s v="REG100757"/>
    <s v="Cust 5239"/>
    <n v="26.35"/>
    <d v="2024-12-20T00:00:00"/>
    <d v="2024-12-29T00:00:00"/>
    <s v="Eric"/>
    <n v="9"/>
    <x v="4"/>
    <x v="3"/>
    <n v="961.346"/>
    <x v="1"/>
    <n v="987.69600000000003"/>
    <n v="2"/>
  </r>
  <r>
    <d v="2023-03-04T00:00:00"/>
    <x v="2"/>
    <x v="4"/>
    <n v="13"/>
    <n v="494.78"/>
    <x v="1"/>
    <s v="Wholesale"/>
    <n v="0.15"/>
    <x v="5"/>
    <n v="5467.3190000000004"/>
    <x v="3"/>
    <x v="0"/>
    <n v="0"/>
    <s v="REG100759"/>
    <s v="Cust 7224"/>
    <n v="5.85"/>
    <d v="2023-03-04T00:00:00"/>
    <d v="2023-03-13T00:00:00"/>
    <s v="Ryan"/>
    <n v="9"/>
    <x v="10"/>
    <x v="4"/>
    <n v="5461.4690000000001"/>
    <x v="0"/>
    <n v="5467.3189999999995"/>
    <n v="0"/>
  </r>
  <r>
    <d v="2024-06-24T00:00:00"/>
    <x v="2"/>
    <x v="0"/>
    <n v="9"/>
    <n v="36.619999999999997"/>
    <x v="0"/>
    <s v="Wholesale"/>
    <n v="0.1"/>
    <x v="0"/>
    <n v="296.62200000000001"/>
    <x v="2"/>
    <x v="0"/>
    <n v="1"/>
    <s v="REG100760"/>
    <s v="Cust 4751"/>
    <n v="29.9"/>
    <d v="2024-06-24T00:00:00"/>
    <d v="2024-07-01T00:00:00"/>
    <s v="Ryan"/>
    <n v="7"/>
    <x v="1"/>
    <x v="3"/>
    <n v="266.72200000000004"/>
    <x v="1"/>
    <n v="296.62200000000001"/>
    <n v="9"/>
  </r>
  <r>
    <d v="2024-12-09T00:00:00"/>
    <x v="0"/>
    <x v="4"/>
    <n v="14"/>
    <n v="216.2"/>
    <x v="2"/>
    <s v="Wholesale"/>
    <n v="0"/>
    <x v="5"/>
    <n v="3026.8"/>
    <x v="0"/>
    <x v="2"/>
    <n v="0"/>
    <s v="REG100761"/>
    <s v="Cust 1201"/>
    <n v="14.39"/>
    <d v="2024-12-09T00:00:00"/>
    <d v="2024-12-13T00:00:00"/>
    <s v="Eric"/>
    <n v="4"/>
    <x v="11"/>
    <x v="1"/>
    <n v="3012.4100000000003"/>
    <x v="1"/>
    <n v="3026.7999999999997"/>
    <n v="0"/>
  </r>
  <r>
    <d v="2024-07-04T00:00:00"/>
    <x v="4"/>
    <x v="0"/>
    <n v="11"/>
    <n v="128.99"/>
    <x v="1"/>
    <s v="Retail"/>
    <n v="0.05"/>
    <x v="5"/>
    <n v="1347.9455"/>
    <x v="2"/>
    <x v="1"/>
    <n v="0"/>
    <s v="REG100762"/>
    <s v="Cust 9584"/>
    <n v="38.58"/>
    <d v="2024-07-04T00:00:00"/>
    <d v="2024-07-07T00:00:00"/>
    <s v="Wendy"/>
    <n v="3"/>
    <x v="6"/>
    <x v="3"/>
    <n v="1309.3655000000001"/>
    <x v="1"/>
    <n v="1347.9455"/>
    <n v="0"/>
  </r>
  <r>
    <d v="2025-03-04T00:00:00"/>
    <x v="0"/>
    <x v="1"/>
    <n v="11"/>
    <n v="183.11"/>
    <x v="0"/>
    <s v="Retail"/>
    <n v="0.15"/>
    <x v="2"/>
    <n v="1712.0785000000001"/>
    <x v="1"/>
    <x v="0"/>
    <n v="0"/>
    <s v="REG100763"/>
    <s v="Cust 6980"/>
    <n v="41.83"/>
    <d v="2025-03-04T00:00:00"/>
    <d v="2025-03-06T00:00:00"/>
    <s v="Eric"/>
    <n v="2"/>
    <x v="0"/>
    <x v="0"/>
    <n v="1670.2485000000001"/>
    <x v="2"/>
    <n v="1712.0785000000001"/>
    <n v="0"/>
  </r>
  <r>
    <d v="2024-01-22T00:00:00"/>
    <x v="0"/>
    <x v="6"/>
    <n v="11"/>
    <n v="277.95"/>
    <x v="1"/>
    <s v="Retail"/>
    <n v="0.05"/>
    <x v="2"/>
    <n v="2904.5774999999999"/>
    <x v="1"/>
    <x v="2"/>
    <n v="0"/>
    <s v="REG100764"/>
    <s v="Cust 2835"/>
    <n v="44.04"/>
    <d v="2024-01-22T00:00:00"/>
    <d v="2024-01-29T00:00:00"/>
    <s v="Eric"/>
    <n v="7"/>
    <x v="10"/>
    <x v="4"/>
    <n v="2860.5374999999999"/>
    <x v="1"/>
    <n v="2904.5774999999999"/>
    <n v="0"/>
  </r>
  <r>
    <d v="2024-05-23T00:00:00"/>
    <x v="0"/>
    <x v="2"/>
    <n v="4"/>
    <n v="20.96"/>
    <x v="3"/>
    <s v="Wholesale"/>
    <n v="0.05"/>
    <x v="4"/>
    <n v="79.647999999999996"/>
    <x v="0"/>
    <x v="0"/>
    <n v="1"/>
    <s v="REG100767"/>
    <s v="Cust 5926"/>
    <n v="33.67"/>
    <d v="2024-05-23T00:00:00"/>
    <d v="2024-05-31T00:00:00"/>
    <s v="Eric"/>
    <n v="8"/>
    <x v="11"/>
    <x v="4"/>
    <n v="45.977999999999994"/>
    <x v="1"/>
    <n v="79.647999999999996"/>
    <n v="4"/>
  </r>
  <r>
    <d v="2023-06-13T00:00:00"/>
    <x v="0"/>
    <x v="1"/>
    <n v="19"/>
    <n v="199.65"/>
    <x v="1"/>
    <s v="Retail"/>
    <n v="0.1"/>
    <x v="3"/>
    <n v="3414.0149999999999"/>
    <x v="3"/>
    <x v="1"/>
    <n v="1"/>
    <s v="REG100769"/>
    <s v="Cust 4711"/>
    <n v="35.119999999999997"/>
    <d v="2023-06-13T00:00:00"/>
    <d v="2023-06-18T00:00:00"/>
    <s v="Eric"/>
    <n v="5"/>
    <x v="5"/>
    <x v="5"/>
    <n v="3378.895"/>
    <x v="0"/>
    <n v="3414.0149999999999"/>
    <n v="19"/>
  </r>
  <r>
    <d v="2025-05-31T00:00:00"/>
    <x v="4"/>
    <x v="1"/>
    <n v="16"/>
    <n v="307"/>
    <x v="1"/>
    <s v="Wholesale"/>
    <n v="0"/>
    <x v="4"/>
    <n v="4912"/>
    <x v="2"/>
    <x v="0"/>
    <n v="0"/>
    <s v="REG100770"/>
    <s v="Cust 9227"/>
    <n v="11.99"/>
    <d v="2025-05-31T00:00:00"/>
    <d v="2025-06-02T00:00:00"/>
    <s v="Wendy"/>
    <n v="2"/>
    <x v="4"/>
    <x v="4"/>
    <n v="4900.01"/>
    <x v="2"/>
    <n v="4912"/>
    <n v="0"/>
  </r>
  <r>
    <d v="2023-10-11T00:00:00"/>
    <x v="0"/>
    <x v="4"/>
    <n v="1"/>
    <n v="315.93"/>
    <x v="2"/>
    <s v="Retail"/>
    <n v="0.15"/>
    <x v="1"/>
    <n v="268.54050000000001"/>
    <x v="4"/>
    <x v="1"/>
    <n v="0"/>
    <s v="REG100771"/>
    <s v="Cust 2830"/>
    <n v="43.2"/>
    <d v="2023-10-11T00:00:00"/>
    <d v="2023-10-14T00:00:00"/>
    <s v="Eric"/>
    <n v="3"/>
    <x v="5"/>
    <x v="0"/>
    <n v="225.34050000000002"/>
    <x v="0"/>
    <n v="268.54050000000001"/>
    <n v="0"/>
  </r>
  <r>
    <d v="2023-08-07T00:00:00"/>
    <x v="4"/>
    <x v="6"/>
    <n v="5"/>
    <n v="596.97"/>
    <x v="1"/>
    <s v="Retail"/>
    <n v="0"/>
    <x v="0"/>
    <n v="2984.85"/>
    <x v="3"/>
    <x v="1"/>
    <n v="0"/>
    <s v="REG100772"/>
    <s v="Cust 3767"/>
    <n v="14.43"/>
    <d v="2023-08-07T00:00:00"/>
    <d v="2023-08-14T00:00:00"/>
    <s v="Wendy"/>
    <n v="7"/>
    <x v="4"/>
    <x v="0"/>
    <n v="2970.42"/>
    <x v="0"/>
    <n v="2984.8500000000004"/>
    <n v="0"/>
  </r>
  <r>
    <d v="2024-08-01T00:00:00"/>
    <x v="3"/>
    <x v="6"/>
    <n v="6"/>
    <n v="208.64"/>
    <x v="3"/>
    <s v="Retail"/>
    <n v="0.1"/>
    <x v="2"/>
    <n v="1126.6559999999999"/>
    <x v="4"/>
    <x v="0"/>
    <n v="0"/>
    <s v="REG100774"/>
    <s v="Cust 8569"/>
    <n v="49.93"/>
    <d v="2024-08-01T00:00:00"/>
    <d v="2024-08-04T00:00:00"/>
    <s v="Cameron"/>
    <n v="3"/>
    <x v="11"/>
    <x v="1"/>
    <n v="1076.7259999999999"/>
    <x v="1"/>
    <n v="1126.6559999999999"/>
    <n v="0"/>
  </r>
  <r>
    <d v="2023-03-20T00:00:00"/>
    <x v="0"/>
    <x v="3"/>
    <n v="7"/>
    <n v="307.82"/>
    <x v="0"/>
    <s v="Wholesale"/>
    <n v="0"/>
    <x v="0"/>
    <n v="2154.7399999999998"/>
    <x v="2"/>
    <x v="2"/>
    <n v="1"/>
    <s v="REG100775"/>
    <s v="Cust 1254"/>
    <n v="14"/>
    <d v="2023-03-20T00:00:00"/>
    <d v="2023-03-27T00:00:00"/>
    <s v="Eric"/>
    <n v="7"/>
    <x v="0"/>
    <x v="3"/>
    <n v="2140.7399999999998"/>
    <x v="0"/>
    <n v="2154.7399999999998"/>
    <n v="7"/>
  </r>
  <r>
    <d v="2025-06-30T00:00:00"/>
    <x v="3"/>
    <x v="4"/>
    <n v="13"/>
    <n v="382.48"/>
    <x v="3"/>
    <s v="Retail"/>
    <n v="0.05"/>
    <x v="0"/>
    <n v="4723.6279999999997"/>
    <x v="4"/>
    <x v="2"/>
    <n v="0"/>
    <s v="REG100776"/>
    <s v="Cust 8556"/>
    <n v="7.59"/>
    <d v="2025-06-30T00:00:00"/>
    <d v="2025-07-04T00:00:00"/>
    <s v="Cameron"/>
    <n v="4"/>
    <x v="7"/>
    <x v="1"/>
    <n v="4716.0379999999996"/>
    <x v="2"/>
    <n v="4723.6279999999997"/>
    <n v="0"/>
  </r>
  <r>
    <d v="2025-02-05T00:00:00"/>
    <x v="1"/>
    <x v="2"/>
    <n v="9"/>
    <n v="188.03"/>
    <x v="0"/>
    <s v="Retail"/>
    <n v="0"/>
    <x v="2"/>
    <n v="1692.27"/>
    <x v="3"/>
    <x v="0"/>
    <n v="0"/>
    <s v="REG100777"/>
    <s v="Cust 7204"/>
    <n v="11.44"/>
    <d v="2025-02-05T00:00:00"/>
    <d v="2025-02-07T00:00:00"/>
    <s v="Sophie"/>
    <n v="2"/>
    <x v="9"/>
    <x v="1"/>
    <n v="1680.83"/>
    <x v="2"/>
    <n v="1692.27"/>
    <n v="0"/>
  </r>
  <r>
    <d v="2024-05-19T00:00:00"/>
    <x v="0"/>
    <x v="2"/>
    <n v="17"/>
    <n v="238.17"/>
    <x v="3"/>
    <s v="Wholesale"/>
    <n v="0.15"/>
    <x v="2"/>
    <n v="3441.5565000000001"/>
    <x v="3"/>
    <x v="0"/>
    <n v="0"/>
    <s v="REG100778"/>
    <s v="Cust 7725"/>
    <n v="21.64"/>
    <d v="2024-05-19T00:00:00"/>
    <d v="2024-05-29T00:00:00"/>
    <s v="Eric"/>
    <n v="10"/>
    <x v="3"/>
    <x v="6"/>
    <n v="3419.9165000000003"/>
    <x v="1"/>
    <n v="3441.5564999999997"/>
    <n v="0"/>
  </r>
  <r>
    <d v="2023-03-04T00:00:00"/>
    <x v="2"/>
    <x v="6"/>
    <n v="10"/>
    <n v="450.71"/>
    <x v="0"/>
    <s v="Retail"/>
    <n v="0.1"/>
    <x v="4"/>
    <n v="4056.389999999999"/>
    <x v="1"/>
    <x v="1"/>
    <n v="0"/>
    <s v="REG100779"/>
    <s v="Cust 9210"/>
    <n v="21.31"/>
    <d v="2023-03-04T00:00:00"/>
    <d v="2023-03-12T00:00:00"/>
    <s v="Ryan"/>
    <n v="8"/>
    <x v="1"/>
    <x v="3"/>
    <n v="4035.079999999999"/>
    <x v="0"/>
    <n v="4056.3899999999994"/>
    <n v="0"/>
  </r>
  <r>
    <d v="2023-01-22T00:00:00"/>
    <x v="3"/>
    <x v="5"/>
    <n v="2"/>
    <n v="413.36"/>
    <x v="3"/>
    <s v="Retail"/>
    <n v="0.1"/>
    <x v="1"/>
    <n v="744.048"/>
    <x v="0"/>
    <x v="1"/>
    <n v="1"/>
    <s v="REG100780"/>
    <s v="Cust 9085"/>
    <n v="41.69"/>
    <d v="2023-01-22T00:00:00"/>
    <d v="2023-01-24T00:00:00"/>
    <s v="Cameron"/>
    <n v="2"/>
    <x v="1"/>
    <x v="1"/>
    <n v="702.35799999999995"/>
    <x v="0"/>
    <n v="744.048"/>
    <n v="2"/>
  </r>
  <r>
    <d v="2023-03-20T00:00:00"/>
    <x v="1"/>
    <x v="1"/>
    <n v="20"/>
    <n v="536.71"/>
    <x v="0"/>
    <s v="Retail"/>
    <n v="0.15"/>
    <x v="3"/>
    <n v="9124.07"/>
    <x v="2"/>
    <x v="1"/>
    <n v="0"/>
    <s v="REG100781"/>
    <s v="Cust 4937"/>
    <n v="41.42"/>
    <d v="2023-03-20T00:00:00"/>
    <d v="2023-03-25T00:00:00"/>
    <s v="Sophie"/>
    <n v="5"/>
    <x v="11"/>
    <x v="6"/>
    <n v="9082.65"/>
    <x v="0"/>
    <n v="9124.07"/>
    <n v="0"/>
  </r>
  <r>
    <d v="2024-06-05T00:00:00"/>
    <x v="4"/>
    <x v="1"/>
    <n v="5"/>
    <n v="206.42"/>
    <x v="3"/>
    <s v="Retail"/>
    <n v="0.05"/>
    <x v="1"/>
    <n v="980.49499999999989"/>
    <x v="2"/>
    <x v="2"/>
    <n v="0"/>
    <s v="REG100782"/>
    <s v="Cust 3606"/>
    <n v="35.51"/>
    <d v="2024-06-05T00:00:00"/>
    <d v="2024-06-13T00:00:00"/>
    <s v="Wendy"/>
    <n v="8"/>
    <x v="7"/>
    <x v="2"/>
    <n v="944.9849999999999"/>
    <x v="1"/>
    <n v="980.49499999999989"/>
    <n v="0"/>
  </r>
  <r>
    <d v="2025-03-08T00:00:00"/>
    <x v="1"/>
    <x v="5"/>
    <n v="1"/>
    <n v="247.04"/>
    <x v="2"/>
    <s v="Wholesale"/>
    <n v="0"/>
    <x v="4"/>
    <n v="247.04"/>
    <x v="4"/>
    <x v="0"/>
    <n v="0"/>
    <s v="REG100784"/>
    <s v="Cust 7195"/>
    <n v="26.86"/>
    <d v="2025-03-08T00:00:00"/>
    <d v="2025-03-13T00:00:00"/>
    <s v="Sophie"/>
    <n v="5"/>
    <x v="0"/>
    <x v="5"/>
    <n v="220.18"/>
    <x v="2"/>
    <n v="247.04"/>
    <n v="0"/>
  </r>
  <r>
    <d v="2025-06-21T00:00:00"/>
    <x v="1"/>
    <x v="4"/>
    <n v="3"/>
    <n v="583.38"/>
    <x v="0"/>
    <s v="Retail"/>
    <n v="0.15"/>
    <x v="5"/>
    <n v="1487.6189999999999"/>
    <x v="3"/>
    <x v="2"/>
    <n v="1"/>
    <s v="REG100785"/>
    <s v="Cust 6113"/>
    <n v="30.12"/>
    <d v="2025-06-21T00:00:00"/>
    <d v="2025-06-30T00:00:00"/>
    <s v="Sophie"/>
    <n v="9"/>
    <x v="3"/>
    <x v="6"/>
    <n v="1457.499"/>
    <x v="2"/>
    <n v="1487.6189999999999"/>
    <n v="3"/>
  </r>
  <r>
    <d v="2025-04-05T00:00:00"/>
    <x v="4"/>
    <x v="3"/>
    <n v="19"/>
    <n v="267.02999999999997"/>
    <x v="3"/>
    <s v="Wholesale"/>
    <n v="0.15"/>
    <x v="4"/>
    <n v="4312.5344999999998"/>
    <x v="0"/>
    <x v="1"/>
    <n v="1"/>
    <s v="REG100787"/>
    <s v="Cust 3936"/>
    <n v="35.82"/>
    <d v="2025-04-05T00:00:00"/>
    <d v="2025-04-13T00:00:00"/>
    <s v="Wendy"/>
    <n v="8"/>
    <x v="11"/>
    <x v="0"/>
    <n v="4276.7145"/>
    <x v="2"/>
    <n v="4312.5344999999998"/>
    <n v="19"/>
  </r>
  <r>
    <d v="2024-03-05T00:00:00"/>
    <x v="1"/>
    <x v="6"/>
    <n v="7"/>
    <n v="77.69"/>
    <x v="3"/>
    <s v="Wholesale"/>
    <n v="0"/>
    <x v="3"/>
    <n v="543.82999999999993"/>
    <x v="4"/>
    <x v="1"/>
    <n v="0"/>
    <s v="REG100788"/>
    <s v="Cust 3937"/>
    <n v="41.89"/>
    <d v="2024-03-05T00:00:00"/>
    <d v="2024-03-12T00:00:00"/>
    <s v="Sophie"/>
    <n v="7"/>
    <x v="5"/>
    <x v="1"/>
    <n v="501.93999999999994"/>
    <x v="1"/>
    <n v="543.82999999999993"/>
    <n v="0"/>
  </r>
  <r>
    <d v="2024-03-09T00:00:00"/>
    <x v="0"/>
    <x v="1"/>
    <n v="20"/>
    <n v="312.43"/>
    <x v="2"/>
    <s v="Retail"/>
    <n v="0"/>
    <x v="3"/>
    <n v="6248.6"/>
    <x v="4"/>
    <x v="1"/>
    <n v="0"/>
    <s v="REG100789"/>
    <s v="Cust 5262"/>
    <n v="28.11"/>
    <d v="2024-03-09T00:00:00"/>
    <d v="2024-03-11T00:00:00"/>
    <s v="Eric"/>
    <n v="2"/>
    <x v="2"/>
    <x v="2"/>
    <n v="6220.4900000000007"/>
    <x v="1"/>
    <n v="6248.6"/>
    <n v="0"/>
  </r>
  <r>
    <d v="2025-02-25T00:00:00"/>
    <x v="3"/>
    <x v="5"/>
    <n v="19"/>
    <n v="14.1"/>
    <x v="2"/>
    <s v="Wholesale"/>
    <n v="0.05"/>
    <x v="3"/>
    <n v="254.505"/>
    <x v="3"/>
    <x v="0"/>
    <n v="0"/>
    <s v="REG100790"/>
    <s v="Cust 3892"/>
    <n v="37.840000000000003"/>
    <d v="2025-02-25T00:00:00"/>
    <d v="2025-02-28T00:00:00"/>
    <s v="Cameron"/>
    <n v="3"/>
    <x v="6"/>
    <x v="5"/>
    <n v="216.66499999999999"/>
    <x v="2"/>
    <n v="254.50499999999997"/>
    <n v="0"/>
  </r>
  <r>
    <d v="2024-11-16T00:00:00"/>
    <x v="4"/>
    <x v="4"/>
    <n v="17"/>
    <n v="266.83"/>
    <x v="3"/>
    <s v="Retail"/>
    <n v="0.05"/>
    <x v="2"/>
    <n v="4309.3044999999993"/>
    <x v="4"/>
    <x v="2"/>
    <n v="0"/>
    <s v="REG100791"/>
    <s v="Cust 8826"/>
    <n v="32.520000000000003"/>
    <d v="2024-11-16T00:00:00"/>
    <d v="2024-11-23T00:00:00"/>
    <s v="Wendy"/>
    <n v="7"/>
    <x v="4"/>
    <x v="3"/>
    <n v="4276.7844999999988"/>
    <x v="1"/>
    <n v="4309.3044999999993"/>
    <n v="0"/>
  </r>
  <r>
    <d v="2024-08-01T00:00:00"/>
    <x v="1"/>
    <x v="6"/>
    <n v="20"/>
    <n v="248.11"/>
    <x v="3"/>
    <s v="Wholesale"/>
    <n v="0.05"/>
    <x v="3"/>
    <n v="4714.09"/>
    <x v="0"/>
    <x v="1"/>
    <n v="0"/>
    <s v="REG100792"/>
    <s v="Cust 1119"/>
    <n v="22.96"/>
    <d v="2024-08-01T00:00:00"/>
    <d v="2024-08-06T00:00:00"/>
    <s v="Sophie"/>
    <n v="5"/>
    <x v="10"/>
    <x v="1"/>
    <n v="4691.13"/>
    <x v="1"/>
    <n v="4714.09"/>
    <n v="0"/>
  </r>
  <r>
    <d v="2024-04-20T00:00:00"/>
    <x v="4"/>
    <x v="3"/>
    <n v="5"/>
    <n v="316.76"/>
    <x v="0"/>
    <s v="Retail"/>
    <n v="0.05"/>
    <x v="1"/>
    <n v="1504.61"/>
    <x v="1"/>
    <x v="0"/>
    <n v="1"/>
    <s v="REG100793"/>
    <s v="Cust 2685"/>
    <n v="12.7"/>
    <d v="2024-04-20T00:00:00"/>
    <d v="2024-04-30T00:00:00"/>
    <s v="Wendy"/>
    <n v="10"/>
    <x v="1"/>
    <x v="0"/>
    <n v="1491.9099999999999"/>
    <x v="1"/>
    <n v="1504.61"/>
    <n v="5"/>
  </r>
  <r>
    <d v="2023-09-22T00:00:00"/>
    <x v="2"/>
    <x v="0"/>
    <n v="19"/>
    <n v="35.380000000000003"/>
    <x v="1"/>
    <s v="Retail"/>
    <n v="0.15"/>
    <x v="5"/>
    <n v="571.38700000000006"/>
    <x v="0"/>
    <x v="1"/>
    <n v="0"/>
    <s v="REG100795"/>
    <s v="Cust 1791"/>
    <n v="7.06"/>
    <d v="2023-09-22T00:00:00"/>
    <d v="2023-09-28T00:00:00"/>
    <s v="Ryan"/>
    <n v="6"/>
    <x v="11"/>
    <x v="5"/>
    <n v="564.32700000000011"/>
    <x v="0"/>
    <n v="571.38700000000006"/>
    <n v="0"/>
  </r>
  <r>
    <d v="2025-06-24T00:00:00"/>
    <x v="0"/>
    <x v="4"/>
    <n v="5"/>
    <n v="137.56"/>
    <x v="2"/>
    <s v="Wholesale"/>
    <n v="0.15"/>
    <x v="5"/>
    <n v="584.63"/>
    <x v="2"/>
    <x v="1"/>
    <n v="0"/>
    <s v="REG100797"/>
    <s v="Cust 4522"/>
    <n v="6.45"/>
    <d v="2025-06-24T00:00:00"/>
    <d v="2025-07-01T00:00:00"/>
    <s v="Eric"/>
    <n v="7"/>
    <x v="2"/>
    <x v="4"/>
    <n v="578.17999999999995"/>
    <x v="2"/>
    <n v="584.63"/>
    <n v="0"/>
  </r>
  <r>
    <d v="2023-11-28T00:00:00"/>
    <x v="3"/>
    <x v="0"/>
    <n v="8"/>
    <n v="157.93"/>
    <x v="0"/>
    <s v="Retail"/>
    <n v="0.15"/>
    <x v="5"/>
    <n v="1073.924"/>
    <x v="0"/>
    <x v="1"/>
    <n v="0"/>
    <s v="REG100798"/>
    <s v="Cust 9619"/>
    <n v="6.31"/>
    <d v="2023-11-28T00:00:00"/>
    <d v="2023-12-05T00:00:00"/>
    <s v="Cameron"/>
    <n v="7"/>
    <x v="11"/>
    <x v="4"/>
    <n v="1067.614"/>
    <x v="0"/>
    <n v="1073.924"/>
    <n v="0"/>
  </r>
  <r>
    <d v="2024-04-08T00:00:00"/>
    <x v="2"/>
    <x v="2"/>
    <n v="6"/>
    <n v="126.86"/>
    <x v="2"/>
    <s v="Wholesale"/>
    <n v="0.05"/>
    <x v="0"/>
    <n v="723.10199999999998"/>
    <x v="2"/>
    <x v="0"/>
    <n v="0"/>
    <s v="REG100799"/>
    <s v="Cust 1637"/>
    <n v="35.49"/>
    <d v="2024-04-08T00:00:00"/>
    <d v="2024-04-17T00:00:00"/>
    <s v="Ryan"/>
    <n v="9"/>
    <x v="0"/>
    <x v="4"/>
    <n v="687.61199999999997"/>
    <x v="1"/>
    <n v="723.10199999999998"/>
    <n v="0"/>
  </r>
  <r>
    <d v="2025-01-07T00:00:00"/>
    <x v="2"/>
    <x v="3"/>
    <n v="15"/>
    <n v="240.05"/>
    <x v="2"/>
    <s v="Retail"/>
    <n v="0.05"/>
    <x v="3"/>
    <n v="3420.7125000000001"/>
    <x v="4"/>
    <x v="0"/>
    <n v="0"/>
    <s v="REG100800"/>
    <s v="Cust 6914"/>
    <n v="14.31"/>
    <d v="2025-01-07T00:00:00"/>
    <d v="2025-01-14T00:00:00"/>
    <s v="Ryan"/>
    <n v="7"/>
    <x v="5"/>
    <x v="5"/>
    <n v="3406.4025000000001"/>
    <x v="2"/>
    <n v="3420.7124999999996"/>
    <n v="0"/>
  </r>
  <r>
    <d v="2023-02-24T00:00:00"/>
    <x v="1"/>
    <x v="4"/>
    <n v="3"/>
    <n v="37.630000000000003"/>
    <x v="1"/>
    <s v="Wholesale"/>
    <n v="0.1"/>
    <x v="3"/>
    <n v="101.601"/>
    <x v="2"/>
    <x v="0"/>
    <n v="0"/>
    <s v="REG100801"/>
    <s v="Cust 5737"/>
    <n v="43.7"/>
    <d v="2023-02-24T00:00:00"/>
    <d v="2023-03-03T00:00:00"/>
    <s v="Sophie"/>
    <n v="7"/>
    <x v="5"/>
    <x v="6"/>
    <n v="57.900999999999996"/>
    <x v="0"/>
    <n v="101.60100000000001"/>
    <n v="0"/>
  </r>
  <r>
    <d v="2025-01-03T00:00:00"/>
    <x v="3"/>
    <x v="2"/>
    <n v="10"/>
    <n v="451.14"/>
    <x v="1"/>
    <s v="Retail"/>
    <n v="0"/>
    <x v="4"/>
    <n v="4511.3999999999996"/>
    <x v="1"/>
    <x v="0"/>
    <n v="0"/>
    <s v="REG100806"/>
    <s v="Cust 7132"/>
    <n v="29.96"/>
    <d v="2025-01-03T00:00:00"/>
    <d v="2025-01-13T00:00:00"/>
    <s v="Cameron"/>
    <n v="10"/>
    <x v="10"/>
    <x v="5"/>
    <n v="4481.4399999999996"/>
    <x v="2"/>
    <n v="4511.3999999999996"/>
    <n v="0"/>
  </r>
  <r>
    <d v="2023-02-23T00:00:00"/>
    <x v="4"/>
    <x v="6"/>
    <n v="16"/>
    <n v="509.08"/>
    <x v="2"/>
    <s v="Wholesale"/>
    <n v="0"/>
    <x v="3"/>
    <n v="8145.28"/>
    <x v="0"/>
    <x v="0"/>
    <n v="0"/>
    <s v="REG100807"/>
    <s v="Cust 4240"/>
    <n v="37.53"/>
    <d v="2023-02-23T00:00:00"/>
    <d v="2023-03-02T00:00:00"/>
    <s v="Wendy"/>
    <n v="7"/>
    <x v="11"/>
    <x v="3"/>
    <n v="8107.75"/>
    <x v="0"/>
    <n v="8145.28"/>
    <n v="0"/>
  </r>
  <r>
    <d v="2025-04-26T00:00:00"/>
    <x v="3"/>
    <x v="6"/>
    <n v="4"/>
    <n v="582.73"/>
    <x v="3"/>
    <s v="Wholesale"/>
    <n v="0.05"/>
    <x v="3"/>
    <n v="2214.3739999999998"/>
    <x v="3"/>
    <x v="2"/>
    <n v="0"/>
    <s v="REG100808"/>
    <s v="Cust 4644"/>
    <n v="44.26"/>
    <d v="2025-04-26T00:00:00"/>
    <d v="2025-04-29T00:00:00"/>
    <s v="Cameron"/>
    <n v="3"/>
    <x v="5"/>
    <x v="6"/>
    <n v="2170.1139999999996"/>
    <x v="2"/>
    <n v="2214.3739999999998"/>
    <n v="0"/>
  </r>
  <r>
    <d v="2023-06-08T00:00:00"/>
    <x v="1"/>
    <x v="1"/>
    <n v="9"/>
    <n v="115.24"/>
    <x v="0"/>
    <s v="Wholesale"/>
    <n v="0"/>
    <x v="1"/>
    <n v="1037.1600000000001"/>
    <x v="4"/>
    <x v="0"/>
    <n v="0"/>
    <s v="REG100809"/>
    <s v="Cust 5133"/>
    <n v="8.2799999999999994"/>
    <d v="2023-06-08T00:00:00"/>
    <d v="2023-06-14T00:00:00"/>
    <s v="Sophie"/>
    <n v="6"/>
    <x v="1"/>
    <x v="3"/>
    <n v="1028.8800000000001"/>
    <x v="0"/>
    <n v="1037.1599999999999"/>
    <n v="0"/>
  </r>
  <r>
    <d v="2023-03-16T00:00:00"/>
    <x v="2"/>
    <x v="5"/>
    <n v="14"/>
    <n v="565.45000000000005"/>
    <x v="3"/>
    <s v="Wholesale"/>
    <n v="0.1"/>
    <x v="0"/>
    <n v="7124.670000000001"/>
    <x v="0"/>
    <x v="2"/>
    <n v="0"/>
    <s v="REG100810"/>
    <s v="Cust 1731"/>
    <n v="24.4"/>
    <d v="2023-03-16T00:00:00"/>
    <d v="2023-03-25T00:00:00"/>
    <s v="Ryan"/>
    <n v="9"/>
    <x v="10"/>
    <x v="6"/>
    <n v="7100.2700000000013"/>
    <x v="0"/>
    <n v="7124.670000000001"/>
    <n v="0"/>
  </r>
  <r>
    <d v="2024-10-23T00:00:00"/>
    <x v="2"/>
    <x v="1"/>
    <n v="11"/>
    <n v="121.54"/>
    <x v="3"/>
    <s v="Wholesale"/>
    <n v="0"/>
    <x v="3"/>
    <n v="1336.94"/>
    <x v="4"/>
    <x v="1"/>
    <n v="0"/>
    <s v="REG100811"/>
    <s v="Cust 3739"/>
    <n v="16.62"/>
    <d v="2024-10-23T00:00:00"/>
    <d v="2024-10-28T00:00:00"/>
    <s v="Ryan"/>
    <n v="5"/>
    <x v="8"/>
    <x v="2"/>
    <n v="1320.3200000000002"/>
    <x v="1"/>
    <n v="1336.94"/>
    <n v="0"/>
  </r>
  <r>
    <d v="2023-05-06T00:00:00"/>
    <x v="0"/>
    <x v="2"/>
    <n v="14"/>
    <n v="175.66"/>
    <x v="0"/>
    <s v="Wholesale"/>
    <n v="0.05"/>
    <x v="4"/>
    <n v="2336.2779999999998"/>
    <x v="3"/>
    <x v="1"/>
    <n v="0"/>
    <s v="REG100813"/>
    <s v="Cust 6830"/>
    <n v="26.12"/>
    <d v="2023-05-06T00:00:00"/>
    <d v="2023-05-14T00:00:00"/>
    <s v="Eric"/>
    <n v="8"/>
    <x v="3"/>
    <x v="0"/>
    <n v="2310.1579999999999"/>
    <x v="0"/>
    <n v="2336.2779999999998"/>
    <n v="0"/>
  </r>
  <r>
    <d v="2024-08-15T00:00:00"/>
    <x v="1"/>
    <x v="4"/>
    <n v="3"/>
    <n v="437.97"/>
    <x v="2"/>
    <s v="Wholesale"/>
    <n v="0.05"/>
    <x v="0"/>
    <n v="1248.2145"/>
    <x v="3"/>
    <x v="1"/>
    <n v="1"/>
    <s v="REG100814"/>
    <s v="Cust 5351"/>
    <n v="23.29"/>
    <d v="2024-08-15T00:00:00"/>
    <d v="2024-08-22T00:00:00"/>
    <s v="Sophie"/>
    <n v="7"/>
    <x v="4"/>
    <x v="5"/>
    <n v="1224.9245000000001"/>
    <x v="1"/>
    <n v="1248.2145"/>
    <n v="3"/>
  </r>
  <r>
    <d v="2023-08-23T00:00:00"/>
    <x v="1"/>
    <x v="6"/>
    <n v="12"/>
    <n v="411.59"/>
    <x v="0"/>
    <s v="Wholesale"/>
    <n v="0.15"/>
    <x v="5"/>
    <n v="4198.2179999999998"/>
    <x v="3"/>
    <x v="0"/>
    <n v="0"/>
    <s v="REG100815"/>
    <s v="Cust 5845"/>
    <n v="19.170000000000002"/>
    <d v="2023-08-23T00:00:00"/>
    <d v="2023-08-31T00:00:00"/>
    <s v="Sophie"/>
    <n v="8"/>
    <x v="7"/>
    <x v="4"/>
    <n v="4179.0479999999998"/>
    <x v="0"/>
    <n v="4198.2179999999998"/>
    <n v="0"/>
  </r>
  <r>
    <d v="2025-04-13T00:00:00"/>
    <x v="1"/>
    <x v="0"/>
    <n v="1"/>
    <n v="163.29"/>
    <x v="0"/>
    <s v="Retail"/>
    <n v="0"/>
    <x v="5"/>
    <n v="163.29"/>
    <x v="4"/>
    <x v="2"/>
    <n v="0"/>
    <s v="REG100816"/>
    <s v="Cust 7004"/>
    <n v="21.15"/>
    <d v="2025-04-13T00:00:00"/>
    <d v="2025-04-22T00:00:00"/>
    <s v="Sophie"/>
    <n v="9"/>
    <x v="3"/>
    <x v="6"/>
    <n v="142.13999999999999"/>
    <x v="2"/>
    <n v="163.29"/>
    <n v="0"/>
  </r>
  <r>
    <d v="2023-03-27T00:00:00"/>
    <x v="1"/>
    <x v="2"/>
    <n v="7"/>
    <n v="290.22000000000003"/>
    <x v="1"/>
    <s v="Retail"/>
    <n v="0.1"/>
    <x v="1"/>
    <n v="1828.386"/>
    <x v="3"/>
    <x v="2"/>
    <n v="0"/>
    <s v="REG100819"/>
    <s v="Cust 5826"/>
    <n v="33.15"/>
    <d v="2023-03-27T00:00:00"/>
    <d v="2023-04-04T00:00:00"/>
    <s v="Sophie"/>
    <n v="8"/>
    <x v="0"/>
    <x v="6"/>
    <n v="1795.2359999999999"/>
    <x v="0"/>
    <n v="1828.3860000000002"/>
    <n v="0"/>
  </r>
  <r>
    <d v="2023-06-21T00:00:00"/>
    <x v="2"/>
    <x v="6"/>
    <n v="11"/>
    <n v="577.1"/>
    <x v="2"/>
    <s v="Retail"/>
    <n v="0.15"/>
    <x v="2"/>
    <n v="5395.8850000000002"/>
    <x v="3"/>
    <x v="1"/>
    <n v="0"/>
    <s v="REG100821"/>
    <s v="Cust 9397"/>
    <n v="13.16"/>
    <d v="2023-06-21T00:00:00"/>
    <d v="2023-06-28T00:00:00"/>
    <s v="Ryan"/>
    <n v="7"/>
    <x v="11"/>
    <x v="1"/>
    <n v="5382.7250000000004"/>
    <x v="0"/>
    <n v="5395.8850000000002"/>
    <n v="0"/>
  </r>
  <r>
    <d v="2023-05-12T00:00:00"/>
    <x v="3"/>
    <x v="6"/>
    <n v="10"/>
    <n v="50.1"/>
    <x v="1"/>
    <s v="Wholesale"/>
    <n v="0.1"/>
    <x v="4"/>
    <n v="450.9"/>
    <x v="3"/>
    <x v="0"/>
    <n v="1"/>
    <s v="REG100822"/>
    <s v="Cust 6665"/>
    <n v="23.43"/>
    <d v="2023-05-12T00:00:00"/>
    <d v="2023-05-19T00:00:00"/>
    <s v="Cameron"/>
    <n v="7"/>
    <x v="10"/>
    <x v="3"/>
    <n v="427.46999999999997"/>
    <x v="0"/>
    <n v="450.90000000000003"/>
    <n v="10"/>
  </r>
  <r>
    <d v="2024-04-04T00:00:00"/>
    <x v="2"/>
    <x v="0"/>
    <n v="14"/>
    <n v="117.31"/>
    <x v="1"/>
    <s v="Wholesale"/>
    <n v="0"/>
    <x v="5"/>
    <n v="1642.34"/>
    <x v="0"/>
    <x v="2"/>
    <n v="0"/>
    <s v="REG100824"/>
    <s v="Cust 4599"/>
    <n v="41.24"/>
    <d v="2024-04-04T00:00:00"/>
    <d v="2024-04-07T00:00:00"/>
    <s v="Ryan"/>
    <n v="3"/>
    <x v="7"/>
    <x v="0"/>
    <n v="1601.1"/>
    <x v="1"/>
    <n v="1642.3400000000001"/>
    <n v="0"/>
  </r>
  <r>
    <d v="2025-01-12T00:00:00"/>
    <x v="3"/>
    <x v="4"/>
    <n v="3"/>
    <n v="193.98"/>
    <x v="1"/>
    <s v="Retail"/>
    <n v="0"/>
    <x v="4"/>
    <n v="581.93999999999994"/>
    <x v="4"/>
    <x v="2"/>
    <n v="0"/>
    <s v="REG100825"/>
    <s v="Cust 7166"/>
    <n v="27.53"/>
    <d v="2025-01-12T00:00:00"/>
    <d v="2025-01-16T00:00:00"/>
    <s v="Cameron"/>
    <n v="4"/>
    <x v="6"/>
    <x v="6"/>
    <n v="554.41"/>
    <x v="2"/>
    <n v="581.93999999999994"/>
    <n v="0"/>
  </r>
  <r>
    <d v="2023-07-24T00:00:00"/>
    <x v="1"/>
    <x v="1"/>
    <n v="20"/>
    <n v="386.86"/>
    <x v="1"/>
    <s v="Wholesale"/>
    <n v="0.05"/>
    <x v="3"/>
    <n v="7350.34"/>
    <x v="0"/>
    <x v="2"/>
    <n v="0"/>
    <s v="REG100826"/>
    <s v="Cust 6177"/>
    <n v="41.56"/>
    <d v="2023-07-24T00:00:00"/>
    <d v="2023-07-29T00:00:00"/>
    <s v="Sophie"/>
    <n v="5"/>
    <x v="4"/>
    <x v="4"/>
    <n v="7308.78"/>
    <x v="0"/>
    <n v="7350.34"/>
    <n v="0"/>
  </r>
  <r>
    <d v="2023-09-09T00:00:00"/>
    <x v="2"/>
    <x v="3"/>
    <n v="12"/>
    <n v="81.33"/>
    <x v="3"/>
    <s v="Wholesale"/>
    <n v="0"/>
    <x v="3"/>
    <n v="975.96"/>
    <x v="3"/>
    <x v="1"/>
    <n v="1"/>
    <s v="REG100827"/>
    <s v="Cust 6229"/>
    <n v="30.73"/>
    <d v="2023-09-09T00:00:00"/>
    <d v="2023-09-13T00:00:00"/>
    <s v="Ryan"/>
    <n v="4"/>
    <x v="10"/>
    <x v="2"/>
    <n v="945.23"/>
    <x v="0"/>
    <n v="975.96"/>
    <n v="12"/>
  </r>
  <r>
    <d v="2025-02-06T00:00:00"/>
    <x v="4"/>
    <x v="6"/>
    <n v="4"/>
    <n v="473.91"/>
    <x v="1"/>
    <s v="Retail"/>
    <n v="0.05"/>
    <x v="0"/>
    <n v="1800.8579999999999"/>
    <x v="4"/>
    <x v="1"/>
    <n v="0"/>
    <s v="REG100829"/>
    <s v="Cust 5322"/>
    <n v="29.22"/>
    <d v="2025-02-06T00:00:00"/>
    <d v="2025-02-14T00:00:00"/>
    <s v="Wendy"/>
    <n v="8"/>
    <x v="3"/>
    <x v="4"/>
    <n v="1771.6379999999999"/>
    <x v="2"/>
    <n v="1800.8579999999999"/>
    <n v="0"/>
  </r>
  <r>
    <d v="2024-11-01T00:00:00"/>
    <x v="2"/>
    <x v="1"/>
    <n v="2"/>
    <n v="437.04"/>
    <x v="2"/>
    <s v="Wholesale"/>
    <n v="0"/>
    <x v="2"/>
    <n v="874.08"/>
    <x v="4"/>
    <x v="1"/>
    <n v="1"/>
    <s v="REG100831"/>
    <s v="Cust 7487"/>
    <n v="37.369999999999997"/>
    <d v="2024-11-01T00:00:00"/>
    <d v="2024-11-08T00:00:00"/>
    <s v="Ryan"/>
    <n v="7"/>
    <x v="11"/>
    <x v="5"/>
    <n v="836.71"/>
    <x v="1"/>
    <n v="874.08"/>
    <n v="2"/>
  </r>
  <r>
    <d v="2024-08-12T00:00:00"/>
    <x v="4"/>
    <x v="2"/>
    <n v="5"/>
    <n v="448.86"/>
    <x v="2"/>
    <s v="Wholesale"/>
    <n v="0.15"/>
    <x v="2"/>
    <n v="1907.655"/>
    <x v="4"/>
    <x v="1"/>
    <n v="1"/>
    <s v="REG100832"/>
    <s v="Cust 5481"/>
    <n v="21.22"/>
    <d v="2024-08-12T00:00:00"/>
    <d v="2024-08-21T00:00:00"/>
    <s v="Wendy"/>
    <n v="9"/>
    <x v="0"/>
    <x v="3"/>
    <n v="1886.4349999999999"/>
    <x v="1"/>
    <n v="1907.6550000000002"/>
    <n v="5"/>
  </r>
  <r>
    <d v="2025-04-08T00:00:00"/>
    <x v="3"/>
    <x v="1"/>
    <n v="14"/>
    <n v="299.94"/>
    <x v="3"/>
    <s v="Retail"/>
    <n v="0"/>
    <x v="3"/>
    <n v="4199.16"/>
    <x v="1"/>
    <x v="0"/>
    <n v="0"/>
    <s v="REG100833"/>
    <s v="Cust 3150"/>
    <n v="21.04"/>
    <d v="2025-04-08T00:00:00"/>
    <d v="2025-04-17T00:00:00"/>
    <s v="Cameron"/>
    <n v="9"/>
    <x v="5"/>
    <x v="0"/>
    <n v="4178.12"/>
    <x v="2"/>
    <n v="4199.16"/>
    <n v="0"/>
  </r>
  <r>
    <d v="2024-07-02T00:00:00"/>
    <x v="0"/>
    <x v="1"/>
    <n v="8"/>
    <n v="432.27"/>
    <x v="3"/>
    <s v="Retail"/>
    <n v="0.05"/>
    <x v="0"/>
    <n v="3285.251999999999"/>
    <x v="3"/>
    <x v="0"/>
    <n v="1"/>
    <s v="REG100836"/>
    <s v="Cust 6924"/>
    <n v="20.64"/>
    <d v="2024-07-02T00:00:00"/>
    <d v="2024-07-04T00:00:00"/>
    <s v="Eric"/>
    <n v="2"/>
    <x v="6"/>
    <x v="6"/>
    <n v="3264.6119999999992"/>
    <x v="1"/>
    <n v="3285.2519999999995"/>
    <n v="8"/>
  </r>
  <r>
    <d v="2025-04-01T00:00:00"/>
    <x v="2"/>
    <x v="5"/>
    <n v="4"/>
    <n v="249.98"/>
    <x v="2"/>
    <s v="Retail"/>
    <n v="0.15"/>
    <x v="0"/>
    <n v="849.9319999999999"/>
    <x v="2"/>
    <x v="1"/>
    <n v="0"/>
    <s v="REG100837"/>
    <s v="Cust 2411"/>
    <n v="49.08"/>
    <d v="2025-04-01T00:00:00"/>
    <d v="2025-04-04T00:00:00"/>
    <s v="Ryan"/>
    <n v="3"/>
    <x v="9"/>
    <x v="0"/>
    <n v="800.85199999999986"/>
    <x v="2"/>
    <n v="849.9319999999999"/>
    <n v="0"/>
  </r>
  <r>
    <d v="2025-06-02T00:00:00"/>
    <x v="1"/>
    <x v="6"/>
    <n v="14"/>
    <n v="194.31"/>
    <x v="2"/>
    <s v="Wholesale"/>
    <n v="0.15"/>
    <x v="2"/>
    <n v="2312.2890000000002"/>
    <x v="2"/>
    <x v="0"/>
    <n v="0"/>
    <s v="REG100838"/>
    <s v="Cust 9648"/>
    <n v="15.3"/>
    <d v="2025-06-02T00:00:00"/>
    <d v="2025-06-09T00:00:00"/>
    <s v="Sophie"/>
    <n v="7"/>
    <x v="11"/>
    <x v="0"/>
    <n v="2296.989"/>
    <x v="2"/>
    <n v="2312.2890000000002"/>
    <n v="0"/>
  </r>
  <r>
    <d v="2024-01-10T00:00:00"/>
    <x v="1"/>
    <x v="6"/>
    <n v="15"/>
    <n v="306.91000000000003"/>
    <x v="1"/>
    <s v="Retail"/>
    <n v="0"/>
    <x v="3"/>
    <n v="4603.6500000000005"/>
    <x v="3"/>
    <x v="0"/>
    <n v="1"/>
    <s v="REG100840"/>
    <s v="Cust 9452"/>
    <n v="19.38"/>
    <d v="2024-01-10T00:00:00"/>
    <d v="2024-01-14T00:00:00"/>
    <s v="Sophie"/>
    <n v="4"/>
    <x v="1"/>
    <x v="2"/>
    <n v="4584.2700000000004"/>
    <x v="1"/>
    <n v="4603.6500000000005"/>
    <n v="15"/>
  </r>
  <r>
    <d v="2025-01-20T00:00:00"/>
    <x v="2"/>
    <x v="1"/>
    <n v="7"/>
    <n v="61.83"/>
    <x v="0"/>
    <s v="Retail"/>
    <n v="0"/>
    <x v="5"/>
    <n v="432.81"/>
    <x v="0"/>
    <x v="2"/>
    <n v="0"/>
    <s v="REG100842"/>
    <s v="Cust 8811"/>
    <n v="25.49"/>
    <d v="2025-01-20T00:00:00"/>
    <d v="2025-01-22T00:00:00"/>
    <s v="Ryan"/>
    <n v="2"/>
    <x v="7"/>
    <x v="2"/>
    <n v="407.32"/>
    <x v="2"/>
    <n v="432.81"/>
    <n v="0"/>
  </r>
  <r>
    <d v="2024-11-09T00:00:00"/>
    <x v="4"/>
    <x v="5"/>
    <n v="7"/>
    <n v="83.32"/>
    <x v="3"/>
    <s v="Wholesale"/>
    <n v="0.05"/>
    <x v="3"/>
    <n v="554.07799999999997"/>
    <x v="3"/>
    <x v="0"/>
    <n v="0"/>
    <s v="REG100843"/>
    <s v="Cust 7788"/>
    <n v="23.4"/>
    <d v="2024-11-09T00:00:00"/>
    <d v="2024-11-17T00:00:00"/>
    <s v="Wendy"/>
    <n v="8"/>
    <x v="7"/>
    <x v="6"/>
    <n v="530.678"/>
    <x v="1"/>
    <n v="554.07799999999997"/>
    <n v="0"/>
  </r>
  <r>
    <d v="2024-04-03T00:00:00"/>
    <x v="4"/>
    <x v="5"/>
    <n v="4"/>
    <n v="563.05999999999995"/>
    <x v="3"/>
    <s v="Retail"/>
    <n v="0.05"/>
    <x v="4"/>
    <n v="2139.6280000000002"/>
    <x v="3"/>
    <x v="2"/>
    <n v="0"/>
    <s v="REG100844"/>
    <s v="Cust 2788"/>
    <n v="19.5"/>
    <d v="2024-04-03T00:00:00"/>
    <d v="2024-04-07T00:00:00"/>
    <s v="Wendy"/>
    <n v="4"/>
    <x v="5"/>
    <x v="1"/>
    <n v="2120.1280000000002"/>
    <x v="1"/>
    <n v="2139.6279999999997"/>
    <n v="0"/>
  </r>
  <r>
    <d v="2024-01-06T00:00:00"/>
    <x v="2"/>
    <x v="1"/>
    <n v="13"/>
    <n v="256.35000000000002"/>
    <x v="3"/>
    <s v="Wholesale"/>
    <n v="0.15"/>
    <x v="1"/>
    <n v="2832.6675"/>
    <x v="3"/>
    <x v="1"/>
    <n v="0"/>
    <s v="REG100845"/>
    <s v="Cust 6621"/>
    <n v="26.04"/>
    <d v="2024-01-06T00:00:00"/>
    <d v="2024-01-08T00:00:00"/>
    <s v="Ryan"/>
    <n v="2"/>
    <x v="4"/>
    <x v="3"/>
    <n v="2806.6275000000001"/>
    <x v="1"/>
    <n v="2832.6675"/>
    <n v="0"/>
  </r>
  <r>
    <d v="2023-08-02T00:00:00"/>
    <x v="3"/>
    <x v="6"/>
    <n v="9"/>
    <n v="303.26"/>
    <x v="1"/>
    <s v="Wholesale"/>
    <n v="0.05"/>
    <x v="5"/>
    <n v="2592.873"/>
    <x v="2"/>
    <x v="0"/>
    <n v="0"/>
    <s v="REG100846"/>
    <s v="Cust 8575"/>
    <n v="17.010000000000002"/>
    <d v="2023-08-02T00:00:00"/>
    <d v="2023-08-05T00:00:00"/>
    <s v="Cameron"/>
    <n v="3"/>
    <x v="4"/>
    <x v="2"/>
    <n v="2575.8629999999998"/>
    <x v="0"/>
    <n v="2592.873"/>
    <n v="0"/>
  </r>
  <r>
    <d v="2023-11-26T00:00:00"/>
    <x v="2"/>
    <x v="3"/>
    <n v="9"/>
    <n v="440.48"/>
    <x v="1"/>
    <s v="Retail"/>
    <n v="0.15"/>
    <x v="5"/>
    <n v="3369.672"/>
    <x v="1"/>
    <x v="2"/>
    <n v="0"/>
    <s v="REG100847"/>
    <s v="Cust 8799"/>
    <n v="32.94"/>
    <d v="2023-11-26T00:00:00"/>
    <d v="2023-12-01T00:00:00"/>
    <s v="Ryan"/>
    <n v="5"/>
    <x v="9"/>
    <x v="6"/>
    <n v="3336.732"/>
    <x v="0"/>
    <n v="3369.672"/>
    <n v="0"/>
  </r>
  <r>
    <d v="2023-12-29T00:00:00"/>
    <x v="1"/>
    <x v="3"/>
    <n v="18"/>
    <n v="491.76"/>
    <x v="1"/>
    <s v="Wholesale"/>
    <n v="0.15"/>
    <x v="0"/>
    <n v="7523.9279999999999"/>
    <x v="4"/>
    <x v="1"/>
    <n v="0"/>
    <s v="REG100849"/>
    <s v="Cust 5606"/>
    <n v="37.49"/>
    <d v="2023-12-29T00:00:00"/>
    <d v="2024-01-05T00:00:00"/>
    <s v="Sophie"/>
    <n v="7"/>
    <x v="5"/>
    <x v="0"/>
    <n v="7486.4380000000001"/>
    <x v="0"/>
    <n v="7523.9279999999999"/>
    <n v="0"/>
  </r>
  <r>
    <d v="2024-05-06T00:00:00"/>
    <x v="0"/>
    <x v="3"/>
    <n v="18"/>
    <n v="343.68"/>
    <x v="0"/>
    <s v="Retail"/>
    <n v="0"/>
    <x v="0"/>
    <n v="6186.24"/>
    <x v="1"/>
    <x v="1"/>
    <n v="0"/>
    <s v="REG100851"/>
    <s v="Cust 9517"/>
    <n v="20.37"/>
    <d v="2024-05-06T00:00:00"/>
    <d v="2024-05-14T00:00:00"/>
    <s v="Eric"/>
    <n v="8"/>
    <x v="8"/>
    <x v="4"/>
    <n v="6165.87"/>
    <x v="1"/>
    <n v="6186.24"/>
    <n v="0"/>
  </r>
  <r>
    <d v="2023-02-07T00:00:00"/>
    <x v="4"/>
    <x v="0"/>
    <n v="20"/>
    <n v="142.52000000000001"/>
    <x v="1"/>
    <s v="Retail"/>
    <n v="0.1"/>
    <x v="0"/>
    <n v="2565.36"/>
    <x v="3"/>
    <x v="0"/>
    <n v="0"/>
    <s v="REG100853"/>
    <s v="Cust 1301"/>
    <n v="30.67"/>
    <d v="2023-02-07T00:00:00"/>
    <d v="2023-02-12T00:00:00"/>
    <s v="Wendy"/>
    <n v="5"/>
    <x v="8"/>
    <x v="6"/>
    <n v="2534.69"/>
    <x v="0"/>
    <n v="2565.36"/>
    <n v="0"/>
  </r>
  <r>
    <d v="2023-03-01T00:00:00"/>
    <x v="0"/>
    <x v="1"/>
    <n v="1"/>
    <n v="31.42"/>
    <x v="0"/>
    <s v="Retail"/>
    <n v="0.05"/>
    <x v="4"/>
    <n v="29.849"/>
    <x v="4"/>
    <x v="1"/>
    <n v="0"/>
    <s v="REG100854"/>
    <s v="Cust 1736"/>
    <n v="11.35"/>
    <d v="2023-03-01T00:00:00"/>
    <d v="2023-03-09T00:00:00"/>
    <s v="Eric"/>
    <n v="8"/>
    <x v="9"/>
    <x v="5"/>
    <n v="18.499000000000002"/>
    <x v="0"/>
    <n v="29.849"/>
    <n v="0"/>
  </r>
  <r>
    <d v="2024-05-08T00:00:00"/>
    <x v="2"/>
    <x v="4"/>
    <n v="17"/>
    <n v="572.29"/>
    <x v="3"/>
    <s v="Retail"/>
    <n v="0.15"/>
    <x v="0"/>
    <n v="8269.5905000000002"/>
    <x v="0"/>
    <x v="1"/>
    <n v="1"/>
    <s v="REG100855"/>
    <s v="Cust 6864"/>
    <n v="44.99"/>
    <d v="2024-05-08T00:00:00"/>
    <d v="2024-05-12T00:00:00"/>
    <s v="Ryan"/>
    <n v="4"/>
    <x v="8"/>
    <x v="6"/>
    <n v="8224.6005000000005"/>
    <x v="1"/>
    <n v="8269.5905000000002"/>
    <n v="17"/>
  </r>
  <r>
    <d v="2024-06-06T00:00:00"/>
    <x v="0"/>
    <x v="2"/>
    <n v="18"/>
    <n v="333.6"/>
    <x v="1"/>
    <s v="Retail"/>
    <n v="0.1"/>
    <x v="3"/>
    <n v="5404.3200000000006"/>
    <x v="2"/>
    <x v="0"/>
    <n v="1"/>
    <s v="REG100856"/>
    <s v="Cust 5207"/>
    <n v="33.79"/>
    <d v="2024-06-06T00:00:00"/>
    <d v="2024-06-08T00:00:00"/>
    <s v="Eric"/>
    <n v="2"/>
    <x v="0"/>
    <x v="4"/>
    <n v="5370.5300000000007"/>
    <x v="1"/>
    <n v="5404.3200000000006"/>
    <n v="18"/>
  </r>
  <r>
    <d v="2023-04-29T00:00:00"/>
    <x v="2"/>
    <x v="3"/>
    <n v="9"/>
    <n v="90.87"/>
    <x v="3"/>
    <s v="Retail"/>
    <n v="0.15"/>
    <x v="3"/>
    <n v="695.15549999999996"/>
    <x v="2"/>
    <x v="2"/>
    <n v="0"/>
    <s v="REG100857"/>
    <s v="Cust 6525"/>
    <n v="26.56"/>
    <d v="2023-04-29T00:00:00"/>
    <d v="2023-05-08T00:00:00"/>
    <s v="Ryan"/>
    <n v="9"/>
    <x v="7"/>
    <x v="5"/>
    <n v="668.59550000000002"/>
    <x v="0"/>
    <n v="695.15549999999996"/>
    <n v="0"/>
  </r>
  <r>
    <d v="2024-11-08T00:00:00"/>
    <x v="1"/>
    <x v="3"/>
    <n v="18"/>
    <n v="153.28"/>
    <x v="0"/>
    <s v="Retail"/>
    <n v="0.05"/>
    <x v="2"/>
    <n v="2621.0880000000002"/>
    <x v="0"/>
    <x v="2"/>
    <n v="1"/>
    <s v="REG100859"/>
    <s v="Cust 8204"/>
    <n v="33.71"/>
    <d v="2024-11-08T00:00:00"/>
    <d v="2024-11-13T00:00:00"/>
    <s v="Sophie"/>
    <n v="5"/>
    <x v="11"/>
    <x v="6"/>
    <n v="2587.3780000000002"/>
    <x v="1"/>
    <n v="2621.0879999999997"/>
    <n v="18"/>
  </r>
  <r>
    <d v="2023-03-22T00:00:00"/>
    <x v="2"/>
    <x v="6"/>
    <n v="17"/>
    <n v="194.97"/>
    <x v="1"/>
    <s v="Retail"/>
    <n v="0.15"/>
    <x v="3"/>
    <n v="2817.3164999999999"/>
    <x v="1"/>
    <x v="1"/>
    <n v="1"/>
    <s v="REG100860"/>
    <s v="Cust 4035"/>
    <n v="5.59"/>
    <d v="2023-03-22T00:00:00"/>
    <d v="2023-03-30T00:00:00"/>
    <s v="Ryan"/>
    <n v="8"/>
    <x v="3"/>
    <x v="0"/>
    <n v="2811.7264999999998"/>
    <x v="0"/>
    <n v="2817.3164999999999"/>
    <n v="17"/>
  </r>
  <r>
    <d v="2023-09-05T00:00:00"/>
    <x v="0"/>
    <x v="5"/>
    <n v="5"/>
    <n v="367.61"/>
    <x v="2"/>
    <s v="Retail"/>
    <n v="0"/>
    <x v="1"/>
    <n v="1838.05"/>
    <x v="4"/>
    <x v="1"/>
    <n v="0"/>
    <s v="REG100861"/>
    <s v="Cust 1654"/>
    <n v="19.55"/>
    <d v="2023-09-05T00:00:00"/>
    <d v="2023-09-13T00:00:00"/>
    <s v="Eric"/>
    <n v="8"/>
    <x v="7"/>
    <x v="0"/>
    <n v="1818.5"/>
    <x v="0"/>
    <n v="1838.0500000000002"/>
    <n v="0"/>
  </r>
  <r>
    <d v="2023-02-26T00:00:00"/>
    <x v="0"/>
    <x v="0"/>
    <n v="17"/>
    <n v="575.5"/>
    <x v="3"/>
    <s v="Retail"/>
    <n v="0.05"/>
    <x v="1"/>
    <n v="9294.3249999999989"/>
    <x v="2"/>
    <x v="0"/>
    <n v="0"/>
    <s v="REG100862"/>
    <s v="Cust 1823"/>
    <n v="13.42"/>
    <d v="2023-02-26T00:00:00"/>
    <d v="2023-03-05T00:00:00"/>
    <s v="Eric"/>
    <n v="7"/>
    <x v="5"/>
    <x v="3"/>
    <n v="9280.9049999999988"/>
    <x v="0"/>
    <n v="9294.3249999999989"/>
    <n v="0"/>
  </r>
  <r>
    <d v="2024-11-26T00:00:00"/>
    <x v="4"/>
    <x v="3"/>
    <n v="3"/>
    <n v="229.45"/>
    <x v="3"/>
    <s v="Retail"/>
    <n v="0.15"/>
    <x v="4"/>
    <n v="585.09749999999985"/>
    <x v="2"/>
    <x v="2"/>
    <n v="1"/>
    <s v="REG100863"/>
    <s v="Cust 1423"/>
    <n v="19.809999999999999"/>
    <d v="2024-11-26T00:00:00"/>
    <d v="2024-11-29T00:00:00"/>
    <s v="Wendy"/>
    <n v="3"/>
    <x v="11"/>
    <x v="4"/>
    <n v="565.28749999999991"/>
    <x v="1"/>
    <n v="585.09749999999985"/>
    <n v="3"/>
  </r>
  <r>
    <d v="2023-05-29T00:00:00"/>
    <x v="3"/>
    <x v="0"/>
    <n v="15"/>
    <n v="67.349999999999994"/>
    <x v="3"/>
    <s v="Wholesale"/>
    <n v="0.1"/>
    <x v="5"/>
    <n v="909.22499999999991"/>
    <x v="0"/>
    <x v="0"/>
    <n v="0"/>
    <s v="REG100865"/>
    <s v="Cust 8437"/>
    <n v="24.85"/>
    <d v="2023-05-29T00:00:00"/>
    <d v="2023-06-03T00:00:00"/>
    <s v="Cameron"/>
    <n v="5"/>
    <x v="1"/>
    <x v="3"/>
    <n v="884.37499999999989"/>
    <x v="0"/>
    <n v="909.22499999999991"/>
    <n v="0"/>
  </r>
  <r>
    <d v="2023-04-22T00:00:00"/>
    <x v="1"/>
    <x v="4"/>
    <n v="19"/>
    <n v="537.70000000000005"/>
    <x v="3"/>
    <s v="Wholesale"/>
    <n v="0"/>
    <x v="4"/>
    <n v="10216.299999999999"/>
    <x v="0"/>
    <x v="1"/>
    <n v="0"/>
    <s v="REG100867"/>
    <s v="Cust 1186"/>
    <n v="45.83"/>
    <d v="2023-04-22T00:00:00"/>
    <d v="2023-05-02T00:00:00"/>
    <s v="Sophie"/>
    <n v="10"/>
    <x v="1"/>
    <x v="5"/>
    <n v="10170.469999999999"/>
    <x v="0"/>
    <n v="10216.300000000001"/>
    <n v="0"/>
  </r>
  <r>
    <d v="2025-06-06T00:00:00"/>
    <x v="2"/>
    <x v="1"/>
    <n v="5"/>
    <n v="32.56"/>
    <x v="2"/>
    <s v="Retail"/>
    <n v="0.05"/>
    <x v="5"/>
    <n v="154.66"/>
    <x v="3"/>
    <x v="0"/>
    <n v="0"/>
    <s v="REG100868"/>
    <s v="Cust 4362"/>
    <n v="46.73"/>
    <d v="2025-06-06T00:00:00"/>
    <d v="2025-06-12T00:00:00"/>
    <s v="Ryan"/>
    <n v="6"/>
    <x v="4"/>
    <x v="4"/>
    <n v="107.93"/>
    <x v="2"/>
    <n v="154.66"/>
    <n v="0"/>
  </r>
  <r>
    <d v="2023-01-25T00:00:00"/>
    <x v="3"/>
    <x v="0"/>
    <n v="2"/>
    <n v="196.7"/>
    <x v="1"/>
    <s v="Retail"/>
    <n v="0"/>
    <x v="2"/>
    <n v="393.4"/>
    <x v="0"/>
    <x v="0"/>
    <n v="0"/>
    <s v="REG100869"/>
    <s v="Cust 9388"/>
    <n v="35.840000000000003"/>
    <d v="2023-01-25T00:00:00"/>
    <d v="2023-01-29T00:00:00"/>
    <s v="Cameron"/>
    <n v="4"/>
    <x v="2"/>
    <x v="6"/>
    <n v="357.55999999999995"/>
    <x v="0"/>
    <n v="393.4"/>
    <n v="0"/>
  </r>
  <r>
    <d v="2023-09-08T00:00:00"/>
    <x v="1"/>
    <x v="1"/>
    <n v="12"/>
    <n v="369.45"/>
    <x v="3"/>
    <s v="Wholesale"/>
    <n v="0.1"/>
    <x v="2"/>
    <n v="3990.06"/>
    <x v="4"/>
    <x v="2"/>
    <n v="1"/>
    <s v="REG100870"/>
    <s v="Cust 4015"/>
    <n v="44.76"/>
    <d v="2023-09-08T00:00:00"/>
    <d v="2023-09-10T00:00:00"/>
    <s v="Sophie"/>
    <n v="2"/>
    <x v="3"/>
    <x v="5"/>
    <n v="3945.2999999999997"/>
    <x v="0"/>
    <n v="3990.06"/>
    <n v="12"/>
  </r>
  <r>
    <d v="2024-10-04T00:00:00"/>
    <x v="0"/>
    <x v="4"/>
    <n v="12"/>
    <n v="181.96"/>
    <x v="3"/>
    <s v="Retail"/>
    <n v="0.15"/>
    <x v="0"/>
    <n v="1855.992"/>
    <x v="1"/>
    <x v="2"/>
    <n v="0"/>
    <s v="REG100871"/>
    <s v="Cust 6428"/>
    <n v="25.06"/>
    <d v="2024-10-04T00:00:00"/>
    <d v="2024-10-11T00:00:00"/>
    <s v="Eric"/>
    <n v="7"/>
    <x v="3"/>
    <x v="0"/>
    <n v="1830.932"/>
    <x v="1"/>
    <n v="1855.992"/>
    <n v="0"/>
  </r>
  <r>
    <d v="2025-04-06T00:00:00"/>
    <x v="0"/>
    <x v="2"/>
    <n v="3"/>
    <n v="32.07"/>
    <x v="3"/>
    <s v="Retail"/>
    <n v="0.15"/>
    <x v="1"/>
    <n v="81.778500000000008"/>
    <x v="0"/>
    <x v="2"/>
    <n v="1"/>
    <s v="REG100872"/>
    <s v="Cust 2570"/>
    <n v="43.18"/>
    <d v="2025-04-06T00:00:00"/>
    <d v="2025-04-08T00:00:00"/>
    <s v="Eric"/>
    <n v="2"/>
    <x v="5"/>
    <x v="2"/>
    <m/>
    <x v="2"/>
    <n v="81.778500000000008"/>
    <n v="3"/>
  </r>
  <r>
    <d v="2024-08-25T00:00:00"/>
    <x v="0"/>
    <x v="0"/>
    <n v="15"/>
    <n v="39.93"/>
    <x v="1"/>
    <s v="Retail"/>
    <n v="0.15"/>
    <x v="5"/>
    <n v="509.10750000000002"/>
    <x v="2"/>
    <x v="2"/>
    <n v="0"/>
    <s v="REG100873"/>
    <s v="Cust 5132"/>
    <n v="33.44"/>
    <d v="2024-08-25T00:00:00"/>
    <d v="2024-08-29T00:00:00"/>
    <s v="Eric"/>
    <n v="4"/>
    <x v="5"/>
    <x v="5"/>
    <n v="475.66750000000002"/>
    <x v="1"/>
    <n v="509.10750000000002"/>
    <n v="0"/>
  </r>
  <r>
    <d v="2024-03-06T00:00:00"/>
    <x v="2"/>
    <x v="1"/>
    <n v="7"/>
    <n v="374.43"/>
    <x v="1"/>
    <s v="Retail"/>
    <n v="0.15"/>
    <x v="3"/>
    <n v="2227.8584999999998"/>
    <x v="3"/>
    <x v="1"/>
    <n v="0"/>
    <s v="REG100874"/>
    <s v="Cust 4929"/>
    <n v="28.97"/>
    <d v="2024-03-06T00:00:00"/>
    <d v="2024-03-12T00:00:00"/>
    <s v="Ryan"/>
    <n v="6"/>
    <x v="0"/>
    <x v="5"/>
    <n v="2198.8885"/>
    <x v="1"/>
    <n v="2227.8585000000003"/>
    <n v="0"/>
  </r>
  <r>
    <d v="2023-03-23T00:00:00"/>
    <x v="0"/>
    <x v="6"/>
    <n v="2"/>
    <n v="101.87"/>
    <x v="2"/>
    <s v="Wholesale"/>
    <n v="0"/>
    <x v="5"/>
    <n v="203.74"/>
    <x v="3"/>
    <x v="0"/>
    <n v="0"/>
    <s v="REG100875"/>
    <s v="Cust 4018"/>
    <n v="28.63"/>
    <d v="2023-03-23T00:00:00"/>
    <d v="2023-03-26T00:00:00"/>
    <s v="Eric"/>
    <n v="3"/>
    <x v="5"/>
    <x v="1"/>
    <n v="175.11"/>
    <x v="0"/>
    <n v="203.74"/>
    <n v="0"/>
  </r>
  <r>
    <d v="2024-01-13T00:00:00"/>
    <x v="3"/>
    <x v="4"/>
    <n v="13"/>
    <n v="343.45"/>
    <x v="3"/>
    <s v="Wholesale"/>
    <n v="0.05"/>
    <x v="1"/>
    <n v="4241.6074999999992"/>
    <x v="1"/>
    <x v="1"/>
    <n v="0"/>
    <s v="REG100876"/>
    <s v="Cust 8069"/>
    <n v="27.26"/>
    <d v="2024-01-13T00:00:00"/>
    <d v="2024-01-17T00:00:00"/>
    <s v="Cameron"/>
    <n v="4"/>
    <x v="5"/>
    <x v="1"/>
    <n v="4214.3474999999989"/>
    <x v="1"/>
    <n v="4241.6074999999992"/>
    <n v="0"/>
  </r>
  <r>
    <d v="2025-02-23T00:00:00"/>
    <x v="4"/>
    <x v="3"/>
    <n v="18"/>
    <n v="403.68"/>
    <x v="1"/>
    <s v="Retail"/>
    <n v="0.15"/>
    <x v="3"/>
    <n v="6176.3040000000001"/>
    <x v="3"/>
    <x v="0"/>
    <n v="0"/>
    <s v="REG100878"/>
    <s v="Cust 8050"/>
    <n v="13.09"/>
    <d v="2025-02-23T00:00:00"/>
    <d v="2025-03-04T00:00:00"/>
    <s v="Wendy"/>
    <n v="9"/>
    <x v="10"/>
    <x v="3"/>
    <n v="6163.2139999999999"/>
    <x v="2"/>
    <n v="6176.3040000000001"/>
    <n v="0"/>
  </r>
  <r>
    <d v="2023-02-22T00:00:00"/>
    <x v="0"/>
    <x v="6"/>
    <n v="14"/>
    <n v="346.57"/>
    <x v="0"/>
    <s v="Retail"/>
    <n v="0.1"/>
    <x v="3"/>
    <n v="4366.7820000000002"/>
    <x v="2"/>
    <x v="0"/>
    <n v="0"/>
    <s v="REG100879"/>
    <s v="Cust 2434"/>
    <n v="36.83"/>
    <d v="2023-02-22T00:00:00"/>
    <d v="2023-03-02T00:00:00"/>
    <s v="Eric"/>
    <n v="8"/>
    <x v="4"/>
    <x v="3"/>
    <n v="4329.9520000000002"/>
    <x v="0"/>
    <n v="4366.7820000000002"/>
    <n v="0"/>
  </r>
  <r>
    <d v="2024-10-18T00:00:00"/>
    <x v="2"/>
    <x v="6"/>
    <n v="7"/>
    <n v="392.79"/>
    <x v="2"/>
    <s v="Wholesale"/>
    <n v="0"/>
    <x v="0"/>
    <n v="2749.53"/>
    <x v="1"/>
    <x v="2"/>
    <n v="0"/>
    <s v="REG100880"/>
    <s v="Cust 9089"/>
    <n v="45.85"/>
    <d v="2024-10-18T00:00:00"/>
    <d v="2024-10-28T00:00:00"/>
    <s v="Ryan"/>
    <n v="10"/>
    <x v="0"/>
    <x v="5"/>
    <n v="2703.6800000000003"/>
    <x v="1"/>
    <n v="2749.53"/>
    <n v="0"/>
  </r>
  <r>
    <d v="2023-01-10T00:00:00"/>
    <x v="3"/>
    <x v="5"/>
    <n v="20"/>
    <n v="274.37"/>
    <x v="0"/>
    <s v="Retail"/>
    <n v="0.1"/>
    <x v="0"/>
    <n v="4938.66"/>
    <x v="1"/>
    <x v="2"/>
    <n v="0"/>
    <s v="REG100882"/>
    <s v="Cust 6138"/>
    <n v="12.28"/>
    <d v="2023-01-10T00:00:00"/>
    <d v="2023-01-14T00:00:00"/>
    <s v="Cameron"/>
    <n v="4"/>
    <x v="0"/>
    <x v="6"/>
    <n v="4926.38"/>
    <x v="0"/>
    <n v="4938.66"/>
    <n v="0"/>
  </r>
  <r>
    <d v="2023-12-20T00:00:00"/>
    <x v="3"/>
    <x v="6"/>
    <n v="10"/>
    <n v="465.72"/>
    <x v="0"/>
    <s v="Wholesale"/>
    <n v="0.05"/>
    <x v="1"/>
    <n v="4424.34"/>
    <x v="0"/>
    <x v="0"/>
    <n v="0"/>
    <s v="REG100884"/>
    <s v="Cust 1327"/>
    <n v="28.14"/>
    <d v="2023-12-20T00:00:00"/>
    <d v="2023-12-26T00:00:00"/>
    <s v="Cameron"/>
    <n v="6"/>
    <x v="3"/>
    <x v="1"/>
    <n v="4396.2"/>
    <x v="0"/>
    <n v="4424.34"/>
    <n v="0"/>
  </r>
  <r>
    <d v="2024-12-09T00:00:00"/>
    <x v="3"/>
    <x v="5"/>
    <n v="19"/>
    <n v="62.07"/>
    <x v="3"/>
    <s v="Retail"/>
    <n v="0.1"/>
    <x v="5"/>
    <n v="1061.3969999999999"/>
    <x v="2"/>
    <x v="0"/>
    <n v="0"/>
    <s v="REG100885"/>
    <s v="Cust 8602"/>
    <n v="14.85"/>
    <d v="2024-12-09T00:00:00"/>
    <d v="2024-12-19T00:00:00"/>
    <s v="Cameron"/>
    <n v="10"/>
    <x v="0"/>
    <x v="5"/>
    <n v="1046.547"/>
    <x v="1"/>
    <n v="1061.3969999999999"/>
    <n v="0"/>
  </r>
  <r>
    <d v="2023-10-18T00:00:00"/>
    <x v="1"/>
    <x v="5"/>
    <n v="7"/>
    <n v="387.31"/>
    <x v="1"/>
    <s v="Retail"/>
    <n v="0.1"/>
    <x v="4"/>
    <n v="2440.0529999999999"/>
    <x v="3"/>
    <x v="2"/>
    <n v="0"/>
    <s v="REG100887"/>
    <s v="Cust 6716"/>
    <n v="14.76"/>
    <d v="2023-10-18T00:00:00"/>
    <d v="2023-10-21T00:00:00"/>
    <s v="Sophie"/>
    <n v="3"/>
    <x v="10"/>
    <x v="3"/>
    <n v="2425.2929999999997"/>
    <x v="0"/>
    <n v="2440.0530000000003"/>
    <n v="0"/>
  </r>
  <r>
    <d v="2024-12-03T00:00:00"/>
    <x v="1"/>
    <x v="1"/>
    <n v="1"/>
    <n v="152.75"/>
    <x v="1"/>
    <s v="Wholesale"/>
    <n v="0"/>
    <x v="4"/>
    <n v="152.75"/>
    <x v="4"/>
    <x v="0"/>
    <n v="1"/>
    <s v="REG100888"/>
    <s v="Cust 2071"/>
    <n v="9.61"/>
    <d v="2024-12-03T00:00:00"/>
    <d v="2024-12-06T00:00:00"/>
    <s v="Sophie"/>
    <n v="3"/>
    <x v="4"/>
    <x v="6"/>
    <n v="143.13999999999999"/>
    <x v="1"/>
    <n v="152.75"/>
    <n v="1"/>
  </r>
  <r>
    <d v="2024-06-03T00:00:00"/>
    <x v="0"/>
    <x v="1"/>
    <n v="4"/>
    <n v="194.09"/>
    <x v="3"/>
    <s v="Wholesale"/>
    <n v="0.1"/>
    <x v="0"/>
    <n v="698.72400000000005"/>
    <x v="4"/>
    <x v="2"/>
    <n v="0"/>
    <s v="REG100890"/>
    <s v="Cust 3899"/>
    <n v="26.35"/>
    <d v="2024-06-03T00:00:00"/>
    <d v="2024-06-07T00:00:00"/>
    <s v="Eric"/>
    <n v="4"/>
    <x v="11"/>
    <x v="6"/>
    <n v="672.37400000000002"/>
    <x v="1"/>
    <n v="698.72400000000005"/>
    <n v="0"/>
  </r>
  <r>
    <d v="2025-03-26T00:00:00"/>
    <x v="1"/>
    <x v="1"/>
    <n v="3"/>
    <n v="159.30000000000001"/>
    <x v="0"/>
    <s v="Wholesale"/>
    <n v="0.05"/>
    <x v="0"/>
    <n v="454.005"/>
    <x v="4"/>
    <x v="1"/>
    <n v="1"/>
    <s v="REG100891"/>
    <s v="Cust 9467"/>
    <n v="45.34"/>
    <d v="2025-03-26T00:00:00"/>
    <d v="2025-03-29T00:00:00"/>
    <s v="Sophie"/>
    <n v="3"/>
    <x v="1"/>
    <x v="6"/>
    <n v="408.66499999999996"/>
    <x v="2"/>
    <n v="454.005"/>
    <n v="3"/>
  </r>
  <r>
    <d v="2024-04-26T00:00:00"/>
    <x v="2"/>
    <x v="5"/>
    <n v="4"/>
    <n v="303.37"/>
    <x v="1"/>
    <s v="Retail"/>
    <n v="0.1"/>
    <x v="3"/>
    <n v="1092.1320000000001"/>
    <x v="1"/>
    <x v="2"/>
    <n v="0"/>
    <s v="REG100892"/>
    <s v="Cust 3824"/>
    <n v="30.19"/>
    <d v="2024-04-26T00:00:00"/>
    <d v="2024-05-01T00:00:00"/>
    <s v="Ryan"/>
    <n v="5"/>
    <x v="4"/>
    <x v="2"/>
    <n v="1061.942"/>
    <x v="1"/>
    <n v="1092.1320000000001"/>
    <n v="0"/>
  </r>
  <r>
    <d v="2023-05-05T00:00:00"/>
    <x v="4"/>
    <x v="3"/>
    <n v="16"/>
    <n v="541.96"/>
    <x v="2"/>
    <s v="Retail"/>
    <n v="0.1"/>
    <x v="0"/>
    <n v="7804.2240000000011"/>
    <x v="3"/>
    <x v="1"/>
    <n v="1"/>
    <s v="REG100893"/>
    <s v="Cust 3511"/>
    <n v="9.93"/>
    <d v="2023-05-05T00:00:00"/>
    <d v="2023-05-13T00:00:00"/>
    <s v="Wendy"/>
    <n v="8"/>
    <x v="11"/>
    <x v="5"/>
    <n v="7794.2940000000008"/>
    <x v="0"/>
    <n v="7804.2240000000011"/>
    <n v="16"/>
  </r>
  <r>
    <d v="2025-03-08T00:00:00"/>
    <x v="1"/>
    <x v="5"/>
    <n v="16"/>
    <n v="217.74"/>
    <x v="1"/>
    <s v="Wholesale"/>
    <n v="0.15"/>
    <x v="2"/>
    <n v="2961.2640000000001"/>
    <x v="3"/>
    <x v="0"/>
    <n v="1"/>
    <s v="REG100895"/>
    <s v="Cust 2840"/>
    <n v="25.11"/>
    <d v="2025-03-08T00:00:00"/>
    <d v="2025-03-15T00:00:00"/>
    <s v="Sophie"/>
    <n v="7"/>
    <x v="1"/>
    <x v="5"/>
    <n v="2936.154"/>
    <x v="2"/>
    <n v="2961.2640000000001"/>
    <n v="16"/>
  </r>
  <r>
    <d v="2023-01-17T00:00:00"/>
    <x v="2"/>
    <x v="6"/>
    <n v="15"/>
    <n v="19.170000000000002"/>
    <x v="1"/>
    <s v="Wholesale"/>
    <n v="0"/>
    <x v="3"/>
    <n v="287.55"/>
    <x v="1"/>
    <x v="0"/>
    <n v="1"/>
    <s v="REG100896"/>
    <s v="Cust 3811"/>
    <n v="48.93"/>
    <d v="2023-01-17T00:00:00"/>
    <d v="2023-01-27T00:00:00"/>
    <s v="Ryan"/>
    <n v="10"/>
    <x v="0"/>
    <x v="1"/>
    <n v="238.62"/>
    <x v="0"/>
    <n v="287.55"/>
    <n v="15"/>
  </r>
  <r>
    <d v="2023-04-29T00:00:00"/>
    <x v="3"/>
    <x v="5"/>
    <n v="15"/>
    <n v="293.33999999999997"/>
    <x v="3"/>
    <s v="Retail"/>
    <n v="0.1"/>
    <x v="0"/>
    <n v="3960.09"/>
    <x v="4"/>
    <x v="2"/>
    <n v="0"/>
    <s v="REG100897"/>
    <s v="Cust 9960"/>
    <n v="21.03"/>
    <d v="2023-04-29T00:00:00"/>
    <d v="2023-05-01T00:00:00"/>
    <s v="Cameron"/>
    <n v="2"/>
    <x v="4"/>
    <x v="5"/>
    <n v="3939.06"/>
    <x v="0"/>
    <n v="3960.0899999999997"/>
    <n v="0"/>
  </r>
  <r>
    <d v="2023-08-28T00:00:00"/>
    <x v="1"/>
    <x v="1"/>
    <n v="11"/>
    <n v="393.61"/>
    <x v="3"/>
    <s v="Wholesale"/>
    <n v="0.05"/>
    <x v="2"/>
    <n v="4113.2245000000003"/>
    <x v="2"/>
    <x v="2"/>
    <n v="0"/>
    <s v="REG100900"/>
    <s v="Cust 1756"/>
    <n v="32.57"/>
    <d v="2023-08-28T00:00:00"/>
    <d v="2023-09-06T00:00:00"/>
    <s v="Sophie"/>
    <n v="9"/>
    <x v="7"/>
    <x v="1"/>
    <n v="4080.6545000000001"/>
    <x v="0"/>
    <n v="4113.2245000000003"/>
    <n v="0"/>
  </r>
  <r>
    <d v="2023-08-01T00:00:00"/>
    <x v="2"/>
    <x v="6"/>
    <n v="8"/>
    <n v="141.28"/>
    <x v="3"/>
    <s v="Wholesale"/>
    <n v="0.05"/>
    <x v="2"/>
    <n v="1073.7280000000001"/>
    <x v="0"/>
    <x v="0"/>
    <n v="0"/>
    <s v="REG100901"/>
    <s v="Cust 8150"/>
    <n v="28.69"/>
    <d v="2023-08-01T00:00:00"/>
    <d v="2023-08-10T00:00:00"/>
    <s v="Ryan"/>
    <n v="9"/>
    <x v="6"/>
    <x v="1"/>
    <n v="1045.038"/>
    <x v="0"/>
    <n v="1073.7280000000001"/>
    <n v="0"/>
  </r>
  <r>
    <d v="2025-02-12T00:00:00"/>
    <x v="4"/>
    <x v="1"/>
    <n v="13"/>
    <n v="227.64"/>
    <x v="2"/>
    <s v="Retail"/>
    <n v="0.15"/>
    <x v="2"/>
    <n v="2515.422"/>
    <x v="3"/>
    <x v="0"/>
    <n v="1"/>
    <s v="REG100902"/>
    <s v="Cust 8999"/>
    <n v="46.67"/>
    <d v="2025-02-12T00:00:00"/>
    <d v="2025-02-20T00:00:00"/>
    <s v="Wendy"/>
    <n v="8"/>
    <x v="4"/>
    <x v="4"/>
    <n v="2468.752"/>
    <x v="2"/>
    <n v="2515.4219999999996"/>
    <n v="13"/>
  </r>
  <r>
    <d v="2023-07-03T00:00:00"/>
    <x v="3"/>
    <x v="0"/>
    <n v="19"/>
    <n v="341.07"/>
    <x v="2"/>
    <s v="Retail"/>
    <n v="0.1"/>
    <x v="3"/>
    <n v="5832.2969999999996"/>
    <x v="3"/>
    <x v="2"/>
    <n v="0"/>
    <s v="REG100903"/>
    <s v="Cust 4277"/>
    <n v="47.75"/>
    <d v="2023-07-03T00:00:00"/>
    <d v="2023-07-06T00:00:00"/>
    <s v="Cameron"/>
    <n v="3"/>
    <x v="10"/>
    <x v="1"/>
    <n v="5784.5469999999996"/>
    <x v="0"/>
    <n v="5832.2970000000005"/>
    <n v="0"/>
  </r>
  <r>
    <d v="2025-05-09T00:00:00"/>
    <x v="3"/>
    <x v="1"/>
    <n v="20"/>
    <n v="324.55"/>
    <x v="0"/>
    <s v="Wholesale"/>
    <n v="0.05"/>
    <x v="0"/>
    <n v="6166.45"/>
    <x v="4"/>
    <x v="2"/>
    <n v="1"/>
    <s v="REG100904"/>
    <s v="Cust 8751"/>
    <n v="21.21"/>
    <d v="2025-05-09T00:00:00"/>
    <d v="2025-05-13T00:00:00"/>
    <s v="Cameron"/>
    <n v="4"/>
    <x v="4"/>
    <x v="2"/>
    <n v="6145.24"/>
    <x v="2"/>
    <n v="6166.45"/>
    <n v="20"/>
  </r>
  <r>
    <d v="2024-05-05T00:00:00"/>
    <x v="4"/>
    <x v="2"/>
    <n v="16"/>
    <n v="301.07"/>
    <x v="0"/>
    <s v="Retail"/>
    <n v="0.1"/>
    <x v="3"/>
    <n v="4335.4080000000004"/>
    <x v="1"/>
    <x v="2"/>
    <n v="0"/>
    <s v="REG100905"/>
    <s v="Cust 2482"/>
    <n v="5.58"/>
    <d v="2024-05-05T00:00:00"/>
    <d v="2024-05-14T00:00:00"/>
    <s v="Wendy"/>
    <n v="9"/>
    <x v="3"/>
    <x v="4"/>
    <n v="4329.8280000000004"/>
    <x v="1"/>
    <n v="4335.4080000000004"/>
    <n v="0"/>
  </r>
  <r>
    <d v="2024-01-08T00:00:00"/>
    <x v="1"/>
    <x v="5"/>
    <n v="13"/>
    <n v="285.27999999999997"/>
    <x v="3"/>
    <s v="Retail"/>
    <n v="0"/>
    <x v="0"/>
    <n v="3708.639999999999"/>
    <x v="1"/>
    <x v="1"/>
    <n v="0"/>
    <s v="REG100906"/>
    <s v="Cust 4078"/>
    <n v="31.2"/>
    <d v="2024-01-08T00:00:00"/>
    <d v="2024-01-15T00:00:00"/>
    <s v="Sophie"/>
    <n v="7"/>
    <x v="5"/>
    <x v="2"/>
    <n v="3677.4399999999991"/>
    <x v="1"/>
    <n v="3708.6399999999994"/>
    <n v="0"/>
  </r>
  <r>
    <d v="2025-01-13T00:00:00"/>
    <x v="1"/>
    <x v="1"/>
    <n v="15"/>
    <n v="18.04"/>
    <x v="2"/>
    <s v="Wholesale"/>
    <n v="0"/>
    <x v="0"/>
    <n v="270.60000000000002"/>
    <x v="4"/>
    <x v="1"/>
    <n v="1"/>
    <s v="REG100907"/>
    <s v="Cust 9091"/>
    <n v="14.35"/>
    <d v="2025-01-13T00:00:00"/>
    <d v="2025-01-17T00:00:00"/>
    <s v="Sophie"/>
    <n v="4"/>
    <x v="8"/>
    <x v="3"/>
    <n v="256.25"/>
    <x v="2"/>
    <n v="270.59999999999997"/>
    <n v="15"/>
  </r>
  <r>
    <d v="2025-06-12T00:00:00"/>
    <x v="0"/>
    <x v="6"/>
    <n v="11"/>
    <n v="495.44"/>
    <x v="1"/>
    <s v="Wholesale"/>
    <n v="0"/>
    <x v="4"/>
    <n v="5449.84"/>
    <x v="1"/>
    <x v="0"/>
    <n v="0"/>
    <s v="REG100908"/>
    <s v="Cust 8706"/>
    <n v="44.77"/>
    <d v="2025-06-12T00:00:00"/>
    <d v="2025-06-18T00:00:00"/>
    <s v="Eric"/>
    <n v="6"/>
    <x v="1"/>
    <x v="5"/>
    <n v="5405.07"/>
    <x v="2"/>
    <n v="5449.84"/>
    <n v="0"/>
  </r>
  <r>
    <d v="2023-01-26T00:00:00"/>
    <x v="3"/>
    <x v="2"/>
    <n v="7"/>
    <n v="228.32"/>
    <x v="2"/>
    <s v="Wholesale"/>
    <n v="0.15"/>
    <x v="0"/>
    <n v="1358.5039999999999"/>
    <x v="2"/>
    <x v="0"/>
    <n v="0"/>
    <s v="REG100910"/>
    <s v="Cust 3319"/>
    <n v="22.16"/>
    <d v="2023-01-26T00:00:00"/>
    <d v="2023-01-30T00:00:00"/>
    <s v="Cameron"/>
    <n v="4"/>
    <x v="10"/>
    <x v="2"/>
    <n v="1336.3439999999998"/>
    <x v="0"/>
    <n v="1358.5039999999999"/>
    <n v="0"/>
  </r>
  <r>
    <d v="2023-01-07T00:00:00"/>
    <x v="3"/>
    <x v="5"/>
    <n v="1"/>
    <n v="498.19"/>
    <x v="1"/>
    <s v="Wholesale"/>
    <n v="0.1"/>
    <x v="4"/>
    <n v="448.37099999999998"/>
    <x v="1"/>
    <x v="1"/>
    <n v="0"/>
    <s v="REG100911"/>
    <s v="Cust 4139"/>
    <n v="25.55"/>
    <d v="2023-01-07T00:00:00"/>
    <d v="2023-01-11T00:00:00"/>
    <s v="Cameron"/>
    <n v="4"/>
    <x v="7"/>
    <x v="3"/>
    <n v="422.82099999999997"/>
    <x v="0"/>
    <n v="448.37099999999998"/>
    <n v="0"/>
  </r>
  <r>
    <d v="2024-11-30T00:00:00"/>
    <x v="0"/>
    <x v="3"/>
    <n v="18"/>
    <n v="130.36000000000001"/>
    <x v="0"/>
    <s v="Wholesale"/>
    <n v="0"/>
    <x v="5"/>
    <n v="2346.48"/>
    <x v="2"/>
    <x v="1"/>
    <n v="0"/>
    <s v="REG100913"/>
    <s v="Cust 8397"/>
    <n v="34.6"/>
    <d v="2024-11-30T00:00:00"/>
    <d v="2024-12-05T00:00:00"/>
    <s v="Eric"/>
    <n v="5"/>
    <x v="4"/>
    <x v="4"/>
    <n v="2311.88"/>
    <x v="1"/>
    <n v="2346.4800000000005"/>
    <n v="0"/>
  </r>
  <r>
    <d v="2024-02-26T00:00:00"/>
    <x v="0"/>
    <x v="5"/>
    <n v="13"/>
    <n v="585.88"/>
    <x v="0"/>
    <s v="Retail"/>
    <n v="0.15"/>
    <x v="3"/>
    <n v="6473.9739999999993"/>
    <x v="4"/>
    <x v="2"/>
    <n v="0"/>
    <s v="REG100914"/>
    <s v="Cust 3082"/>
    <n v="42.18"/>
    <d v="2024-02-26T00:00:00"/>
    <d v="2024-03-07T00:00:00"/>
    <s v="Eric"/>
    <n v="10"/>
    <x v="4"/>
    <x v="0"/>
    <n v="6431.793999999999"/>
    <x v="1"/>
    <n v="6473.9739999999993"/>
    <n v="0"/>
  </r>
  <r>
    <d v="2025-06-11T00:00:00"/>
    <x v="2"/>
    <x v="2"/>
    <n v="19"/>
    <n v="278.04000000000002"/>
    <x v="0"/>
    <s v="Retail"/>
    <n v="0.05"/>
    <x v="4"/>
    <n v="5018.6220000000003"/>
    <x v="4"/>
    <x v="1"/>
    <n v="0"/>
    <s v="REG100915"/>
    <s v="Cust 1156"/>
    <n v="16.399999999999999"/>
    <d v="2025-06-11T00:00:00"/>
    <d v="2025-06-15T00:00:00"/>
    <s v="Ryan"/>
    <n v="4"/>
    <x v="7"/>
    <x v="6"/>
    <n v="5002.2220000000007"/>
    <x v="2"/>
    <n v="5018.6220000000003"/>
    <n v="0"/>
  </r>
  <r>
    <d v="2024-06-27T00:00:00"/>
    <x v="1"/>
    <x v="3"/>
    <n v="12"/>
    <n v="369.54"/>
    <x v="0"/>
    <s v="Retail"/>
    <n v="0.05"/>
    <x v="5"/>
    <n v="4212.7560000000003"/>
    <x v="2"/>
    <x v="2"/>
    <n v="1"/>
    <s v="REG100917"/>
    <s v="Cust 7034"/>
    <n v="39.159999999999997"/>
    <d v="2024-06-27T00:00:00"/>
    <d v="2024-07-05T00:00:00"/>
    <s v="Sophie"/>
    <n v="8"/>
    <x v="3"/>
    <x v="0"/>
    <n v="4173.5960000000005"/>
    <x v="1"/>
    <n v="4212.7560000000003"/>
    <n v="12"/>
  </r>
  <r>
    <d v="2024-05-20T00:00:00"/>
    <x v="1"/>
    <x v="5"/>
    <n v="13"/>
    <n v="284.3"/>
    <x v="1"/>
    <s v="Wholesale"/>
    <n v="0.05"/>
    <x v="4"/>
    <n v="3511.105"/>
    <x v="0"/>
    <x v="2"/>
    <n v="0"/>
    <s v="REG100918"/>
    <s v="Cust 7218"/>
    <n v="48.73"/>
    <d v="2024-05-20T00:00:00"/>
    <d v="2024-05-27T00:00:00"/>
    <s v="Sophie"/>
    <n v="7"/>
    <x v="9"/>
    <x v="0"/>
    <n v="3462.375"/>
    <x v="1"/>
    <n v="3511.105"/>
    <n v="0"/>
  </r>
  <r>
    <d v="2023-06-17T00:00:00"/>
    <x v="4"/>
    <x v="3"/>
    <n v="12"/>
    <n v="427.1"/>
    <x v="2"/>
    <s v="Retail"/>
    <n v="0"/>
    <x v="3"/>
    <n v="5125.2000000000007"/>
    <x v="1"/>
    <x v="2"/>
    <n v="1"/>
    <s v="REG100919"/>
    <s v="Cust 2651"/>
    <n v="8.11"/>
    <d v="2023-06-17T00:00:00"/>
    <d v="2023-06-22T00:00:00"/>
    <s v="Wendy"/>
    <n v="5"/>
    <x v="5"/>
    <x v="6"/>
    <n v="5117.0900000000011"/>
    <x v="0"/>
    <n v="5125.2000000000007"/>
    <n v="12"/>
  </r>
  <r>
    <d v="2024-11-06T00:00:00"/>
    <x v="0"/>
    <x v="5"/>
    <n v="11"/>
    <n v="200.3"/>
    <x v="3"/>
    <s v="Retail"/>
    <n v="0.1"/>
    <x v="0"/>
    <n v="1982.97"/>
    <x v="2"/>
    <x v="2"/>
    <n v="1"/>
    <s v="REG100920"/>
    <s v="Cust 1252"/>
    <n v="48.27"/>
    <d v="2024-11-06T00:00:00"/>
    <d v="2024-11-13T00:00:00"/>
    <s v="Eric"/>
    <n v="7"/>
    <x v="4"/>
    <x v="1"/>
    <n v="1934.7"/>
    <x v="1"/>
    <n v="1982.9700000000003"/>
    <n v="11"/>
  </r>
  <r>
    <d v="2025-02-12T00:00:00"/>
    <x v="2"/>
    <x v="6"/>
    <n v="4"/>
    <n v="75.8"/>
    <x v="2"/>
    <s v="Retail"/>
    <n v="0.15"/>
    <x v="3"/>
    <n v="257.72000000000003"/>
    <x v="4"/>
    <x v="1"/>
    <n v="0"/>
    <s v="REG100921"/>
    <s v="Cust 6679"/>
    <n v="12.22"/>
    <d v="2025-02-12T00:00:00"/>
    <d v="2025-02-20T00:00:00"/>
    <s v="Ryan"/>
    <n v="8"/>
    <x v="2"/>
    <x v="0"/>
    <n v="245.50000000000003"/>
    <x v="2"/>
    <n v="257.71999999999997"/>
    <n v="0"/>
  </r>
  <r>
    <d v="2025-04-09T00:00:00"/>
    <x v="2"/>
    <x v="5"/>
    <n v="4"/>
    <n v="518.42999999999995"/>
    <x v="1"/>
    <s v="Wholesale"/>
    <n v="0"/>
    <x v="1"/>
    <n v="2073.7199999999998"/>
    <x v="0"/>
    <x v="1"/>
    <n v="0"/>
    <s v="REG100922"/>
    <s v="Cust 1656"/>
    <n v="30.86"/>
    <d v="2025-04-09T00:00:00"/>
    <d v="2025-04-14T00:00:00"/>
    <s v="Ryan"/>
    <n v="5"/>
    <x v="3"/>
    <x v="5"/>
    <n v="2042.86"/>
    <x v="2"/>
    <n v="2073.7199999999998"/>
    <n v="0"/>
  </r>
  <r>
    <d v="2024-08-18T00:00:00"/>
    <x v="2"/>
    <x v="4"/>
    <n v="19"/>
    <n v="181.18"/>
    <x v="1"/>
    <s v="Wholesale"/>
    <n v="0.05"/>
    <x v="3"/>
    <n v="3270.299"/>
    <x v="4"/>
    <x v="0"/>
    <n v="0"/>
    <s v="REG100923"/>
    <s v="Cust 9361"/>
    <n v="12.04"/>
    <d v="2024-08-18T00:00:00"/>
    <d v="2024-08-26T00:00:00"/>
    <s v="Ryan"/>
    <n v="8"/>
    <x v="10"/>
    <x v="3"/>
    <n v="3258.259"/>
    <x v="1"/>
    <n v="3270.299"/>
    <n v="0"/>
  </r>
  <r>
    <d v="2023-02-20T00:00:00"/>
    <x v="3"/>
    <x v="0"/>
    <n v="3"/>
    <n v="197.17"/>
    <x v="1"/>
    <s v="Wholesale"/>
    <n v="0.05"/>
    <x v="2"/>
    <n v="561.93449999999996"/>
    <x v="1"/>
    <x v="0"/>
    <n v="1"/>
    <s v="REG100924"/>
    <s v="Cust 4270"/>
    <n v="30.29"/>
    <d v="2023-02-20T00:00:00"/>
    <d v="2023-02-23T00:00:00"/>
    <s v="Cameron"/>
    <n v="3"/>
    <x v="2"/>
    <x v="1"/>
    <n v="531.64449999999999"/>
    <x v="0"/>
    <n v="561.93449999999996"/>
    <n v="3"/>
  </r>
  <r>
    <d v="2025-04-28T00:00:00"/>
    <x v="2"/>
    <x v="0"/>
    <n v="6"/>
    <n v="81.96"/>
    <x v="3"/>
    <s v="Wholesale"/>
    <n v="0.05"/>
    <x v="5"/>
    <n v="467.17200000000003"/>
    <x v="4"/>
    <x v="2"/>
    <n v="0"/>
    <s v="REG100925"/>
    <s v="Cust 3049"/>
    <n v="26.43"/>
    <d v="2025-04-28T00:00:00"/>
    <d v="2025-05-08T00:00:00"/>
    <s v="Ryan"/>
    <n v="10"/>
    <x v="10"/>
    <x v="0"/>
    <n v="440.74200000000002"/>
    <x v="2"/>
    <n v="467.17199999999997"/>
    <n v="0"/>
  </r>
  <r>
    <d v="2023-08-10T00:00:00"/>
    <x v="3"/>
    <x v="6"/>
    <n v="3"/>
    <n v="59.78"/>
    <x v="2"/>
    <s v="Retail"/>
    <n v="0"/>
    <x v="0"/>
    <n v="179.34"/>
    <x v="0"/>
    <x v="1"/>
    <n v="0"/>
    <s v="REG100926"/>
    <s v="Cust 6415"/>
    <n v="46.98"/>
    <d v="2023-08-10T00:00:00"/>
    <d v="2023-08-13T00:00:00"/>
    <s v="Cameron"/>
    <n v="3"/>
    <x v="3"/>
    <x v="5"/>
    <n v="132.36000000000001"/>
    <x v="0"/>
    <n v="179.34"/>
    <n v="0"/>
  </r>
  <r>
    <d v="2024-06-24T00:00:00"/>
    <x v="2"/>
    <x v="4"/>
    <n v="12"/>
    <n v="211.66"/>
    <x v="1"/>
    <s v="Wholesale"/>
    <n v="0.1"/>
    <x v="3"/>
    <n v="2285.9279999999999"/>
    <x v="4"/>
    <x v="1"/>
    <n v="0"/>
    <s v="REG100927"/>
    <s v="Cust 9856"/>
    <n v="10.36"/>
    <d v="2024-06-24T00:00:00"/>
    <d v="2024-06-29T00:00:00"/>
    <s v="Ryan"/>
    <n v="5"/>
    <x v="9"/>
    <x v="5"/>
    <n v="2275.5679999999998"/>
    <x v="1"/>
    <n v="2285.9280000000003"/>
    <n v="0"/>
  </r>
  <r>
    <d v="2025-02-06T00:00:00"/>
    <x v="0"/>
    <x v="0"/>
    <n v="7"/>
    <n v="241.81"/>
    <x v="2"/>
    <s v="Wholesale"/>
    <n v="0.1"/>
    <x v="1"/>
    <n v="1523.403"/>
    <x v="2"/>
    <x v="0"/>
    <n v="0"/>
    <s v="REG100930"/>
    <s v="Cust 7107"/>
    <n v="32.94"/>
    <d v="2025-02-06T00:00:00"/>
    <d v="2025-02-10T00:00:00"/>
    <s v="Eric"/>
    <n v="4"/>
    <x v="5"/>
    <x v="1"/>
    <m/>
    <x v="2"/>
    <n v="1523.403"/>
    <n v="0"/>
  </r>
  <r>
    <d v="2025-03-20T00:00:00"/>
    <x v="0"/>
    <x v="2"/>
    <n v="3"/>
    <n v="466.64"/>
    <x v="1"/>
    <s v="Retail"/>
    <n v="0.15"/>
    <x v="4"/>
    <n v="1189.932"/>
    <x v="0"/>
    <x v="0"/>
    <n v="0"/>
    <s v="REG100931"/>
    <s v="Cust 7542"/>
    <n v="30.33"/>
    <d v="2025-03-20T00:00:00"/>
    <d v="2025-03-26T00:00:00"/>
    <s v="Eric"/>
    <n v="6"/>
    <x v="7"/>
    <x v="6"/>
    <n v="1159.6020000000001"/>
    <x v="2"/>
    <n v="1189.932"/>
    <n v="0"/>
  </r>
  <r>
    <d v="2024-09-10T00:00:00"/>
    <x v="1"/>
    <x v="5"/>
    <n v="9"/>
    <n v="472.84"/>
    <x v="3"/>
    <s v="Retail"/>
    <n v="0.05"/>
    <x v="1"/>
    <n v="4042.7819999999988"/>
    <x v="4"/>
    <x v="2"/>
    <n v="0"/>
    <s v="REG100932"/>
    <s v="Cust 6330"/>
    <n v="48.13"/>
    <d v="2024-09-10T00:00:00"/>
    <d v="2024-09-12T00:00:00"/>
    <s v="Sophie"/>
    <n v="2"/>
    <x v="11"/>
    <x v="2"/>
    <n v="3994.6519999999987"/>
    <x v="1"/>
    <n v="4042.7819999999992"/>
    <n v="0"/>
  </r>
  <r>
    <d v="2025-02-20T00:00:00"/>
    <x v="1"/>
    <x v="3"/>
    <n v="19"/>
    <n v="586.49"/>
    <x v="1"/>
    <s v="Wholesale"/>
    <n v="0.1"/>
    <x v="0"/>
    <n v="10028.978999999999"/>
    <x v="3"/>
    <x v="1"/>
    <n v="0"/>
    <s v="REG100933"/>
    <s v="Cust 1469"/>
    <n v="19.850000000000001"/>
    <d v="2025-02-20T00:00:00"/>
    <d v="2025-03-02T00:00:00"/>
    <s v="Sophie"/>
    <n v="10"/>
    <x v="3"/>
    <x v="1"/>
    <n v="10009.128999999999"/>
    <x v="2"/>
    <n v="10028.978999999999"/>
    <n v="0"/>
  </r>
  <r>
    <d v="2024-11-10T00:00:00"/>
    <x v="0"/>
    <x v="0"/>
    <n v="6"/>
    <n v="62.43"/>
    <x v="1"/>
    <s v="Wholesale"/>
    <n v="0"/>
    <x v="5"/>
    <n v="374.58"/>
    <x v="1"/>
    <x v="2"/>
    <n v="0"/>
    <s v="REG100937"/>
    <s v="Cust 7891"/>
    <n v="17.850000000000001"/>
    <d v="2024-11-10T00:00:00"/>
    <d v="2024-11-18T00:00:00"/>
    <s v="Eric"/>
    <n v="8"/>
    <x v="9"/>
    <x v="0"/>
    <n v="356.72999999999996"/>
    <x v="1"/>
    <n v="374.58"/>
    <n v="0"/>
  </r>
  <r>
    <d v="2025-02-04T00:00:00"/>
    <x v="3"/>
    <x v="4"/>
    <n v="7"/>
    <n v="569.89"/>
    <x v="3"/>
    <s v="Wholesale"/>
    <n v="0.1"/>
    <x v="1"/>
    <n v="3590.3069999999998"/>
    <x v="3"/>
    <x v="1"/>
    <n v="0"/>
    <s v="REG100938"/>
    <s v="Cust 3373"/>
    <n v="26.81"/>
    <d v="2025-02-04T00:00:00"/>
    <d v="2025-02-08T00:00:00"/>
    <s v="Cameron"/>
    <n v="4"/>
    <x v="4"/>
    <x v="5"/>
    <n v="3563.4969999999998"/>
    <x v="2"/>
    <n v="3590.3070000000002"/>
    <n v="0"/>
  </r>
  <r>
    <d v="2024-05-05T00:00:00"/>
    <x v="1"/>
    <x v="6"/>
    <n v="3"/>
    <n v="89.72"/>
    <x v="3"/>
    <s v="Wholesale"/>
    <n v="0.1"/>
    <x v="1"/>
    <n v="242.244"/>
    <x v="1"/>
    <x v="2"/>
    <n v="0"/>
    <s v="REG100941"/>
    <s v="Cust 6920"/>
    <n v="32.67"/>
    <d v="2024-05-05T00:00:00"/>
    <d v="2024-05-13T00:00:00"/>
    <s v="Sophie"/>
    <n v="8"/>
    <x v="3"/>
    <x v="1"/>
    <n v="209.57400000000001"/>
    <x v="1"/>
    <n v="242.24399999999997"/>
    <n v="0"/>
  </r>
  <r>
    <d v="2025-01-04T00:00:00"/>
    <x v="1"/>
    <x v="3"/>
    <n v="2"/>
    <n v="194.97"/>
    <x v="1"/>
    <s v="Retail"/>
    <n v="0"/>
    <x v="5"/>
    <n v="389.94"/>
    <x v="4"/>
    <x v="1"/>
    <n v="0"/>
    <s v="REG100943"/>
    <s v="Cust 4189"/>
    <n v="9.89"/>
    <d v="2025-01-04T00:00:00"/>
    <d v="2025-01-14T00:00:00"/>
    <s v="Sophie"/>
    <n v="10"/>
    <x v="7"/>
    <x v="6"/>
    <n v="380.05"/>
    <x v="2"/>
    <n v="389.94"/>
    <n v="0"/>
  </r>
  <r>
    <d v="2024-12-23T00:00:00"/>
    <x v="3"/>
    <x v="6"/>
    <n v="12"/>
    <n v="171.91"/>
    <x v="0"/>
    <s v="Retail"/>
    <n v="0.05"/>
    <x v="0"/>
    <n v="1959.7739999999999"/>
    <x v="4"/>
    <x v="2"/>
    <n v="0"/>
    <s v="REG100944"/>
    <s v="Cust 6267"/>
    <n v="34.36"/>
    <d v="2024-12-23T00:00:00"/>
    <d v="2025-01-02T00:00:00"/>
    <s v="Cameron"/>
    <n v="10"/>
    <x v="3"/>
    <x v="0"/>
    <n v="1925.414"/>
    <x v="1"/>
    <n v="1959.7739999999999"/>
    <n v="0"/>
  </r>
  <r>
    <d v="2024-08-11T00:00:00"/>
    <x v="4"/>
    <x v="3"/>
    <n v="12"/>
    <n v="248.13"/>
    <x v="1"/>
    <s v="Retail"/>
    <n v="0.05"/>
    <x v="1"/>
    <n v="2828.6819999999998"/>
    <x v="3"/>
    <x v="0"/>
    <n v="0"/>
    <s v="REG100946"/>
    <s v="Cust 2789"/>
    <n v="26.03"/>
    <d v="2024-08-11T00:00:00"/>
    <d v="2024-08-17T00:00:00"/>
    <s v="Wendy"/>
    <n v="6"/>
    <x v="11"/>
    <x v="6"/>
    <n v="2802.6519999999996"/>
    <x v="1"/>
    <n v="2828.6819999999998"/>
    <n v="0"/>
  </r>
  <r>
    <d v="2023-11-25T00:00:00"/>
    <x v="2"/>
    <x v="1"/>
    <n v="2"/>
    <n v="482.1"/>
    <x v="2"/>
    <s v="Retail"/>
    <n v="0"/>
    <x v="3"/>
    <n v="964.2"/>
    <x v="0"/>
    <x v="0"/>
    <n v="0"/>
    <s v="REG100947"/>
    <s v="Cust 3527"/>
    <n v="45.35"/>
    <d v="2023-11-25T00:00:00"/>
    <d v="2023-11-30T00:00:00"/>
    <s v="Ryan"/>
    <n v="5"/>
    <x v="11"/>
    <x v="6"/>
    <n v="918.85"/>
    <x v="0"/>
    <n v="964.2"/>
    <n v="0"/>
  </r>
  <r>
    <d v="2025-03-04T00:00:00"/>
    <x v="2"/>
    <x v="5"/>
    <n v="18"/>
    <n v="382.01"/>
    <x v="3"/>
    <s v="Wholesale"/>
    <n v="0.1"/>
    <x v="1"/>
    <n v="6188.5620000000008"/>
    <x v="0"/>
    <x v="1"/>
    <n v="0"/>
    <s v="REG100948"/>
    <s v="Cust 9538"/>
    <n v="36.549999999999997"/>
    <d v="2025-03-04T00:00:00"/>
    <d v="2025-03-08T00:00:00"/>
    <s v="Ryan"/>
    <n v="4"/>
    <x v="1"/>
    <x v="2"/>
    <n v="6152.0120000000006"/>
    <x v="2"/>
    <n v="6188.5620000000008"/>
    <n v="0"/>
  </r>
  <r>
    <d v="2025-02-21T00:00:00"/>
    <x v="2"/>
    <x v="1"/>
    <n v="13"/>
    <n v="135.97999999999999"/>
    <x v="2"/>
    <s v="Wholesale"/>
    <n v="0"/>
    <x v="2"/>
    <n v="1767.74"/>
    <x v="0"/>
    <x v="2"/>
    <n v="0"/>
    <s v="REG100949"/>
    <s v="Cust 7195"/>
    <n v="28.35"/>
    <d v="2025-02-21T00:00:00"/>
    <d v="2025-03-01T00:00:00"/>
    <s v="Ryan"/>
    <n v="8"/>
    <x v="10"/>
    <x v="5"/>
    <n v="1739.39"/>
    <x v="2"/>
    <n v="1767.7399999999998"/>
    <n v="0"/>
  </r>
  <r>
    <d v="2025-02-26T00:00:00"/>
    <x v="0"/>
    <x v="2"/>
    <n v="9"/>
    <n v="562.54"/>
    <x v="1"/>
    <s v="Wholesale"/>
    <n v="0"/>
    <x v="1"/>
    <n v="5062.8599999999997"/>
    <x v="4"/>
    <x v="0"/>
    <n v="0"/>
    <s v="REG100950"/>
    <s v="Cust 8929"/>
    <n v="30.27"/>
    <d v="2025-02-26T00:00:00"/>
    <d v="2025-02-28T00:00:00"/>
    <s v="Eric"/>
    <n v="2"/>
    <x v="11"/>
    <x v="0"/>
    <n v="5032.5899999999992"/>
    <x v="2"/>
    <n v="5062.8599999999997"/>
    <n v="0"/>
  </r>
  <r>
    <d v="2024-03-29T00:00:00"/>
    <x v="0"/>
    <x v="5"/>
    <n v="6"/>
    <n v="509.48"/>
    <x v="0"/>
    <s v="Wholesale"/>
    <n v="0"/>
    <x v="1"/>
    <n v="3056.88"/>
    <x v="2"/>
    <x v="2"/>
    <n v="0"/>
    <s v="REG100951"/>
    <s v="Cust 8931"/>
    <n v="35.92"/>
    <d v="2024-03-29T00:00:00"/>
    <d v="2024-04-06T00:00:00"/>
    <s v="Eric"/>
    <n v="8"/>
    <x v="7"/>
    <x v="0"/>
    <n v="3020.96"/>
    <x v="1"/>
    <n v="3056.88"/>
    <n v="0"/>
  </r>
  <r>
    <d v="2024-05-24T00:00:00"/>
    <x v="4"/>
    <x v="6"/>
    <n v="10"/>
    <n v="280.8"/>
    <x v="2"/>
    <s v="Retail"/>
    <n v="0"/>
    <x v="1"/>
    <n v="2808"/>
    <x v="4"/>
    <x v="1"/>
    <n v="0"/>
    <s v="REG100953"/>
    <s v="Cust 6723"/>
    <n v="49.98"/>
    <d v="2024-05-24T00:00:00"/>
    <d v="2024-05-30T00:00:00"/>
    <s v="Wendy"/>
    <n v="6"/>
    <x v="7"/>
    <x v="1"/>
    <n v="2758.02"/>
    <x v="1"/>
    <n v="2808"/>
    <n v="0"/>
  </r>
  <r>
    <d v="2023-10-11T00:00:00"/>
    <x v="1"/>
    <x v="1"/>
    <n v="4"/>
    <n v="408.28"/>
    <x v="1"/>
    <s v="Retail"/>
    <n v="0.15"/>
    <x v="1"/>
    <n v="1388.152"/>
    <x v="3"/>
    <x v="2"/>
    <n v="0"/>
    <s v="REG100955"/>
    <s v="Cust 1722"/>
    <n v="5.38"/>
    <d v="2023-10-11T00:00:00"/>
    <d v="2023-10-15T00:00:00"/>
    <s v="Sophie"/>
    <n v="4"/>
    <x v="2"/>
    <x v="5"/>
    <n v="1382.7719999999999"/>
    <x v="0"/>
    <n v="1388.1519999999998"/>
    <n v="0"/>
  </r>
  <r>
    <d v="2024-01-25T00:00:00"/>
    <x v="2"/>
    <x v="6"/>
    <n v="2"/>
    <n v="27.43"/>
    <x v="0"/>
    <s v="Retail"/>
    <n v="0.15"/>
    <x v="2"/>
    <n v="46.631"/>
    <x v="0"/>
    <x v="2"/>
    <n v="0"/>
    <s v="REG100956"/>
    <s v="Cust 1211"/>
    <n v="6.15"/>
    <d v="2024-01-25T00:00:00"/>
    <d v="2024-02-01T00:00:00"/>
    <s v="Ryan"/>
    <n v="7"/>
    <x v="6"/>
    <x v="4"/>
    <n v="40.481000000000002"/>
    <x v="1"/>
    <n v="46.631"/>
    <n v="0"/>
  </r>
  <r>
    <d v="2023-02-03T00:00:00"/>
    <x v="0"/>
    <x v="1"/>
    <n v="11"/>
    <n v="321.72000000000003"/>
    <x v="1"/>
    <s v="Retail"/>
    <n v="0.1"/>
    <x v="3"/>
    <n v="3185.0279999999998"/>
    <x v="0"/>
    <x v="2"/>
    <n v="1"/>
    <s v="REG100957"/>
    <s v="Cust 9384"/>
    <n v="17.940000000000001"/>
    <d v="2023-02-03T00:00:00"/>
    <d v="2023-02-06T00:00:00"/>
    <s v="Eric"/>
    <n v="3"/>
    <x v="4"/>
    <x v="0"/>
    <n v="3167.0879999999997"/>
    <x v="0"/>
    <n v="3185.0280000000002"/>
    <n v="11"/>
  </r>
  <r>
    <d v="2024-07-08T00:00:00"/>
    <x v="2"/>
    <x v="2"/>
    <n v="5"/>
    <n v="186.32"/>
    <x v="1"/>
    <s v="Wholesale"/>
    <n v="0.1"/>
    <x v="3"/>
    <n v="838.43999999999994"/>
    <x v="1"/>
    <x v="2"/>
    <n v="0"/>
    <s v="REG100958"/>
    <s v="Cust 3809"/>
    <n v="17.09"/>
    <d v="2024-07-08T00:00:00"/>
    <d v="2024-07-14T00:00:00"/>
    <s v="Ryan"/>
    <n v="6"/>
    <x v="10"/>
    <x v="4"/>
    <n v="821.34999999999991"/>
    <x v="1"/>
    <n v="838.43999999999994"/>
    <n v="0"/>
  </r>
  <r>
    <d v="2025-05-31T00:00:00"/>
    <x v="1"/>
    <x v="5"/>
    <n v="3"/>
    <n v="390.28"/>
    <x v="0"/>
    <s v="Retail"/>
    <n v="0"/>
    <x v="2"/>
    <n v="1170.8399999999999"/>
    <x v="0"/>
    <x v="2"/>
    <n v="1"/>
    <s v="REG100959"/>
    <s v="Cust 9338"/>
    <n v="45.22"/>
    <d v="2025-05-31T00:00:00"/>
    <d v="2025-06-10T00:00:00"/>
    <s v="Sophie"/>
    <n v="10"/>
    <x v="6"/>
    <x v="1"/>
    <n v="1125.6199999999999"/>
    <x v="2"/>
    <n v="1170.8399999999999"/>
    <n v="3"/>
  </r>
  <r>
    <d v="2023-11-09T00:00:00"/>
    <x v="1"/>
    <x v="5"/>
    <n v="13"/>
    <n v="174.9"/>
    <x v="1"/>
    <s v="Wholesale"/>
    <n v="0.15"/>
    <x v="3"/>
    <n v="1932.645"/>
    <x v="0"/>
    <x v="2"/>
    <n v="0"/>
    <s v="REG100960"/>
    <s v="Cust 1822"/>
    <n v="31.26"/>
    <d v="2023-11-09T00:00:00"/>
    <d v="2023-11-12T00:00:00"/>
    <s v="Sophie"/>
    <n v="3"/>
    <x v="3"/>
    <x v="1"/>
    <n v="1901.385"/>
    <x v="0"/>
    <n v="1932.6450000000002"/>
    <n v="0"/>
  </r>
  <r>
    <d v="2023-07-14T00:00:00"/>
    <x v="2"/>
    <x v="3"/>
    <n v="12"/>
    <n v="116.96"/>
    <x v="3"/>
    <s v="Wholesale"/>
    <n v="0"/>
    <x v="1"/>
    <n v="1403.52"/>
    <x v="1"/>
    <x v="2"/>
    <n v="0"/>
    <s v="REG100962"/>
    <s v="Cust 7088"/>
    <n v="22.04"/>
    <d v="2023-07-14T00:00:00"/>
    <d v="2023-07-22T00:00:00"/>
    <s v="Ryan"/>
    <n v="8"/>
    <x v="5"/>
    <x v="1"/>
    <n v="1381.48"/>
    <x v="0"/>
    <n v="1403.52"/>
    <n v="0"/>
  </r>
  <r>
    <d v="2023-11-13T00:00:00"/>
    <x v="4"/>
    <x v="3"/>
    <n v="11"/>
    <n v="323.72000000000003"/>
    <x v="1"/>
    <s v="Wholesale"/>
    <n v="0.1"/>
    <x v="4"/>
    <n v="3204.828"/>
    <x v="1"/>
    <x v="2"/>
    <n v="0"/>
    <s v="REG100963"/>
    <s v="Cust 4969"/>
    <n v="7.52"/>
    <d v="2023-11-13T00:00:00"/>
    <d v="2023-11-15T00:00:00"/>
    <s v="Wendy"/>
    <n v="2"/>
    <x v="6"/>
    <x v="0"/>
    <n v="3197.308"/>
    <x v="0"/>
    <n v="3204.828"/>
    <n v="0"/>
  </r>
  <r>
    <d v="2024-05-06T00:00:00"/>
    <x v="1"/>
    <x v="6"/>
    <n v="20"/>
    <n v="270.2"/>
    <x v="1"/>
    <s v="Wholesale"/>
    <n v="0"/>
    <x v="5"/>
    <n v="5404"/>
    <x v="4"/>
    <x v="2"/>
    <n v="0"/>
    <s v="REG100965"/>
    <s v="Cust 6859"/>
    <n v="6.8"/>
    <d v="2024-05-06T00:00:00"/>
    <d v="2024-05-15T00:00:00"/>
    <s v="Sophie"/>
    <n v="9"/>
    <x v="0"/>
    <x v="3"/>
    <n v="5397.2"/>
    <x v="1"/>
    <n v="5404"/>
    <n v="0"/>
  </r>
  <r>
    <d v="2024-10-17T00:00:00"/>
    <x v="1"/>
    <x v="6"/>
    <n v="15"/>
    <n v="482.08"/>
    <x v="3"/>
    <s v="Retail"/>
    <n v="0.1"/>
    <x v="0"/>
    <n v="6508.08"/>
    <x v="2"/>
    <x v="0"/>
    <n v="1"/>
    <s v="REG100966"/>
    <s v="Cust 2800"/>
    <n v="13.35"/>
    <d v="2024-10-17T00:00:00"/>
    <d v="2024-10-19T00:00:00"/>
    <s v="Sophie"/>
    <n v="2"/>
    <x v="0"/>
    <x v="0"/>
    <n v="6494.73"/>
    <x v="1"/>
    <n v="6508.08"/>
    <n v="15"/>
  </r>
  <r>
    <d v="2025-01-29T00:00:00"/>
    <x v="2"/>
    <x v="0"/>
    <n v="11"/>
    <n v="431.51"/>
    <x v="2"/>
    <s v="Wholesale"/>
    <n v="0.1"/>
    <x v="3"/>
    <n v="4271.9489999999996"/>
    <x v="2"/>
    <x v="1"/>
    <n v="0"/>
    <s v="REG100967"/>
    <s v="Cust 1146"/>
    <n v="22.83"/>
    <d v="2025-01-29T00:00:00"/>
    <d v="2025-02-05T00:00:00"/>
    <s v="Ryan"/>
    <n v="7"/>
    <x v="8"/>
    <x v="6"/>
    <n v="4249.1189999999997"/>
    <x v="2"/>
    <n v="4271.9489999999996"/>
    <n v="0"/>
  </r>
  <r>
    <d v="2025-03-23T00:00:00"/>
    <x v="3"/>
    <x v="3"/>
    <n v="5"/>
    <n v="302.76"/>
    <x v="3"/>
    <s v="Wholesale"/>
    <n v="0"/>
    <x v="3"/>
    <n v="1513.8"/>
    <x v="1"/>
    <x v="0"/>
    <n v="1"/>
    <s v="REG100968"/>
    <s v="Cust 6447"/>
    <n v="46.69"/>
    <d v="2025-03-23T00:00:00"/>
    <d v="2025-03-29T00:00:00"/>
    <s v="Cameron"/>
    <n v="6"/>
    <x v="4"/>
    <x v="1"/>
    <n v="1467.11"/>
    <x v="2"/>
    <n v="1513.8"/>
    <n v="5"/>
  </r>
  <r>
    <d v="2024-04-11T00:00:00"/>
    <x v="4"/>
    <x v="3"/>
    <n v="19"/>
    <n v="344.92"/>
    <x v="2"/>
    <s v="Wholesale"/>
    <n v="0"/>
    <x v="0"/>
    <n v="6553.48"/>
    <x v="3"/>
    <x v="2"/>
    <n v="0"/>
    <s v="REG100969"/>
    <s v="Cust 8519"/>
    <n v="6.91"/>
    <d v="2024-04-11T00:00:00"/>
    <d v="2024-04-20T00:00:00"/>
    <s v="Wendy"/>
    <n v="9"/>
    <x v="2"/>
    <x v="6"/>
    <n v="6546.57"/>
    <x v="1"/>
    <n v="6553.4800000000005"/>
    <n v="0"/>
  </r>
  <r>
    <d v="2024-05-03T00:00:00"/>
    <x v="3"/>
    <x v="3"/>
    <n v="7"/>
    <n v="511.46"/>
    <x v="2"/>
    <s v="Retail"/>
    <n v="0.1"/>
    <x v="0"/>
    <n v="3222.1979999999999"/>
    <x v="3"/>
    <x v="0"/>
    <n v="0"/>
    <s v="REG100970"/>
    <s v="Cust 3422"/>
    <n v="19.2"/>
    <d v="2024-05-03T00:00:00"/>
    <d v="2024-05-12T00:00:00"/>
    <s v="Cameron"/>
    <n v="9"/>
    <x v="9"/>
    <x v="4"/>
    <n v="3202.998"/>
    <x v="1"/>
    <n v="3222.1979999999999"/>
    <n v="0"/>
  </r>
  <r>
    <d v="2024-10-14T00:00:00"/>
    <x v="0"/>
    <x v="5"/>
    <n v="7"/>
    <n v="150.6"/>
    <x v="1"/>
    <s v="Wholesale"/>
    <n v="0.15"/>
    <x v="4"/>
    <n v="896.07"/>
    <x v="3"/>
    <x v="2"/>
    <n v="1"/>
    <s v="REG100971"/>
    <s v="Cust 9638"/>
    <n v="15.52"/>
    <d v="2024-10-14T00:00:00"/>
    <d v="2024-10-21T00:00:00"/>
    <s v="Eric"/>
    <n v="7"/>
    <x v="8"/>
    <x v="6"/>
    <n v="880.55000000000007"/>
    <x v="1"/>
    <n v="896.07"/>
    <n v="7"/>
  </r>
  <r>
    <d v="2024-02-08T00:00:00"/>
    <x v="4"/>
    <x v="1"/>
    <n v="8"/>
    <n v="158.02000000000001"/>
    <x v="2"/>
    <s v="Wholesale"/>
    <n v="0.15"/>
    <x v="5"/>
    <n v="1074.5360000000001"/>
    <x v="4"/>
    <x v="0"/>
    <n v="0"/>
    <s v="REG100972"/>
    <s v="Cust 6438"/>
    <n v="47.43"/>
    <d v="2024-02-08T00:00:00"/>
    <d v="2024-02-13T00:00:00"/>
    <s v="Wendy"/>
    <n v="5"/>
    <x v="4"/>
    <x v="2"/>
    <n v="1027.106"/>
    <x v="1"/>
    <n v="1074.5360000000001"/>
    <n v="0"/>
  </r>
  <r>
    <d v="2023-05-10T00:00:00"/>
    <x v="3"/>
    <x v="4"/>
    <n v="2"/>
    <n v="536.17999999999995"/>
    <x v="0"/>
    <s v="Retail"/>
    <n v="0.1"/>
    <x v="2"/>
    <n v="965.12399999999991"/>
    <x v="4"/>
    <x v="0"/>
    <n v="0"/>
    <s v="REG100973"/>
    <s v="Cust 1724"/>
    <n v="34.75"/>
    <d v="2023-05-10T00:00:00"/>
    <d v="2023-05-13T00:00:00"/>
    <s v="Cameron"/>
    <n v="3"/>
    <x v="3"/>
    <x v="3"/>
    <n v="930.37399999999991"/>
    <x v="0"/>
    <n v="965.12399999999991"/>
    <n v="0"/>
  </r>
  <r>
    <d v="2023-03-03T00:00:00"/>
    <x v="2"/>
    <x v="3"/>
    <n v="16"/>
    <n v="571.26"/>
    <x v="2"/>
    <s v="Wholesale"/>
    <n v="0.15"/>
    <x v="4"/>
    <n v="7769.1360000000004"/>
    <x v="1"/>
    <x v="1"/>
    <n v="0"/>
    <s v="REG100974"/>
    <s v="Cust 7808"/>
    <n v="6.13"/>
    <d v="2023-03-03T00:00:00"/>
    <d v="2023-03-12T00:00:00"/>
    <s v="Ryan"/>
    <n v="9"/>
    <x v="8"/>
    <x v="2"/>
    <n v="7763.0060000000003"/>
    <x v="0"/>
    <n v="7769.1359999999995"/>
    <n v="0"/>
  </r>
  <r>
    <d v="2025-05-21T00:00:00"/>
    <x v="3"/>
    <x v="4"/>
    <n v="12"/>
    <n v="134.41999999999999"/>
    <x v="3"/>
    <s v="Retail"/>
    <n v="0.1"/>
    <x v="5"/>
    <n v="1451.7360000000001"/>
    <x v="1"/>
    <x v="0"/>
    <n v="0"/>
    <s v="REG100975"/>
    <s v="Cust 3045"/>
    <n v="33.979999999999997"/>
    <d v="2025-05-21T00:00:00"/>
    <d v="2025-05-27T00:00:00"/>
    <s v="Cameron"/>
    <n v="6"/>
    <x v="11"/>
    <x v="0"/>
    <n v="1417.7560000000001"/>
    <x v="2"/>
    <n v="1451.7360000000001"/>
    <n v="0"/>
  </r>
  <r>
    <d v="2025-04-30T00:00:00"/>
    <x v="3"/>
    <x v="0"/>
    <n v="5"/>
    <n v="563.70000000000005"/>
    <x v="1"/>
    <s v="Retail"/>
    <n v="0"/>
    <x v="4"/>
    <n v="2818.5"/>
    <x v="0"/>
    <x v="1"/>
    <n v="0"/>
    <s v="REG100976"/>
    <s v="Cust 7348"/>
    <n v="29.28"/>
    <d v="2025-04-30T00:00:00"/>
    <d v="2025-05-07T00:00:00"/>
    <s v="Cameron"/>
    <n v="7"/>
    <x v="1"/>
    <x v="4"/>
    <n v="2789.22"/>
    <x v="2"/>
    <n v="2818.5"/>
    <n v="0"/>
  </r>
  <r>
    <d v="2023-04-02T00:00:00"/>
    <x v="2"/>
    <x v="1"/>
    <n v="11"/>
    <n v="546.57000000000005"/>
    <x v="3"/>
    <s v="Retail"/>
    <n v="0.15"/>
    <x v="4"/>
    <n v="5110.4295000000002"/>
    <x v="4"/>
    <x v="1"/>
    <n v="1"/>
    <s v="REG100977"/>
    <s v="Cust 5666"/>
    <n v="24.77"/>
    <d v="2023-04-02T00:00:00"/>
    <d v="2023-04-04T00:00:00"/>
    <s v="Ryan"/>
    <n v="2"/>
    <x v="6"/>
    <x v="1"/>
    <n v="5085.6594999999998"/>
    <x v="0"/>
    <n v="5110.4295000000002"/>
    <n v="11"/>
  </r>
  <r>
    <d v="2024-08-26T00:00:00"/>
    <x v="2"/>
    <x v="5"/>
    <n v="9"/>
    <n v="364.88"/>
    <x v="2"/>
    <s v="Wholesale"/>
    <n v="0.05"/>
    <x v="4"/>
    <n v="3119.7240000000002"/>
    <x v="3"/>
    <x v="1"/>
    <n v="0"/>
    <s v="REG100978"/>
    <s v="Cust 4002"/>
    <n v="40.26"/>
    <d v="2024-08-26T00:00:00"/>
    <d v="2024-09-05T00:00:00"/>
    <s v="Ryan"/>
    <n v="10"/>
    <x v="3"/>
    <x v="2"/>
    <n v="3079.4639999999999"/>
    <x v="1"/>
    <n v="3119.7239999999997"/>
    <n v="0"/>
  </r>
  <r>
    <d v="2023-11-10T00:00:00"/>
    <x v="1"/>
    <x v="5"/>
    <n v="7"/>
    <n v="368.27"/>
    <x v="2"/>
    <s v="Wholesale"/>
    <n v="0.15"/>
    <x v="3"/>
    <n v="2191.2064999999998"/>
    <x v="0"/>
    <x v="2"/>
    <n v="0"/>
    <s v="REG100979"/>
    <s v="Cust 6675"/>
    <n v="28.98"/>
    <d v="2023-11-10T00:00:00"/>
    <d v="2023-11-20T00:00:00"/>
    <s v="Sophie"/>
    <n v="10"/>
    <x v="0"/>
    <x v="5"/>
    <n v="2162.2264999999998"/>
    <x v="0"/>
    <n v="2191.2064999999998"/>
    <n v="0"/>
  </r>
  <r>
    <d v="2024-04-26T00:00:00"/>
    <x v="1"/>
    <x v="1"/>
    <n v="3"/>
    <n v="103.09"/>
    <x v="3"/>
    <s v="Wholesale"/>
    <n v="0"/>
    <x v="3"/>
    <n v="309.27"/>
    <x v="1"/>
    <x v="1"/>
    <n v="1"/>
    <s v="REG100981"/>
    <s v="Cust 3471"/>
    <n v="46.47"/>
    <d v="2024-04-26T00:00:00"/>
    <d v="2024-04-30T00:00:00"/>
    <s v="Sophie"/>
    <n v="4"/>
    <x v="0"/>
    <x v="2"/>
    <n v="262.79999999999995"/>
    <x v="1"/>
    <n v="309.27"/>
    <n v="3"/>
  </r>
  <r>
    <d v="2023-03-30T00:00:00"/>
    <x v="3"/>
    <x v="4"/>
    <n v="10"/>
    <n v="338.75"/>
    <x v="1"/>
    <s v="Wholesale"/>
    <n v="0.15"/>
    <x v="3"/>
    <n v="2879.375"/>
    <x v="3"/>
    <x v="2"/>
    <n v="1"/>
    <s v="REG100983"/>
    <s v="Cust 7758"/>
    <n v="36.56"/>
    <d v="2023-03-30T00:00:00"/>
    <d v="2023-04-06T00:00:00"/>
    <s v="Cameron"/>
    <n v="7"/>
    <x v="6"/>
    <x v="6"/>
    <n v="2842.8150000000001"/>
    <x v="0"/>
    <n v="2879.375"/>
    <n v="10"/>
  </r>
  <r>
    <d v="2024-03-04T00:00:00"/>
    <x v="2"/>
    <x v="2"/>
    <n v="2"/>
    <n v="239.04"/>
    <x v="1"/>
    <s v="Wholesale"/>
    <n v="0"/>
    <x v="4"/>
    <n v="478.08"/>
    <x v="2"/>
    <x v="1"/>
    <n v="1"/>
    <s v="REG100984"/>
    <s v="Cust 3396"/>
    <n v="43.84"/>
    <d v="2024-03-04T00:00:00"/>
    <d v="2024-03-11T00:00:00"/>
    <s v="Ryan"/>
    <n v="7"/>
    <x v="4"/>
    <x v="2"/>
    <n v="434.24"/>
    <x v="1"/>
    <n v="478.08"/>
    <n v="2"/>
  </r>
  <r>
    <d v="2023-07-11T00:00:00"/>
    <x v="1"/>
    <x v="0"/>
    <n v="14"/>
    <n v="362.44"/>
    <x v="2"/>
    <s v="Wholesale"/>
    <n v="0.1"/>
    <x v="4"/>
    <n v="4566.7439999999997"/>
    <x v="3"/>
    <x v="2"/>
    <n v="0"/>
    <s v="REG100985"/>
    <s v="Cust 4797"/>
    <n v="36.729999999999997"/>
    <d v="2023-07-11T00:00:00"/>
    <d v="2023-07-15T00:00:00"/>
    <s v="Sophie"/>
    <n v="4"/>
    <x v="7"/>
    <x v="2"/>
    <n v="4530.0140000000001"/>
    <x v="0"/>
    <n v="4566.7439999999997"/>
    <n v="0"/>
  </r>
  <r>
    <d v="2024-09-20T00:00:00"/>
    <x v="4"/>
    <x v="5"/>
    <n v="6"/>
    <n v="551.13"/>
    <x v="3"/>
    <s v="Retail"/>
    <n v="0"/>
    <x v="3"/>
    <n v="3306.78"/>
    <x v="1"/>
    <x v="0"/>
    <n v="0"/>
    <s v="REG100986"/>
    <s v="Cust 1113"/>
    <n v="14.67"/>
    <d v="2024-09-20T00:00:00"/>
    <d v="2024-09-29T00:00:00"/>
    <s v="Wendy"/>
    <n v="9"/>
    <x v="4"/>
    <x v="1"/>
    <n v="3292.11"/>
    <x v="1"/>
    <n v="3306.7799999999997"/>
    <n v="0"/>
  </r>
  <r>
    <d v="2025-02-18T00:00:00"/>
    <x v="4"/>
    <x v="0"/>
    <n v="1"/>
    <n v="82.06"/>
    <x v="3"/>
    <s v="Retail"/>
    <n v="0.1"/>
    <x v="0"/>
    <n v="73.853999999999999"/>
    <x v="4"/>
    <x v="0"/>
    <n v="0"/>
    <s v="REG100987"/>
    <s v="Cust 8843"/>
    <n v="11.11"/>
    <d v="2025-02-18T00:00:00"/>
    <d v="2025-02-24T00:00:00"/>
    <s v="Wendy"/>
    <n v="6"/>
    <x v="10"/>
    <x v="3"/>
    <n v="62.744"/>
    <x v="2"/>
    <n v="73.853999999999999"/>
    <n v="0"/>
  </r>
  <r>
    <d v="2023-11-23T00:00:00"/>
    <x v="0"/>
    <x v="3"/>
    <n v="2"/>
    <n v="253.41"/>
    <x v="3"/>
    <s v="Retail"/>
    <n v="0.1"/>
    <x v="2"/>
    <n v="456.13799999999998"/>
    <x v="3"/>
    <x v="0"/>
    <n v="0"/>
    <s v="REG100989"/>
    <s v="Cust 9490"/>
    <n v="49.64"/>
    <d v="2023-11-23T00:00:00"/>
    <d v="2023-11-25T00:00:00"/>
    <s v="Eric"/>
    <n v="2"/>
    <x v="4"/>
    <x v="4"/>
    <n v="406.49799999999999"/>
    <x v="0"/>
    <n v="456.13799999999998"/>
    <n v="0"/>
  </r>
  <r>
    <d v="2023-09-07T00:00:00"/>
    <x v="1"/>
    <x v="1"/>
    <n v="16"/>
    <n v="144.07"/>
    <x v="3"/>
    <s v="Wholesale"/>
    <n v="0.1"/>
    <x v="0"/>
    <n v="2074.6080000000002"/>
    <x v="2"/>
    <x v="0"/>
    <n v="0"/>
    <s v="REG100990"/>
    <s v="Cust 8631"/>
    <n v="7.33"/>
    <d v="2023-09-07T00:00:00"/>
    <d v="2023-09-09T00:00:00"/>
    <s v="Sophie"/>
    <n v="2"/>
    <x v="11"/>
    <x v="5"/>
    <n v="2067.2780000000002"/>
    <x v="0"/>
    <n v="2074.6080000000002"/>
    <n v="0"/>
  </r>
  <r>
    <d v="2025-05-08T00:00:00"/>
    <x v="1"/>
    <x v="3"/>
    <n v="11"/>
    <n v="585.45000000000005"/>
    <x v="3"/>
    <s v="Wholesale"/>
    <n v="0.1"/>
    <x v="1"/>
    <n v="5795.9550000000008"/>
    <x v="4"/>
    <x v="2"/>
    <n v="0"/>
    <s v="REG100992"/>
    <s v="Cust 9636"/>
    <n v="36.590000000000003"/>
    <d v="2025-05-08T00:00:00"/>
    <d v="2025-05-12T00:00:00"/>
    <s v="Sophie"/>
    <n v="4"/>
    <x v="6"/>
    <x v="1"/>
    <n v="5759.3650000000007"/>
    <x v="2"/>
    <n v="5795.9550000000008"/>
    <n v="0"/>
  </r>
  <r>
    <d v="2025-01-17T00:00:00"/>
    <x v="2"/>
    <x v="0"/>
    <n v="3"/>
    <n v="448.77"/>
    <x v="1"/>
    <s v="Retail"/>
    <n v="0"/>
    <x v="1"/>
    <n v="1346.31"/>
    <x v="0"/>
    <x v="0"/>
    <n v="0"/>
    <s v="REG100993"/>
    <s v="Cust 7367"/>
    <n v="28.5"/>
    <d v="2025-01-17T00:00:00"/>
    <d v="2025-01-24T00:00:00"/>
    <s v="Ryan"/>
    <n v="7"/>
    <x v="3"/>
    <x v="4"/>
    <n v="1317.81"/>
    <x v="2"/>
    <n v="1346.31"/>
    <n v="0"/>
  </r>
  <r>
    <d v="2023-09-02T00:00:00"/>
    <x v="0"/>
    <x v="5"/>
    <n v="9"/>
    <n v="184.43"/>
    <x v="3"/>
    <s v="Wholesale"/>
    <n v="0"/>
    <x v="3"/>
    <n v="1659.87"/>
    <x v="0"/>
    <x v="2"/>
    <n v="0"/>
    <s v="REG100994"/>
    <s v="Cust 1943"/>
    <n v="30.78"/>
    <d v="2023-09-02T00:00:00"/>
    <d v="2023-09-08T00:00:00"/>
    <s v="Eric"/>
    <n v="6"/>
    <x v="5"/>
    <x v="6"/>
    <n v="1629.09"/>
    <x v="0"/>
    <n v="1659.8700000000001"/>
    <n v="0"/>
  </r>
  <r>
    <d v="2023-06-23T00:00:00"/>
    <x v="3"/>
    <x v="0"/>
    <n v="16"/>
    <n v="594.1"/>
    <x v="3"/>
    <s v="Retail"/>
    <n v="0"/>
    <x v="4"/>
    <n v="9505.6"/>
    <x v="1"/>
    <x v="0"/>
    <n v="0"/>
    <s v="REG100995"/>
    <s v="Cust 6368"/>
    <n v="18.2"/>
    <d v="2023-06-23T00:00:00"/>
    <d v="2023-07-01T00:00:00"/>
    <s v="Cameron"/>
    <n v="8"/>
    <x v="3"/>
    <x v="5"/>
    <n v="9487.4"/>
    <x v="0"/>
    <n v="9505.6"/>
    <n v="0"/>
  </r>
  <r>
    <d v="2024-06-26T00:00:00"/>
    <x v="0"/>
    <x v="3"/>
    <n v="20"/>
    <n v="75.45"/>
    <x v="0"/>
    <s v="Wholesale"/>
    <n v="0.05"/>
    <x v="0"/>
    <n v="1433.55"/>
    <x v="4"/>
    <x v="1"/>
    <n v="0"/>
    <s v="REG100997"/>
    <s v="Cust 1983"/>
    <n v="44.77"/>
    <d v="2024-06-26T00:00:00"/>
    <d v="2024-07-06T00:00:00"/>
    <s v="Eric"/>
    <n v="10"/>
    <x v="1"/>
    <x v="0"/>
    <n v="1388.78"/>
    <x v="1"/>
    <n v="1433.55"/>
    <n v="0"/>
  </r>
  <r>
    <d v="2024-12-12T00:00:00"/>
    <x v="3"/>
    <x v="5"/>
    <n v="2"/>
    <n v="494.22"/>
    <x v="2"/>
    <s v="Retail"/>
    <n v="0.1"/>
    <x v="3"/>
    <n v="889.59600000000012"/>
    <x v="1"/>
    <x v="0"/>
    <n v="0"/>
    <s v="REG100998"/>
    <s v="Cust 8723"/>
    <n v="13.45"/>
    <d v="2024-12-12T00:00:00"/>
    <d v="2024-12-17T00:00:00"/>
    <s v="Cameron"/>
    <n v="5"/>
    <x v="0"/>
    <x v="1"/>
    <n v="876.14600000000007"/>
    <x v="1"/>
    <n v="889.59600000000012"/>
    <n v="0"/>
  </r>
  <r>
    <d v="2024-02-21T00:00:00"/>
    <x v="0"/>
    <x v="0"/>
    <n v="15"/>
    <n v="112.82"/>
    <x v="0"/>
    <s v="Wholesale"/>
    <n v="0.05"/>
    <x v="2"/>
    <n v="1607.6849999999999"/>
    <x v="4"/>
    <x v="2"/>
    <n v="0"/>
    <s v="REG100999"/>
    <s v="Cust 1901"/>
    <n v="18.21"/>
    <d v="2024-02-21T00:00:00"/>
    <d v="2024-03-01T00:00:00"/>
    <s v="Eric"/>
    <n v="9"/>
    <x v="5"/>
    <x v="3"/>
    <n v="1589.4749999999999"/>
    <x v="1"/>
    <n v="1607.6849999999999"/>
    <n v="0"/>
  </r>
  <r>
    <d v="2023-07-18T00:00:00"/>
    <x v="0"/>
    <x v="2"/>
    <n v="3"/>
    <n v="121.56"/>
    <x v="3"/>
    <s v="Wholesale"/>
    <n v="0"/>
    <x v="0"/>
    <n v="364.68"/>
    <x v="2"/>
    <x v="2"/>
    <n v="0"/>
    <s v="REG101000"/>
    <s v="Cust 9682"/>
    <n v="29.06"/>
    <d v="2023-07-18T00:00:00"/>
    <d v="2023-07-25T00:00:00"/>
    <s v="Eric"/>
    <n v="7"/>
    <x v="9"/>
    <x v="2"/>
    <n v="335.62"/>
    <x v="0"/>
    <n v="364.68"/>
    <n v="0"/>
  </r>
  <r>
    <d v="2024-10-02T00:00:00"/>
    <x v="2"/>
    <x v="2"/>
    <n v="12"/>
    <n v="465.94"/>
    <x v="3"/>
    <s v="Wholesale"/>
    <n v="0"/>
    <x v="1"/>
    <n v="5591.28"/>
    <x v="4"/>
    <x v="2"/>
    <n v="0"/>
    <s v="REG101001"/>
    <s v="Cust 5413"/>
    <n v="34.159999999999997"/>
    <d v="2024-10-02T00:00:00"/>
    <d v="2024-10-06T00:00:00"/>
    <s v="Ryan"/>
    <n v="4"/>
    <x v="11"/>
    <x v="1"/>
    <n v="5557.12"/>
    <x v="1"/>
    <n v="5591.28"/>
    <n v="0"/>
  </r>
  <r>
    <d v="2024-12-01T00:00:00"/>
    <x v="4"/>
    <x v="1"/>
    <n v="12"/>
    <n v="187.8"/>
    <x v="3"/>
    <s v="Wholesale"/>
    <n v="0.15"/>
    <x v="5"/>
    <n v="1915.56"/>
    <x v="0"/>
    <x v="0"/>
    <n v="0"/>
    <s v="REG101002"/>
    <s v="Cust 9590"/>
    <n v="17.739999999999998"/>
    <d v="2024-12-01T00:00:00"/>
    <d v="2024-12-04T00:00:00"/>
    <s v="Wendy"/>
    <n v="3"/>
    <x v="0"/>
    <x v="4"/>
    <n v="1897.82"/>
    <x v="1"/>
    <n v="1915.5600000000002"/>
    <n v="0"/>
  </r>
  <r>
    <d v="2025-02-22T00:00:00"/>
    <x v="4"/>
    <x v="6"/>
    <n v="7"/>
    <n v="178.26"/>
    <x v="2"/>
    <s v="Retail"/>
    <n v="0.15"/>
    <x v="4"/>
    <n v="1060.6469999999999"/>
    <x v="0"/>
    <x v="0"/>
    <n v="0"/>
    <s v="REG101004"/>
    <s v="Cust 4722"/>
    <n v="44.91"/>
    <d v="2025-02-22T00:00:00"/>
    <d v="2025-03-01T00:00:00"/>
    <s v="Wendy"/>
    <n v="7"/>
    <x v="4"/>
    <x v="6"/>
    <n v="1015.737"/>
    <x v="2"/>
    <n v="1060.6469999999999"/>
    <n v="0"/>
  </r>
  <r>
    <d v="2025-05-11T00:00:00"/>
    <x v="4"/>
    <x v="5"/>
    <n v="20"/>
    <n v="552.83000000000004"/>
    <x v="3"/>
    <s v="Retail"/>
    <n v="0.15"/>
    <x v="0"/>
    <n v="9398.11"/>
    <x v="0"/>
    <x v="0"/>
    <n v="1"/>
    <s v="REG101005"/>
    <s v="Cust 7152"/>
    <n v="20.5"/>
    <d v="2025-05-11T00:00:00"/>
    <d v="2025-05-13T00:00:00"/>
    <s v="Wendy"/>
    <n v="2"/>
    <x v="7"/>
    <x v="6"/>
    <n v="9377.61"/>
    <x v="2"/>
    <n v="9398.11"/>
    <n v="20"/>
  </r>
  <r>
    <d v="2024-12-20T00:00:00"/>
    <x v="3"/>
    <x v="4"/>
    <n v="2"/>
    <n v="458.25"/>
    <x v="0"/>
    <s v="Wholesale"/>
    <n v="0"/>
    <x v="0"/>
    <n v="916.5"/>
    <x v="1"/>
    <x v="1"/>
    <n v="0"/>
    <s v="REG101006"/>
    <s v="Cust 7255"/>
    <n v="25.94"/>
    <d v="2024-12-20T00:00:00"/>
    <d v="2024-12-29T00:00:00"/>
    <s v="Cameron"/>
    <n v="9"/>
    <x v="7"/>
    <x v="3"/>
    <n v="890.56"/>
    <x v="1"/>
    <n v="916.5"/>
    <n v="0"/>
  </r>
  <r>
    <d v="2023-04-18T00:00:00"/>
    <x v="0"/>
    <x v="0"/>
    <n v="2"/>
    <n v="129.43"/>
    <x v="3"/>
    <s v="Retail"/>
    <n v="0.05"/>
    <x v="1"/>
    <n v="245.917"/>
    <x v="2"/>
    <x v="0"/>
    <n v="0"/>
    <s v="REG101007"/>
    <s v="Cust 9593"/>
    <n v="6.91"/>
    <d v="2023-04-18T00:00:00"/>
    <d v="2023-04-21T00:00:00"/>
    <s v="Eric"/>
    <n v="3"/>
    <x v="3"/>
    <x v="4"/>
    <n v="239.00700000000001"/>
    <x v="0"/>
    <n v="245.917"/>
    <n v="0"/>
  </r>
  <r>
    <d v="2024-08-29T00:00:00"/>
    <x v="0"/>
    <x v="6"/>
    <n v="19"/>
    <n v="448.21"/>
    <x v="2"/>
    <s v="Wholesale"/>
    <n v="0.1"/>
    <x v="1"/>
    <n v="7664.3909999999996"/>
    <x v="2"/>
    <x v="2"/>
    <n v="0"/>
    <s v="REG101008"/>
    <s v="Cust 3829"/>
    <n v="30.71"/>
    <d v="2024-08-29T00:00:00"/>
    <d v="2024-09-03T00:00:00"/>
    <s v="Eric"/>
    <n v="5"/>
    <x v="7"/>
    <x v="4"/>
    <n v="7633.6809999999996"/>
    <x v="1"/>
    <n v="7664.3909999999996"/>
    <n v="0"/>
  </r>
  <r>
    <d v="2023-09-03T00:00:00"/>
    <x v="2"/>
    <x v="2"/>
    <n v="16"/>
    <n v="440.48"/>
    <x v="0"/>
    <s v="Retail"/>
    <n v="0.05"/>
    <x v="2"/>
    <n v="6695.2960000000003"/>
    <x v="3"/>
    <x v="0"/>
    <n v="1"/>
    <s v="REG101009"/>
    <s v="Cust 2561"/>
    <n v="26.87"/>
    <d v="2023-09-03T00:00:00"/>
    <d v="2023-09-10T00:00:00"/>
    <s v="Ryan"/>
    <n v="7"/>
    <x v="9"/>
    <x v="5"/>
    <n v="6668.4260000000004"/>
    <x v="0"/>
    <n v="6695.2960000000003"/>
    <n v="16"/>
  </r>
  <r>
    <d v="2025-05-19T00:00:00"/>
    <x v="0"/>
    <x v="0"/>
    <n v="8"/>
    <n v="262.62"/>
    <x v="2"/>
    <s v="Wholesale"/>
    <n v="0"/>
    <x v="1"/>
    <n v="2100.96"/>
    <x v="3"/>
    <x v="0"/>
    <n v="1"/>
    <s v="REG101010"/>
    <s v="Cust 8387"/>
    <n v="36.729999999999997"/>
    <d v="2025-05-19T00:00:00"/>
    <d v="2025-05-24T00:00:00"/>
    <s v="Eric"/>
    <n v="5"/>
    <x v="2"/>
    <x v="4"/>
    <n v="2064.23"/>
    <x v="2"/>
    <n v="2100.96"/>
    <n v="8"/>
  </r>
  <r>
    <d v="2023-06-18T00:00:00"/>
    <x v="0"/>
    <x v="4"/>
    <n v="15"/>
    <n v="124.91"/>
    <x v="1"/>
    <s v="Wholesale"/>
    <n v="0.1"/>
    <x v="0"/>
    <n v="1686.2850000000001"/>
    <x v="1"/>
    <x v="0"/>
    <n v="0"/>
    <s v="REG101011"/>
    <s v="Cust 2860"/>
    <n v="31.95"/>
    <d v="2023-06-18T00:00:00"/>
    <d v="2023-06-26T00:00:00"/>
    <s v="Eric"/>
    <n v="8"/>
    <x v="3"/>
    <x v="4"/>
    <n v="1654.335"/>
    <x v="0"/>
    <n v="1686.2849999999999"/>
    <n v="0"/>
  </r>
  <r>
    <d v="2025-06-18T00:00:00"/>
    <x v="4"/>
    <x v="5"/>
    <n v="9"/>
    <n v="391"/>
    <x v="3"/>
    <s v="Wholesale"/>
    <n v="0.1"/>
    <x v="0"/>
    <n v="3167.1"/>
    <x v="2"/>
    <x v="2"/>
    <n v="0"/>
    <s v="REG101012"/>
    <s v="Cust 7794"/>
    <n v="46.76"/>
    <d v="2025-06-18T00:00:00"/>
    <d v="2025-06-22T00:00:00"/>
    <s v="Wendy"/>
    <n v="4"/>
    <x v="1"/>
    <x v="0"/>
    <n v="3120.3399999999997"/>
    <x v="2"/>
    <n v="3167.1"/>
    <n v="0"/>
  </r>
  <r>
    <d v="2024-09-29T00:00:00"/>
    <x v="1"/>
    <x v="0"/>
    <n v="12"/>
    <n v="204.15"/>
    <x v="2"/>
    <s v="Retail"/>
    <n v="0.05"/>
    <x v="1"/>
    <n v="2327.31"/>
    <x v="2"/>
    <x v="0"/>
    <n v="1"/>
    <s v="REG101013"/>
    <s v="Cust 6075"/>
    <n v="26.4"/>
    <d v="2024-09-29T00:00:00"/>
    <d v="2024-10-07T00:00:00"/>
    <s v="Sophie"/>
    <n v="8"/>
    <x v="7"/>
    <x v="3"/>
    <n v="2300.91"/>
    <x v="1"/>
    <n v="2327.31"/>
    <n v="12"/>
  </r>
  <r>
    <d v="2024-02-25T00:00:00"/>
    <x v="0"/>
    <x v="0"/>
    <n v="20"/>
    <n v="13.64"/>
    <x v="2"/>
    <s v="Retail"/>
    <n v="0.15"/>
    <x v="2"/>
    <n v="231.88"/>
    <x v="4"/>
    <x v="1"/>
    <n v="0"/>
    <s v="REG101014"/>
    <s v="Cust 4337"/>
    <n v="33.6"/>
    <d v="2024-02-25T00:00:00"/>
    <d v="2024-03-04T00:00:00"/>
    <s v="Eric"/>
    <n v="8"/>
    <x v="4"/>
    <x v="0"/>
    <n v="198.28"/>
    <x v="1"/>
    <n v="231.88"/>
    <n v="0"/>
  </r>
  <r>
    <d v="2024-03-21T00:00:00"/>
    <x v="2"/>
    <x v="6"/>
    <n v="14"/>
    <n v="524.9"/>
    <x v="2"/>
    <s v="Wholesale"/>
    <n v="0.05"/>
    <x v="1"/>
    <n v="6981.1699999999992"/>
    <x v="3"/>
    <x v="0"/>
    <n v="1"/>
    <s v="REG101015"/>
    <s v="Cust 2540"/>
    <n v="20.23"/>
    <d v="2024-03-21T00:00:00"/>
    <d v="2024-03-30T00:00:00"/>
    <s v="Ryan"/>
    <n v="9"/>
    <x v="8"/>
    <x v="0"/>
    <n v="6960.94"/>
    <x v="1"/>
    <n v="6981.1699999999992"/>
    <n v="14"/>
  </r>
  <r>
    <d v="2024-02-03T00:00:00"/>
    <x v="2"/>
    <x v="0"/>
    <n v="8"/>
    <n v="143.94999999999999"/>
    <x v="0"/>
    <s v="Retail"/>
    <n v="0.1"/>
    <x v="5"/>
    <n v="1036.44"/>
    <x v="3"/>
    <x v="1"/>
    <n v="0"/>
    <s v="REG101016"/>
    <s v="Cust 3944"/>
    <n v="28.09"/>
    <d v="2024-02-03T00:00:00"/>
    <d v="2024-02-09T00:00:00"/>
    <s v="Ryan"/>
    <n v="6"/>
    <x v="0"/>
    <x v="3"/>
    <n v="1008.35"/>
    <x v="1"/>
    <n v="1036.44"/>
    <n v="0"/>
  </r>
  <r>
    <d v="2023-11-21T00:00:00"/>
    <x v="1"/>
    <x v="0"/>
    <n v="2"/>
    <n v="576.84"/>
    <x v="3"/>
    <s v="Retail"/>
    <n v="0.1"/>
    <x v="2"/>
    <n v="1038.3119999999999"/>
    <x v="4"/>
    <x v="0"/>
    <n v="0"/>
    <s v="REG101017"/>
    <s v="Cust 8876"/>
    <n v="43.32"/>
    <d v="2023-11-21T00:00:00"/>
    <d v="2023-11-24T00:00:00"/>
    <s v="Sophie"/>
    <n v="3"/>
    <x v="5"/>
    <x v="6"/>
    <n v="994.99199999999985"/>
    <x v="0"/>
    <n v="1038.3120000000001"/>
    <n v="0"/>
  </r>
  <r>
    <d v="2023-02-06T00:00:00"/>
    <x v="3"/>
    <x v="1"/>
    <n v="7"/>
    <n v="335.41"/>
    <x v="2"/>
    <s v="Retail"/>
    <n v="0"/>
    <x v="4"/>
    <n v="2347.87"/>
    <x v="0"/>
    <x v="1"/>
    <n v="0"/>
    <s v="REG101019"/>
    <s v="Cust 4990"/>
    <n v="18.91"/>
    <d v="2023-02-06T00:00:00"/>
    <d v="2023-02-10T00:00:00"/>
    <s v="Cameron"/>
    <n v="4"/>
    <x v="11"/>
    <x v="4"/>
    <n v="2328.96"/>
    <x v="0"/>
    <n v="2347.8700000000003"/>
    <n v="0"/>
  </r>
  <r>
    <d v="2025-04-10T00:00:00"/>
    <x v="2"/>
    <x v="6"/>
    <n v="11"/>
    <n v="204.5"/>
    <x v="1"/>
    <s v="Retail"/>
    <n v="0"/>
    <x v="0"/>
    <n v="2249.5"/>
    <x v="2"/>
    <x v="2"/>
    <n v="0"/>
    <s v="REG101020"/>
    <s v="Cust 8706"/>
    <n v="13.82"/>
    <d v="2025-04-10T00:00:00"/>
    <d v="2025-04-20T00:00:00"/>
    <s v="Ryan"/>
    <n v="10"/>
    <x v="5"/>
    <x v="6"/>
    <n v="2235.6799999999998"/>
    <x v="2"/>
    <n v="2249.5"/>
    <n v="0"/>
  </r>
  <r>
    <d v="2023-09-12T00:00:00"/>
    <x v="4"/>
    <x v="3"/>
    <n v="10"/>
    <n v="419.58"/>
    <x v="1"/>
    <s v="Wholesale"/>
    <n v="0.15"/>
    <x v="0"/>
    <n v="3566.43"/>
    <x v="2"/>
    <x v="0"/>
    <n v="0"/>
    <s v="REG101023"/>
    <s v="Cust 3892"/>
    <n v="13.09"/>
    <d v="2023-09-12T00:00:00"/>
    <d v="2023-09-19T00:00:00"/>
    <s v="Wendy"/>
    <n v="7"/>
    <x v="5"/>
    <x v="3"/>
    <n v="3553.3399999999997"/>
    <x v="0"/>
    <n v="3566.43"/>
    <n v="0"/>
  </r>
  <r>
    <d v="2023-05-17T00:00:00"/>
    <x v="0"/>
    <x v="2"/>
    <n v="7"/>
    <n v="87.88"/>
    <x v="2"/>
    <s v="Wholesale"/>
    <n v="0.15"/>
    <x v="1"/>
    <n v="522.88599999999997"/>
    <x v="0"/>
    <x v="2"/>
    <n v="1"/>
    <s v="REG101024"/>
    <s v="Cust 6979"/>
    <n v="22.2"/>
    <d v="2023-05-17T00:00:00"/>
    <d v="2023-05-26T00:00:00"/>
    <s v="Eric"/>
    <n v="9"/>
    <x v="9"/>
    <x v="3"/>
    <n v="500.68599999999998"/>
    <x v="0"/>
    <n v="522.88599999999997"/>
    <n v="7"/>
  </r>
  <r>
    <d v="2024-01-29T00:00:00"/>
    <x v="4"/>
    <x v="6"/>
    <n v="7"/>
    <n v="386.88"/>
    <x v="0"/>
    <s v="Wholesale"/>
    <n v="0.05"/>
    <x v="3"/>
    <n v="2572.752"/>
    <x v="3"/>
    <x v="1"/>
    <n v="0"/>
    <s v="REG101025"/>
    <s v="Cust 9375"/>
    <n v="38.46"/>
    <d v="2024-01-29T00:00:00"/>
    <d v="2024-01-31T00:00:00"/>
    <s v="Wendy"/>
    <n v="2"/>
    <x v="7"/>
    <x v="6"/>
    <n v="2534.2919999999999"/>
    <x v="1"/>
    <n v="2572.752"/>
    <n v="0"/>
  </r>
  <r>
    <d v="2025-05-09T00:00:00"/>
    <x v="2"/>
    <x v="2"/>
    <n v="4"/>
    <n v="242.8"/>
    <x v="3"/>
    <s v="Wholesale"/>
    <n v="0.05"/>
    <x v="5"/>
    <n v="922.64"/>
    <x v="2"/>
    <x v="0"/>
    <n v="0"/>
    <s v="REG101026"/>
    <s v="Cust 9311"/>
    <n v="30.03"/>
    <d v="2025-05-09T00:00:00"/>
    <d v="2025-05-18T00:00:00"/>
    <s v="Ryan"/>
    <n v="9"/>
    <x v="2"/>
    <x v="1"/>
    <n v="892.61"/>
    <x v="2"/>
    <n v="922.64"/>
    <n v="0"/>
  </r>
  <r>
    <d v="2024-08-01T00:00:00"/>
    <x v="1"/>
    <x v="3"/>
    <n v="3"/>
    <n v="10.93"/>
    <x v="3"/>
    <s v="Wholesale"/>
    <n v="0.15"/>
    <x v="0"/>
    <n v="27.871500000000001"/>
    <x v="3"/>
    <x v="0"/>
    <n v="0"/>
    <s v="REG101028"/>
    <s v="Cust 6145"/>
    <n v="19.010000000000002"/>
    <d v="2024-08-01T00:00:00"/>
    <d v="2024-08-10T00:00:00"/>
    <s v="Sophie"/>
    <n v="9"/>
    <x v="1"/>
    <x v="6"/>
    <n v="8.8614999999999995"/>
    <x v="1"/>
    <n v="27.871499999999997"/>
    <n v="0"/>
  </r>
  <r>
    <d v="2024-06-15T00:00:00"/>
    <x v="0"/>
    <x v="3"/>
    <n v="1"/>
    <n v="394.41"/>
    <x v="0"/>
    <s v="Retail"/>
    <n v="0.1"/>
    <x v="1"/>
    <n v="354.96900000000011"/>
    <x v="1"/>
    <x v="2"/>
    <n v="0"/>
    <s v="REG101030"/>
    <s v="Cust 7826"/>
    <n v="6.37"/>
    <d v="2024-06-15T00:00:00"/>
    <d v="2024-06-20T00:00:00"/>
    <s v="Eric"/>
    <n v="5"/>
    <x v="11"/>
    <x v="4"/>
    <n v="348.5990000000001"/>
    <x v="1"/>
    <n v="354.96900000000005"/>
    <n v="0"/>
  </r>
  <r>
    <d v="2024-01-14T00:00:00"/>
    <x v="0"/>
    <x v="5"/>
    <n v="19"/>
    <n v="407.82"/>
    <x v="3"/>
    <s v="Retail"/>
    <n v="0.05"/>
    <x v="5"/>
    <n v="7361.1509999999998"/>
    <x v="1"/>
    <x v="0"/>
    <n v="0"/>
    <s v="REG101032"/>
    <s v="Cust 4266"/>
    <n v="38.979999999999997"/>
    <d v="2024-01-14T00:00:00"/>
    <d v="2024-01-18T00:00:00"/>
    <s v="Eric"/>
    <n v="4"/>
    <x v="4"/>
    <x v="3"/>
    <n v="7322.1710000000003"/>
    <x v="1"/>
    <n v="7361.1509999999998"/>
    <n v="0"/>
  </r>
  <r>
    <d v="2024-10-31T00:00:00"/>
    <x v="2"/>
    <x v="4"/>
    <n v="16"/>
    <n v="120.83"/>
    <x v="0"/>
    <s v="Retail"/>
    <n v="0.05"/>
    <x v="3"/>
    <n v="1836.616"/>
    <x v="3"/>
    <x v="2"/>
    <n v="1"/>
    <s v="REG101033"/>
    <s v="Cust 8492"/>
    <n v="39.64"/>
    <d v="2024-10-31T00:00:00"/>
    <d v="2024-11-02T00:00:00"/>
    <s v="Ryan"/>
    <n v="2"/>
    <x v="1"/>
    <x v="4"/>
    <n v="1796.9759999999999"/>
    <x v="1"/>
    <n v="1836.616"/>
    <n v="16"/>
  </r>
  <r>
    <d v="2024-04-23T00:00:00"/>
    <x v="4"/>
    <x v="6"/>
    <n v="7"/>
    <n v="39.53"/>
    <x v="3"/>
    <s v="Retail"/>
    <n v="0.1"/>
    <x v="3"/>
    <n v="249.03899999999999"/>
    <x v="2"/>
    <x v="2"/>
    <n v="0"/>
    <s v="REG101034"/>
    <s v="Cust 7354"/>
    <n v="18.16"/>
    <d v="2024-04-23T00:00:00"/>
    <d v="2024-04-29T00:00:00"/>
    <s v="Wendy"/>
    <n v="6"/>
    <x v="1"/>
    <x v="2"/>
    <n v="230.87899999999999"/>
    <x v="1"/>
    <n v="249.03900000000004"/>
    <n v="0"/>
  </r>
  <r>
    <d v="2023-06-14T00:00:00"/>
    <x v="1"/>
    <x v="4"/>
    <n v="2"/>
    <n v="224.08"/>
    <x v="1"/>
    <s v="Retail"/>
    <n v="0.05"/>
    <x v="2"/>
    <n v="425.75200000000001"/>
    <x v="4"/>
    <x v="2"/>
    <n v="0"/>
    <s v="REG101035"/>
    <s v="Cust 6672"/>
    <n v="47.35"/>
    <d v="2023-06-14T00:00:00"/>
    <d v="2023-06-20T00:00:00"/>
    <s v="Sophie"/>
    <n v="6"/>
    <x v="3"/>
    <x v="6"/>
    <n v="378.40199999999999"/>
    <x v="0"/>
    <n v="425.75200000000001"/>
    <n v="0"/>
  </r>
  <r>
    <d v="2024-02-28T00:00:00"/>
    <x v="2"/>
    <x v="6"/>
    <n v="11"/>
    <n v="382.08"/>
    <x v="3"/>
    <s v="Wholesale"/>
    <n v="0.05"/>
    <x v="2"/>
    <n v="3992.7359999999999"/>
    <x v="3"/>
    <x v="2"/>
    <n v="0"/>
    <s v="REG101036"/>
    <s v="Cust 5589"/>
    <n v="5.95"/>
    <d v="2024-02-28T00:00:00"/>
    <d v="2024-03-02T00:00:00"/>
    <s v="Ryan"/>
    <n v="3"/>
    <x v="9"/>
    <x v="4"/>
    <n v="3986.7860000000001"/>
    <x v="1"/>
    <n v="3992.7359999999999"/>
    <n v="0"/>
  </r>
  <r>
    <d v="2023-03-18T00:00:00"/>
    <x v="3"/>
    <x v="4"/>
    <n v="20"/>
    <n v="139.1"/>
    <x v="2"/>
    <s v="Wholesale"/>
    <n v="0.05"/>
    <x v="3"/>
    <n v="2642.9"/>
    <x v="0"/>
    <x v="0"/>
    <n v="0"/>
    <s v="REG101038"/>
    <s v="Cust 7206"/>
    <n v="30.22"/>
    <d v="2023-03-18T00:00:00"/>
    <d v="2023-03-20T00:00:00"/>
    <s v="Cameron"/>
    <n v="2"/>
    <x v="0"/>
    <x v="2"/>
    <n v="2612.6800000000003"/>
    <x v="0"/>
    <n v="2642.9"/>
    <n v="0"/>
  </r>
  <r>
    <d v="2023-03-21T00:00:00"/>
    <x v="4"/>
    <x v="2"/>
    <n v="19"/>
    <n v="322.35000000000002"/>
    <x v="3"/>
    <s v="Wholesale"/>
    <n v="0.1"/>
    <x v="1"/>
    <n v="5512.1850000000004"/>
    <x v="2"/>
    <x v="2"/>
    <n v="0"/>
    <s v="REG101039"/>
    <s v="Cust 1580"/>
    <n v="30.06"/>
    <d v="2023-03-21T00:00:00"/>
    <d v="2023-03-31T00:00:00"/>
    <s v="Wendy"/>
    <n v="10"/>
    <x v="4"/>
    <x v="6"/>
    <n v="5482.125"/>
    <x v="0"/>
    <n v="5512.1850000000004"/>
    <n v="0"/>
  </r>
  <r>
    <d v="2024-05-28T00:00:00"/>
    <x v="0"/>
    <x v="6"/>
    <n v="16"/>
    <n v="334.55"/>
    <x v="0"/>
    <s v="Wholesale"/>
    <n v="0.1"/>
    <x v="0"/>
    <n v="4817.5200000000004"/>
    <x v="4"/>
    <x v="1"/>
    <n v="0"/>
    <s v="REG101040"/>
    <s v="Cust 5313"/>
    <n v="37.42"/>
    <d v="2024-05-28T00:00:00"/>
    <d v="2024-06-01T00:00:00"/>
    <s v="Eric"/>
    <n v="4"/>
    <x v="3"/>
    <x v="1"/>
    <n v="4780.1000000000004"/>
    <x v="1"/>
    <n v="4817.5200000000004"/>
    <n v="0"/>
  </r>
  <r>
    <d v="2023-03-27T00:00:00"/>
    <x v="4"/>
    <x v="2"/>
    <n v="20"/>
    <n v="332.48"/>
    <x v="0"/>
    <s v="Wholesale"/>
    <n v="0"/>
    <x v="0"/>
    <n v="6649.6"/>
    <x v="0"/>
    <x v="1"/>
    <n v="1"/>
    <s v="REG101041"/>
    <s v="Cust 4209"/>
    <n v="7.79"/>
    <d v="2023-03-27T00:00:00"/>
    <d v="2023-03-30T00:00:00"/>
    <s v="Wendy"/>
    <n v="3"/>
    <x v="2"/>
    <x v="6"/>
    <n v="6641.81"/>
    <x v="0"/>
    <n v="6649.6"/>
    <n v="20"/>
  </r>
  <r>
    <d v="2023-10-31T00:00:00"/>
    <x v="1"/>
    <x v="0"/>
    <n v="3"/>
    <n v="88.26"/>
    <x v="3"/>
    <s v="Wholesale"/>
    <n v="0.05"/>
    <x v="4"/>
    <n v="251.541"/>
    <x v="2"/>
    <x v="0"/>
    <n v="0"/>
    <s v="REG101043"/>
    <s v="Cust 6348"/>
    <n v="46.45"/>
    <d v="2023-10-31T00:00:00"/>
    <d v="2023-11-07T00:00:00"/>
    <s v="Sophie"/>
    <n v="7"/>
    <x v="0"/>
    <x v="6"/>
    <n v="205.09100000000001"/>
    <x v="0"/>
    <n v="251.54100000000003"/>
    <n v="0"/>
  </r>
  <r>
    <d v="2023-07-11T00:00:00"/>
    <x v="4"/>
    <x v="1"/>
    <n v="13"/>
    <n v="50.51"/>
    <x v="3"/>
    <s v="Wholesale"/>
    <n v="0.1"/>
    <x v="1"/>
    <n v="590.96699999999998"/>
    <x v="2"/>
    <x v="2"/>
    <n v="0"/>
    <s v="REG101044"/>
    <s v="Cust 5210"/>
    <n v="40.57"/>
    <d v="2023-07-11T00:00:00"/>
    <d v="2023-07-18T00:00:00"/>
    <s v="Wendy"/>
    <n v="7"/>
    <x v="10"/>
    <x v="1"/>
    <n v="550.39699999999993"/>
    <x v="0"/>
    <n v="590.96699999999998"/>
    <n v="0"/>
  </r>
  <r>
    <d v="2023-05-19T00:00:00"/>
    <x v="1"/>
    <x v="5"/>
    <n v="11"/>
    <n v="237.99"/>
    <x v="3"/>
    <s v="Wholesale"/>
    <n v="0.05"/>
    <x v="4"/>
    <n v="2486.9955"/>
    <x v="2"/>
    <x v="0"/>
    <n v="0"/>
    <s v="REG101045"/>
    <s v="Cust 7325"/>
    <n v="44.7"/>
    <d v="2023-05-19T00:00:00"/>
    <d v="2023-05-28T00:00:00"/>
    <s v="Sophie"/>
    <n v="9"/>
    <x v="5"/>
    <x v="2"/>
    <n v="2442.2955000000002"/>
    <x v="0"/>
    <n v="2486.9955"/>
    <n v="0"/>
  </r>
  <r>
    <d v="2023-08-05T00:00:00"/>
    <x v="2"/>
    <x v="3"/>
    <n v="7"/>
    <n v="294.95"/>
    <x v="3"/>
    <s v="Wholesale"/>
    <n v="0"/>
    <x v="2"/>
    <n v="2064.65"/>
    <x v="0"/>
    <x v="0"/>
    <n v="0"/>
    <s v="REG101046"/>
    <s v="Cust 5818"/>
    <n v="15.78"/>
    <d v="2023-08-05T00:00:00"/>
    <d v="2023-08-10T00:00:00"/>
    <s v="Ryan"/>
    <n v="5"/>
    <x v="9"/>
    <x v="4"/>
    <n v="2048.87"/>
    <x v="0"/>
    <n v="2064.65"/>
    <n v="0"/>
  </r>
  <r>
    <d v="2023-03-24T00:00:00"/>
    <x v="4"/>
    <x v="2"/>
    <n v="8"/>
    <n v="384.3"/>
    <x v="2"/>
    <s v="Wholesale"/>
    <n v="0.1"/>
    <x v="2"/>
    <n v="2766.96"/>
    <x v="1"/>
    <x v="0"/>
    <n v="0"/>
    <s v="REG101047"/>
    <s v="Cust 7773"/>
    <n v="48.83"/>
    <d v="2023-03-24T00:00:00"/>
    <d v="2023-04-03T00:00:00"/>
    <s v="Wendy"/>
    <n v="10"/>
    <x v="7"/>
    <x v="5"/>
    <n v="2718.13"/>
    <x v="0"/>
    <n v="2766.96"/>
    <n v="0"/>
  </r>
  <r>
    <d v="2025-02-14T00:00:00"/>
    <x v="4"/>
    <x v="5"/>
    <n v="1"/>
    <n v="378.35"/>
    <x v="2"/>
    <s v="Wholesale"/>
    <n v="0.05"/>
    <x v="5"/>
    <n v="359.4325"/>
    <x v="3"/>
    <x v="0"/>
    <n v="0"/>
    <s v="REG101048"/>
    <s v="Cust 3960"/>
    <n v="20.97"/>
    <d v="2025-02-14T00:00:00"/>
    <d v="2025-02-17T00:00:00"/>
    <s v="Wendy"/>
    <n v="3"/>
    <x v="8"/>
    <x v="6"/>
    <n v="338.46249999999998"/>
    <x v="2"/>
    <n v="359.4325"/>
    <n v="0"/>
  </r>
  <r>
    <d v="2024-12-14T00:00:00"/>
    <x v="2"/>
    <x v="2"/>
    <n v="1"/>
    <n v="461.35"/>
    <x v="3"/>
    <s v="Retail"/>
    <n v="0"/>
    <x v="4"/>
    <n v="461.35"/>
    <x v="2"/>
    <x v="0"/>
    <n v="1"/>
    <s v="REG101049"/>
    <s v="Cust 4496"/>
    <n v="43.74"/>
    <d v="2024-12-14T00:00:00"/>
    <d v="2024-12-16T00:00:00"/>
    <s v="Ryan"/>
    <n v="2"/>
    <x v="1"/>
    <x v="5"/>
    <n v="417.61"/>
    <x v="1"/>
    <n v="461.35"/>
    <n v="1"/>
  </r>
  <r>
    <d v="2023-06-28T00:00:00"/>
    <x v="1"/>
    <x v="6"/>
    <n v="20"/>
    <n v="354.9"/>
    <x v="1"/>
    <s v="Wholesale"/>
    <n v="0"/>
    <x v="4"/>
    <n v="7098"/>
    <x v="1"/>
    <x v="2"/>
    <n v="0"/>
    <s v="REG101050"/>
    <s v="Cust 3875"/>
    <n v="43.24"/>
    <d v="2023-06-28T00:00:00"/>
    <d v="2023-07-01T00:00:00"/>
    <s v="Sophie"/>
    <n v="3"/>
    <x v="5"/>
    <x v="6"/>
    <n v="7054.76"/>
    <x v="0"/>
    <n v="7098"/>
    <n v="0"/>
  </r>
  <r>
    <d v="2023-01-24T00:00:00"/>
    <x v="4"/>
    <x v="2"/>
    <n v="7"/>
    <n v="438.41"/>
    <x v="2"/>
    <s v="Retail"/>
    <n v="0.1"/>
    <x v="5"/>
    <n v="2761.9830000000002"/>
    <x v="2"/>
    <x v="1"/>
    <n v="1"/>
    <s v="REG101051"/>
    <s v="Cust 7232"/>
    <n v="47.77"/>
    <d v="2023-01-24T00:00:00"/>
    <d v="2023-01-28T00:00:00"/>
    <s v="Wendy"/>
    <n v="4"/>
    <x v="3"/>
    <x v="4"/>
    <n v="2714.2130000000002"/>
    <x v="0"/>
    <n v="2761.9830000000002"/>
    <n v="7"/>
  </r>
  <r>
    <d v="2025-04-09T00:00:00"/>
    <x v="2"/>
    <x v="6"/>
    <n v="3"/>
    <n v="238.82"/>
    <x v="2"/>
    <s v="Retail"/>
    <n v="0.1"/>
    <x v="4"/>
    <n v="644.81400000000008"/>
    <x v="1"/>
    <x v="2"/>
    <n v="0"/>
    <s v="REG101053"/>
    <s v="Cust 4537"/>
    <n v="37.07"/>
    <d v="2025-04-09T00:00:00"/>
    <d v="2025-04-18T00:00:00"/>
    <s v="Ryan"/>
    <n v="9"/>
    <x v="11"/>
    <x v="0"/>
    <n v="607.74400000000003"/>
    <x v="2"/>
    <n v="644.81400000000008"/>
    <n v="0"/>
  </r>
  <r>
    <d v="2025-01-11T00:00:00"/>
    <x v="2"/>
    <x v="4"/>
    <n v="16"/>
    <n v="332.19"/>
    <x v="2"/>
    <s v="Retail"/>
    <n v="0.1"/>
    <x v="0"/>
    <n v="4783.5360000000001"/>
    <x v="4"/>
    <x v="1"/>
    <n v="1"/>
    <s v="REG101054"/>
    <s v="Cust 6274"/>
    <n v="34.97"/>
    <d v="2025-01-11T00:00:00"/>
    <d v="2025-01-19T00:00:00"/>
    <s v="Ryan"/>
    <n v="8"/>
    <x v="3"/>
    <x v="5"/>
    <n v="4748.5659999999998"/>
    <x v="2"/>
    <n v="4783.5360000000001"/>
    <n v="16"/>
  </r>
  <r>
    <d v="2025-01-04T00:00:00"/>
    <x v="4"/>
    <x v="6"/>
    <n v="6"/>
    <n v="540.54"/>
    <x v="1"/>
    <s v="Retail"/>
    <n v="0.05"/>
    <x v="3"/>
    <n v="3081.078"/>
    <x v="2"/>
    <x v="1"/>
    <n v="0"/>
    <s v="REG101056"/>
    <s v="Cust 5002"/>
    <n v="19.77"/>
    <d v="2025-01-04T00:00:00"/>
    <d v="2025-01-10T00:00:00"/>
    <s v="Wendy"/>
    <n v="6"/>
    <x v="10"/>
    <x v="2"/>
    <n v="3061.308"/>
    <x v="2"/>
    <n v="3081.0779999999995"/>
    <n v="0"/>
  </r>
  <r>
    <d v="2023-10-25T00:00:00"/>
    <x v="4"/>
    <x v="2"/>
    <n v="14"/>
    <n v="147.37"/>
    <x v="3"/>
    <s v="Wholesale"/>
    <n v="0.15"/>
    <x v="2"/>
    <n v="1753.703"/>
    <x v="2"/>
    <x v="2"/>
    <n v="1"/>
    <s v="REG101057"/>
    <s v="Cust 8551"/>
    <n v="45.75"/>
    <d v="2023-10-25T00:00:00"/>
    <d v="2023-10-31T00:00:00"/>
    <s v="Wendy"/>
    <n v="6"/>
    <x v="7"/>
    <x v="1"/>
    <n v="1707.953"/>
    <x v="0"/>
    <n v="1753.7030000000002"/>
    <n v="14"/>
  </r>
  <r>
    <d v="2023-03-16T00:00:00"/>
    <x v="2"/>
    <x v="1"/>
    <n v="20"/>
    <n v="436.32"/>
    <x v="3"/>
    <s v="Retail"/>
    <n v="0"/>
    <x v="5"/>
    <n v="8726.4"/>
    <x v="4"/>
    <x v="0"/>
    <n v="1"/>
    <s v="REG101059"/>
    <s v="Cust 6523"/>
    <n v="37.49"/>
    <d v="2023-03-16T00:00:00"/>
    <d v="2023-03-26T00:00:00"/>
    <s v="Ryan"/>
    <n v="10"/>
    <x v="11"/>
    <x v="4"/>
    <n v="8688.91"/>
    <x v="0"/>
    <n v="8726.4"/>
    <n v="20"/>
  </r>
  <r>
    <d v="2023-07-26T00:00:00"/>
    <x v="2"/>
    <x v="0"/>
    <n v="18"/>
    <n v="436.83"/>
    <x v="1"/>
    <s v="Wholesale"/>
    <n v="0.1"/>
    <x v="4"/>
    <n v="7076.6459999999997"/>
    <x v="4"/>
    <x v="1"/>
    <n v="0"/>
    <s v="REG101060"/>
    <s v="Cust 1947"/>
    <n v="28.8"/>
    <d v="2023-07-26T00:00:00"/>
    <d v="2023-08-02T00:00:00"/>
    <s v="Ryan"/>
    <n v="7"/>
    <x v="8"/>
    <x v="1"/>
    <n v="7047.8459999999995"/>
    <x v="0"/>
    <n v="7076.6459999999997"/>
    <n v="0"/>
  </r>
  <r>
    <d v="2024-08-06T00:00:00"/>
    <x v="0"/>
    <x v="6"/>
    <n v="18"/>
    <n v="166.92"/>
    <x v="2"/>
    <s v="Wholesale"/>
    <n v="0.05"/>
    <x v="1"/>
    <n v="2854.3319999999999"/>
    <x v="1"/>
    <x v="2"/>
    <n v="0"/>
    <s v="REG101062"/>
    <s v="Cust 4102"/>
    <n v="9.35"/>
    <d v="2024-08-06T00:00:00"/>
    <d v="2024-08-16T00:00:00"/>
    <s v="Eric"/>
    <n v="10"/>
    <x v="6"/>
    <x v="2"/>
    <n v="2844.982"/>
    <x v="1"/>
    <n v="2854.3319999999999"/>
    <n v="0"/>
  </r>
  <r>
    <d v="2023-04-22T00:00:00"/>
    <x v="3"/>
    <x v="4"/>
    <n v="1"/>
    <n v="173.44"/>
    <x v="1"/>
    <s v="Retail"/>
    <n v="0"/>
    <x v="4"/>
    <n v="173.44"/>
    <x v="1"/>
    <x v="0"/>
    <n v="0"/>
    <s v="REG101065"/>
    <s v="Cust 4022"/>
    <n v="32.83"/>
    <d v="2023-04-22T00:00:00"/>
    <d v="2023-04-24T00:00:00"/>
    <s v="Cameron"/>
    <n v="2"/>
    <x v="5"/>
    <x v="2"/>
    <n v="140.61000000000001"/>
    <x v="0"/>
    <n v="173.44"/>
    <n v="0"/>
  </r>
  <r>
    <d v="2025-02-04T00:00:00"/>
    <x v="0"/>
    <x v="1"/>
    <n v="9"/>
    <n v="256.14"/>
    <x v="1"/>
    <s v="Retail"/>
    <n v="0.15"/>
    <x v="2"/>
    <n v="1959.471"/>
    <x v="4"/>
    <x v="1"/>
    <n v="1"/>
    <s v="REG101066"/>
    <s v="Cust 8676"/>
    <n v="5.21"/>
    <d v="2025-02-04T00:00:00"/>
    <d v="2025-02-07T00:00:00"/>
    <s v="Eric"/>
    <n v="3"/>
    <x v="0"/>
    <x v="2"/>
    <n v="1954.261"/>
    <x v="2"/>
    <n v="1959.4709999999998"/>
    <n v="9"/>
  </r>
  <r>
    <d v="2024-08-25T00:00:00"/>
    <x v="3"/>
    <x v="0"/>
    <n v="12"/>
    <n v="461.3"/>
    <x v="3"/>
    <s v="Wholesale"/>
    <n v="0.15"/>
    <x v="5"/>
    <n v="4705.26"/>
    <x v="1"/>
    <x v="0"/>
    <n v="0"/>
    <s v="REG101067"/>
    <s v="Cust 7492"/>
    <n v="8.6"/>
    <d v="2024-08-25T00:00:00"/>
    <d v="2024-09-03T00:00:00"/>
    <s v="Cameron"/>
    <n v="9"/>
    <x v="1"/>
    <x v="6"/>
    <n v="4696.66"/>
    <x v="1"/>
    <n v="4705.26"/>
    <n v="0"/>
  </r>
  <r>
    <d v="2023-08-30T00:00:00"/>
    <x v="0"/>
    <x v="1"/>
    <n v="1"/>
    <n v="193.08"/>
    <x v="1"/>
    <s v="Wholesale"/>
    <n v="0.05"/>
    <x v="2"/>
    <n v="183.42599999999999"/>
    <x v="0"/>
    <x v="1"/>
    <n v="0"/>
    <s v="REG101068"/>
    <s v="Cust 3150"/>
    <n v="23.99"/>
    <d v="2023-08-30T00:00:00"/>
    <d v="2023-09-05T00:00:00"/>
    <s v="Eric"/>
    <n v="6"/>
    <x v="1"/>
    <x v="4"/>
    <n v="159.43599999999998"/>
    <x v="0"/>
    <n v="183.42600000000002"/>
    <n v="0"/>
  </r>
  <r>
    <d v="2025-05-13T00:00:00"/>
    <x v="1"/>
    <x v="0"/>
    <n v="6"/>
    <n v="214.14"/>
    <x v="3"/>
    <s v="Wholesale"/>
    <n v="0.05"/>
    <x v="5"/>
    <n v="1220.598"/>
    <x v="3"/>
    <x v="0"/>
    <n v="0"/>
    <s v="REG101070"/>
    <s v="Cust 8762"/>
    <n v="44.86"/>
    <d v="2025-05-13T00:00:00"/>
    <d v="2025-05-21T00:00:00"/>
    <s v="Sophie"/>
    <n v="8"/>
    <x v="3"/>
    <x v="6"/>
    <n v="1175.7380000000001"/>
    <x v="2"/>
    <n v="1220.598"/>
    <n v="0"/>
  </r>
  <r>
    <d v="2023-10-29T00:00:00"/>
    <x v="2"/>
    <x v="1"/>
    <n v="4"/>
    <n v="59.8"/>
    <x v="3"/>
    <s v="Retail"/>
    <n v="0.1"/>
    <x v="2"/>
    <n v="215.28"/>
    <x v="0"/>
    <x v="0"/>
    <n v="0"/>
    <s v="REG101071"/>
    <s v="Cust 4004"/>
    <n v="42.59"/>
    <d v="2023-10-29T00:00:00"/>
    <d v="2023-11-06T00:00:00"/>
    <s v="Ryan"/>
    <n v="8"/>
    <x v="11"/>
    <x v="6"/>
    <n v="172.69"/>
    <x v="0"/>
    <n v="215.28"/>
    <n v="0"/>
  </r>
  <r>
    <d v="2024-06-12T00:00:00"/>
    <x v="0"/>
    <x v="0"/>
    <n v="9"/>
    <n v="418"/>
    <x v="2"/>
    <s v="Wholesale"/>
    <n v="0"/>
    <x v="4"/>
    <n v="3762"/>
    <x v="4"/>
    <x v="2"/>
    <n v="0"/>
    <s v="REG101072"/>
    <s v="Cust 2781"/>
    <n v="30.45"/>
    <d v="2024-06-12T00:00:00"/>
    <d v="2024-06-18T00:00:00"/>
    <s v="Eric"/>
    <n v="6"/>
    <x v="3"/>
    <x v="1"/>
    <n v="3731.55"/>
    <x v="1"/>
    <n v="3762"/>
    <n v="0"/>
  </r>
  <r>
    <d v="2023-02-02T00:00:00"/>
    <x v="1"/>
    <x v="3"/>
    <n v="1"/>
    <n v="80.959999999999994"/>
    <x v="1"/>
    <s v="Wholesale"/>
    <n v="0"/>
    <x v="4"/>
    <n v="80.959999999999994"/>
    <x v="4"/>
    <x v="0"/>
    <n v="0"/>
    <s v="REG101073"/>
    <s v="Cust 9982"/>
    <n v="48.07"/>
    <d v="2023-02-02T00:00:00"/>
    <d v="2023-02-05T00:00:00"/>
    <s v="Sophie"/>
    <n v="3"/>
    <x v="4"/>
    <x v="2"/>
    <n v="32.889999999999993"/>
    <x v="0"/>
    <n v="80.959999999999994"/>
    <n v="0"/>
  </r>
  <r>
    <d v="2023-05-24T00:00:00"/>
    <x v="4"/>
    <x v="5"/>
    <n v="3"/>
    <n v="366.65"/>
    <x v="3"/>
    <s v="Wholesale"/>
    <n v="0"/>
    <x v="3"/>
    <n v="1099.95"/>
    <x v="4"/>
    <x v="1"/>
    <n v="0"/>
    <s v="REG101075"/>
    <s v="Cust 3496"/>
    <n v="33.6"/>
    <d v="2023-05-24T00:00:00"/>
    <d v="2023-05-31T00:00:00"/>
    <s v="Wendy"/>
    <n v="7"/>
    <x v="1"/>
    <x v="2"/>
    <n v="1066.3500000000001"/>
    <x v="0"/>
    <n v="1099.9499999999998"/>
    <n v="0"/>
  </r>
  <r>
    <d v="2023-07-26T00:00:00"/>
    <x v="0"/>
    <x v="5"/>
    <n v="6"/>
    <n v="344.67"/>
    <x v="3"/>
    <s v="Wholesale"/>
    <n v="0.1"/>
    <x v="5"/>
    <n v="1861.2180000000001"/>
    <x v="0"/>
    <x v="1"/>
    <n v="1"/>
    <s v="REG101078"/>
    <s v="Cust 9053"/>
    <n v="31.13"/>
    <d v="2023-07-26T00:00:00"/>
    <d v="2023-08-01T00:00:00"/>
    <s v="Eric"/>
    <n v="6"/>
    <x v="7"/>
    <x v="1"/>
    <n v="1830.088"/>
    <x v="0"/>
    <n v="1861.2180000000001"/>
    <n v="6"/>
  </r>
  <r>
    <d v="2024-06-06T00:00:00"/>
    <x v="3"/>
    <x v="5"/>
    <n v="12"/>
    <n v="489.14"/>
    <x v="3"/>
    <s v="Retail"/>
    <n v="0.15"/>
    <x v="4"/>
    <n v="4989.2280000000001"/>
    <x v="0"/>
    <x v="1"/>
    <n v="0"/>
    <s v="REG101079"/>
    <s v="Cust 9345"/>
    <n v="29.31"/>
    <d v="2024-06-06T00:00:00"/>
    <d v="2024-06-15T00:00:00"/>
    <s v="Cameron"/>
    <n v="9"/>
    <x v="5"/>
    <x v="1"/>
    <n v="4959.9179999999997"/>
    <x v="1"/>
    <n v="4989.2280000000001"/>
    <n v="0"/>
  </r>
  <r>
    <d v="2024-11-03T00:00:00"/>
    <x v="2"/>
    <x v="6"/>
    <n v="17"/>
    <n v="99.76"/>
    <x v="2"/>
    <s v="Wholesale"/>
    <n v="0"/>
    <x v="5"/>
    <n v="1695.92"/>
    <x v="0"/>
    <x v="0"/>
    <n v="1"/>
    <s v="REG101081"/>
    <s v="Cust 1762"/>
    <n v="21.89"/>
    <d v="2024-11-03T00:00:00"/>
    <d v="2024-11-13T00:00:00"/>
    <s v="Ryan"/>
    <n v="10"/>
    <x v="2"/>
    <x v="5"/>
    <n v="1674.03"/>
    <x v="1"/>
    <n v="1695.92"/>
    <n v="17"/>
  </r>
  <r>
    <d v="2023-01-10T00:00:00"/>
    <x v="0"/>
    <x v="3"/>
    <n v="6"/>
    <n v="176.52"/>
    <x v="3"/>
    <s v="Wholesale"/>
    <n v="0.15"/>
    <x v="1"/>
    <n v="900.25200000000007"/>
    <x v="0"/>
    <x v="0"/>
    <n v="0"/>
    <s v="REG101083"/>
    <s v="Cust 8796"/>
    <n v="16.98"/>
    <d v="2023-01-10T00:00:00"/>
    <d v="2023-01-13T00:00:00"/>
    <s v="Eric"/>
    <n v="3"/>
    <x v="8"/>
    <x v="5"/>
    <n v="883.27200000000005"/>
    <x v="0"/>
    <n v="900.25200000000007"/>
    <n v="0"/>
  </r>
  <r>
    <d v="2023-10-16T00:00:00"/>
    <x v="0"/>
    <x v="4"/>
    <n v="6"/>
    <n v="485.66"/>
    <x v="3"/>
    <s v="Wholesale"/>
    <n v="0.05"/>
    <x v="0"/>
    <n v="2768.2620000000002"/>
    <x v="1"/>
    <x v="0"/>
    <n v="0"/>
    <s v="REG101084"/>
    <s v="Cust 6055"/>
    <n v="30.62"/>
    <d v="2023-10-16T00:00:00"/>
    <d v="2023-10-22T00:00:00"/>
    <s v="Eric"/>
    <n v="6"/>
    <x v="1"/>
    <x v="3"/>
    <n v="2737.6420000000003"/>
    <x v="0"/>
    <n v="2768.2619999999997"/>
    <n v="0"/>
  </r>
  <r>
    <d v="2025-03-19T00:00:00"/>
    <x v="3"/>
    <x v="0"/>
    <n v="8"/>
    <n v="141.61000000000001"/>
    <x v="0"/>
    <s v="Retail"/>
    <n v="0.1"/>
    <x v="4"/>
    <n v="1019.592"/>
    <x v="1"/>
    <x v="2"/>
    <n v="0"/>
    <s v="REG101085"/>
    <s v="Cust 5779"/>
    <n v="14.02"/>
    <d v="2025-03-19T00:00:00"/>
    <d v="2025-03-24T00:00:00"/>
    <s v="Cameron"/>
    <n v="5"/>
    <x v="9"/>
    <x v="2"/>
    <n v="1005.572"/>
    <x v="2"/>
    <n v="1019.5920000000001"/>
    <n v="0"/>
  </r>
  <r>
    <d v="2024-12-16T00:00:00"/>
    <x v="4"/>
    <x v="2"/>
    <n v="9"/>
    <n v="215.29"/>
    <x v="2"/>
    <s v="Wholesale"/>
    <n v="0.1"/>
    <x v="1"/>
    <n v="1743.8489999999999"/>
    <x v="4"/>
    <x v="2"/>
    <n v="0"/>
    <s v="REG101086"/>
    <s v="Cust 9330"/>
    <n v="5.84"/>
    <d v="2024-12-16T00:00:00"/>
    <d v="2024-12-19T00:00:00"/>
    <s v="Wendy"/>
    <n v="3"/>
    <x v="10"/>
    <x v="5"/>
    <n v="1738.009"/>
    <x v="1"/>
    <n v="1743.8489999999999"/>
    <n v="0"/>
  </r>
  <r>
    <d v="2023-08-16T00:00:00"/>
    <x v="4"/>
    <x v="0"/>
    <n v="18"/>
    <n v="497.22"/>
    <x v="0"/>
    <s v="Wholesale"/>
    <n v="0.05"/>
    <x v="5"/>
    <n v="8502.4620000000014"/>
    <x v="4"/>
    <x v="2"/>
    <n v="0"/>
    <s v="REG101087"/>
    <s v="Cust 5374"/>
    <n v="17.39"/>
    <d v="2023-08-16T00:00:00"/>
    <d v="2023-08-20T00:00:00"/>
    <s v="Wendy"/>
    <n v="4"/>
    <x v="8"/>
    <x v="5"/>
    <n v="8485.0720000000019"/>
    <x v="0"/>
    <n v="8502.4620000000014"/>
    <n v="0"/>
  </r>
  <r>
    <d v="2023-01-10T00:00:00"/>
    <x v="0"/>
    <x v="2"/>
    <n v="13"/>
    <n v="347.73"/>
    <x v="0"/>
    <s v="Wholesale"/>
    <n v="0.05"/>
    <x v="5"/>
    <n v="4294.4654999999993"/>
    <x v="1"/>
    <x v="0"/>
    <n v="1"/>
    <s v="REG101088"/>
    <s v="Cust 3321"/>
    <n v="31.81"/>
    <d v="2023-01-10T00:00:00"/>
    <d v="2023-01-20T00:00:00"/>
    <s v="Eric"/>
    <n v="10"/>
    <x v="7"/>
    <x v="1"/>
    <n v="4262.6554999999989"/>
    <x v="0"/>
    <n v="4294.4654999999993"/>
    <n v="13"/>
  </r>
  <r>
    <d v="2025-05-09T00:00:00"/>
    <x v="3"/>
    <x v="3"/>
    <n v="3"/>
    <n v="371.21"/>
    <x v="2"/>
    <s v="Wholesale"/>
    <n v="0.1"/>
    <x v="0"/>
    <n v="1002.2670000000001"/>
    <x v="1"/>
    <x v="1"/>
    <n v="0"/>
    <s v="REG101089"/>
    <s v="Cust 6554"/>
    <n v="20.02"/>
    <d v="2025-05-09T00:00:00"/>
    <d v="2025-05-18T00:00:00"/>
    <s v="Cameron"/>
    <n v="9"/>
    <x v="9"/>
    <x v="3"/>
    <n v="982.24700000000007"/>
    <x v="2"/>
    <n v="1002.2669999999999"/>
    <n v="0"/>
  </r>
  <r>
    <d v="2024-04-08T00:00:00"/>
    <x v="0"/>
    <x v="6"/>
    <n v="12"/>
    <n v="434.33"/>
    <x v="1"/>
    <s v="Wholesale"/>
    <n v="0.15"/>
    <x v="4"/>
    <n v="4430.1660000000002"/>
    <x v="3"/>
    <x v="0"/>
    <n v="0"/>
    <s v="REG101090"/>
    <s v="Cust 6855"/>
    <n v="15.33"/>
    <d v="2024-04-08T00:00:00"/>
    <d v="2024-04-16T00:00:00"/>
    <s v="Eric"/>
    <n v="8"/>
    <x v="0"/>
    <x v="4"/>
    <n v="4414.8360000000002"/>
    <x v="1"/>
    <n v="4430.1660000000002"/>
    <n v="0"/>
  </r>
  <r>
    <d v="2023-05-21T00:00:00"/>
    <x v="4"/>
    <x v="2"/>
    <n v="6"/>
    <n v="294.97000000000003"/>
    <x v="1"/>
    <s v="Wholesale"/>
    <n v="0.05"/>
    <x v="4"/>
    <n v="1681.329"/>
    <x v="4"/>
    <x v="2"/>
    <n v="0"/>
    <s v="REG101092"/>
    <s v="Cust 3320"/>
    <n v="48.08"/>
    <d v="2023-05-21T00:00:00"/>
    <d v="2023-05-29T00:00:00"/>
    <s v="Wendy"/>
    <n v="8"/>
    <x v="7"/>
    <x v="4"/>
    <n v="1633.249"/>
    <x v="0"/>
    <n v="1681.3290000000002"/>
    <n v="0"/>
  </r>
  <r>
    <d v="2023-11-23T00:00:00"/>
    <x v="3"/>
    <x v="1"/>
    <n v="12"/>
    <n v="130.9"/>
    <x v="3"/>
    <s v="Retail"/>
    <n v="0.15"/>
    <x v="1"/>
    <n v="1335.18"/>
    <x v="2"/>
    <x v="1"/>
    <n v="0"/>
    <s v="REG101093"/>
    <s v="Cust 8177"/>
    <n v="34.69"/>
    <d v="2023-11-23T00:00:00"/>
    <d v="2023-11-30T00:00:00"/>
    <s v="Cameron"/>
    <n v="7"/>
    <x v="5"/>
    <x v="3"/>
    <n v="1300.49"/>
    <x v="0"/>
    <n v="1335.18"/>
    <n v="0"/>
  </r>
  <r>
    <d v="2024-03-26T00:00:00"/>
    <x v="2"/>
    <x v="5"/>
    <n v="18"/>
    <n v="539.98"/>
    <x v="2"/>
    <s v="Retail"/>
    <n v="0.15"/>
    <x v="0"/>
    <n v="8261.6939999999995"/>
    <x v="3"/>
    <x v="0"/>
    <n v="1"/>
    <s v="REG101094"/>
    <s v="Cust 1743"/>
    <n v="34.44"/>
    <d v="2024-03-26T00:00:00"/>
    <d v="2024-04-05T00:00:00"/>
    <s v="Ryan"/>
    <n v="10"/>
    <x v="2"/>
    <x v="1"/>
    <n v="8227.253999999999"/>
    <x v="1"/>
    <n v="8261.6939999999995"/>
    <n v="18"/>
  </r>
  <r>
    <d v="2023-04-06T00:00:00"/>
    <x v="0"/>
    <x v="3"/>
    <n v="5"/>
    <n v="411.24"/>
    <x v="1"/>
    <s v="Wholesale"/>
    <n v="0.15"/>
    <x v="4"/>
    <n v="1747.77"/>
    <x v="3"/>
    <x v="2"/>
    <n v="1"/>
    <s v="REG101096"/>
    <s v="Cust 9323"/>
    <n v="5.35"/>
    <d v="2023-04-06T00:00:00"/>
    <d v="2023-04-10T00:00:00"/>
    <s v="Eric"/>
    <n v="4"/>
    <x v="4"/>
    <x v="2"/>
    <n v="1742.42"/>
    <x v="0"/>
    <n v="1747.7699999999998"/>
    <n v="5"/>
  </r>
  <r>
    <d v="2024-12-15T00:00:00"/>
    <x v="1"/>
    <x v="0"/>
    <n v="17"/>
    <n v="506.38"/>
    <x v="0"/>
    <s v="Wholesale"/>
    <n v="0"/>
    <x v="3"/>
    <n v="8608.4599999999991"/>
    <x v="3"/>
    <x v="2"/>
    <n v="1"/>
    <s v="REG101098"/>
    <s v="Cust 5928"/>
    <n v="33.36"/>
    <d v="2024-12-15T00:00:00"/>
    <d v="2024-12-23T00:00:00"/>
    <s v="Sophie"/>
    <n v="8"/>
    <x v="11"/>
    <x v="3"/>
    <n v="8575.0999999999985"/>
    <x v="1"/>
    <n v="8608.4599999999991"/>
    <n v="17"/>
  </r>
  <r>
    <d v="2023-09-03T00:00:00"/>
    <x v="1"/>
    <x v="2"/>
    <n v="4"/>
    <n v="467.45"/>
    <x v="2"/>
    <s v="Wholesale"/>
    <n v="0.05"/>
    <x v="2"/>
    <n v="1776.31"/>
    <x v="1"/>
    <x v="2"/>
    <n v="0"/>
    <s v="REG101100"/>
    <s v="Cust 8062"/>
    <n v="25.05"/>
    <d v="2023-09-03T00:00:00"/>
    <d v="2023-09-13T00:00:00"/>
    <s v="Sophie"/>
    <n v="10"/>
    <x v="0"/>
    <x v="3"/>
    <n v="1751.26"/>
    <x v="0"/>
    <n v="1776.31"/>
    <n v="0"/>
  </r>
  <r>
    <d v="2023-01-29T00:00:00"/>
    <x v="2"/>
    <x v="6"/>
    <n v="10"/>
    <n v="140.5"/>
    <x v="0"/>
    <s v="Retail"/>
    <n v="0.15"/>
    <x v="3"/>
    <n v="1194.25"/>
    <x v="0"/>
    <x v="0"/>
    <n v="0"/>
    <s v="REG101101"/>
    <s v="Cust 8150"/>
    <n v="43.81"/>
    <d v="2023-01-29T00:00:00"/>
    <d v="2023-02-05T00:00:00"/>
    <s v="Ryan"/>
    <n v="7"/>
    <x v="11"/>
    <x v="1"/>
    <n v="1150.44"/>
    <x v="0"/>
    <n v="1194.25"/>
    <n v="0"/>
  </r>
  <r>
    <d v="2024-06-12T00:00:00"/>
    <x v="2"/>
    <x v="1"/>
    <n v="8"/>
    <n v="57.85"/>
    <x v="3"/>
    <s v="Wholesale"/>
    <n v="0"/>
    <x v="2"/>
    <n v="462.8"/>
    <x v="0"/>
    <x v="2"/>
    <n v="1"/>
    <s v="REG101102"/>
    <s v="Cust 3275"/>
    <n v="49.82"/>
    <d v="2024-06-12T00:00:00"/>
    <d v="2024-06-20T00:00:00"/>
    <s v="Ryan"/>
    <n v="8"/>
    <x v="6"/>
    <x v="0"/>
    <n v="412.98"/>
    <x v="1"/>
    <n v="462.8"/>
    <n v="8"/>
  </r>
  <r>
    <d v="2023-08-15T00:00:00"/>
    <x v="4"/>
    <x v="5"/>
    <n v="18"/>
    <n v="476.32"/>
    <x v="1"/>
    <s v="Wholesale"/>
    <n v="0"/>
    <x v="5"/>
    <n v="8573.76"/>
    <x v="4"/>
    <x v="1"/>
    <n v="1"/>
    <s v="REG101104"/>
    <s v="Cust 8398"/>
    <n v="47.43"/>
    <d v="2023-08-15T00:00:00"/>
    <d v="2023-08-20T00:00:00"/>
    <s v="Wendy"/>
    <n v="5"/>
    <x v="6"/>
    <x v="6"/>
    <n v="8526.33"/>
    <x v="0"/>
    <n v="8573.76"/>
    <n v="18"/>
  </r>
  <r>
    <d v="2024-08-21T00:00:00"/>
    <x v="3"/>
    <x v="4"/>
    <n v="11"/>
    <n v="143.85"/>
    <x v="1"/>
    <s v="Wholesale"/>
    <n v="0.1"/>
    <x v="0"/>
    <n v="1424.115"/>
    <x v="2"/>
    <x v="0"/>
    <n v="0"/>
    <s v="REG101105"/>
    <s v="Cust 4026"/>
    <n v="6.85"/>
    <d v="2024-08-21T00:00:00"/>
    <d v="2024-08-30T00:00:00"/>
    <s v="Cameron"/>
    <n v="9"/>
    <x v="3"/>
    <x v="0"/>
    <n v="1417.2650000000001"/>
    <x v="1"/>
    <n v="1424.115"/>
    <n v="0"/>
  </r>
  <r>
    <d v="2023-05-24T00:00:00"/>
    <x v="4"/>
    <x v="5"/>
    <n v="4"/>
    <n v="323.63"/>
    <x v="2"/>
    <s v="Retail"/>
    <n v="0.1"/>
    <x v="3"/>
    <n v="1165.068"/>
    <x v="4"/>
    <x v="0"/>
    <n v="0"/>
    <s v="REG101106"/>
    <s v="Cust 5794"/>
    <n v="32.92"/>
    <d v="2023-05-24T00:00:00"/>
    <d v="2023-06-01T00:00:00"/>
    <s v="Wendy"/>
    <n v="8"/>
    <x v="10"/>
    <x v="4"/>
    <n v="1132.1479999999999"/>
    <x v="0"/>
    <n v="1165.068"/>
    <n v="0"/>
  </r>
  <r>
    <d v="2023-04-27T00:00:00"/>
    <x v="4"/>
    <x v="5"/>
    <n v="16"/>
    <n v="37.4"/>
    <x v="1"/>
    <s v="Wholesale"/>
    <n v="0.05"/>
    <x v="4"/>
    <n v="568.4799999999999"/>
    <x v="4"/>
    <x v="0"/>
    <n v="0"/>
    <s v="REG101107"/>
    <s v="Cust 2917"/>
    <n v="49.55"/>
    <d v="2023-04-27T00:00:00"/>
    <d v="2023-05-01T00:00:00"/>
    <s v="Wendy"/>
    <n v="4"/>
    <x v="2"/>
    <x v="3"/>
    <n v="518.92999999999995"/>
    <x v="0"/>
    <n v="568.4799999999999"/>
    <n v="0"/>
  </r>
  <r>
    <d v="2023-05-21T00:00:00"/>
    <x v="0"/>
    <x v="4"/>
    <n v="1"/>
    <n v="418.98"/>
    <x v="0"/>
    <s v="Retail"/>
    <n v="0.1"/>
    <x v="3"/>
    <n v="377.08200000000011"/>
    <x v="1"/>
    <x v="0"/>
    <n v="0"/>
    <s v="REG101108"/>
    <s v="Cust 5659"/>
    <n v="43.72"/>
    <d v="2023-05-21T00:00:00"/>
    <d v="2023-05-26T00:00:00"/>
    <s v="Eric"/>
    <n v="5"/>
    <x v="9"/>
    <x v="3"/>
    <n v="333.36200000000008"/>
    <x v="0"/>
    <n v="377.08200000000005"/>
    <n v="0"/>
  </r>
  <r>
    <d v="2025-02-16T00:00:00"/>
    <x v="0"/>
    <x v="5"/>
    <n v="12"/>
    <n v="108.35"/>
    <x v="1"/>
    <s v="Wholesale"/>
    <n v="0"/>
    <x v="5"/>
    <n v="1300.2"/>
    <x v="0"/>
    <x v="0"/>
    <n v="0"/>
    <s v="REG101109"/>
    <s v="Cust 1857"/>
    <n v="42.06"/>
    <d v="2025-02-16T00:00:00"/>
    <d v="2025-02-25T00:00:00"/>
    <s v="Eric"/>
    <n v="9"/>
    <x v="3"/>
    <x v="2"/>
    <n v="1258.1400000000001"/>
    <x v="2"/>
    <n v="1300.1999999999998"/>
    <n v="0"/>
  </r>
  <r>
    <d v="2023-08-24T00:00:00"/>
    <x v="0"/>
    <x v="4"/>
    <n v="5"/>
    <n v="256.42"/>
    <x v="0"/>
    <s v="Retail"/>
    <n v="0"/>
    <x v="1"/>
    <n v="1282.0999999999999"/>
    <x v="1"/>
    <x v="0"/>
    <n v="0"/>
    <s v="REG101110"/>
    <s v="Cust 6718"/>
    <n v="28.74"/>
    <d v="2023-08-24T00:00:00"/>
    <d v="2023-08-29T00:00:00"/>
    <s v="Eric"/>
    <n v="5"/>
    <x v="7"/>
    <x v="2"/>
    <n v="1253.3599999999999"/>
    <x v="0"/>
    <n v="1282.1000000000001"/>
    <n v="0"/>
  </r>
  <r>
    <d v="2024-03-14T00:00:00"/>
    <x v="0"/>
    <x v="2"/>
    <n v="16"/>
    <n v="544.91"/>
    <x v="0"/>
    <s v="Retail"/>
    <n v="0.1"/>
    <x v="2"/>
    <n v="7846.7039999999997"/>
    <x v="4"/>
    <x v="0"/>
    <n v="0"/>
    <s v="REG101111"/>
    <s v="Cust 8378"/>
    <n v="39.26"/>
    <d v="2024-03-14T00:00:00"/>
    <d v="2024-03-21T00:00:00"/>
    <s v="Eric"/>
    <n v="7"/>
    <x v="4"/>
    <x v="2"/>
    <n v="7807.4439999999995"/>
    <x v="1"/>
    <n v="7846.7039999999997"/>
    <n v="0"/>
  </r>
  <r>
    <d v="2024-01-29T00:00:00"/>
    <x v="2"/>
    <x v="2"/>
    <n v="19"/>
    <n v="113.42"/>
    <x v="1"/>
    <s v="Retail"/>
    <n v="0"/>
    <x v="0"/>
    <n v="2154.98"/>
    <x v="2"/>
    <x v="2"/>
    <n v="0"/>
    <s v="REG101112"/>
    <s v="Cust 3069"/>
    <n v="44.96"/>
    <d v="2024-01-29T00:00:00"/>
    <d v="2024-02-07T00:00:00"/>
    <s v="Ryan"/>
    <n v="9"/>
    <x v="5"/>
    <x v="2"/>
    <n v="2110.02"/>
    <x v="1"/>
    <n v="2154.98"/>
    <n v="0"/>
  </r>
  <r>
    <d v="2024-07-08T00:00:00"/>
    <x v="2"/>
    <x v="4"/>
    <n v="18"/>
    <n v="448.03"/>
    <x v="0"/>
    <s v="Retail"/>
    <n v="0.15"/>
    <x v="2"/>
    <n v="6854.8589999999986"/>
    <x v="3"/>
    <x v="2"/>
    <n v="1"/>
    <s v="REG101114"/>
    <s v="Cust 6167"/>
    <n v="13.23"/>
    <d v="2024-07-08T00:00:00"/>
    <d v="2024-07-17T00:00:00"/>
    <s v="Ryan"/>
    <n v="9"/>
    <x v="6"/>
    <x v="4"/>
    <n v="6841.628999999999"/>
    <x v="1"/>
    <n v="6854.8589999999995"/>
    <n v="18"/>
  </r>
  <r>
    <d v="2023-12-23T00:00:00"/>
    <x v="0"/>
    <x v="3"/>
    <n v="5"/>
    <n v="552.26"/>
    <x v="3"/>
    <s v="Wholesale"/>
    <n v="0.15"/>
    <x v="1"/>
    <n v="2347.105"/>
    <x v="2"/>
    <x v="2"/>
    <n v="0"/>
    <s v="REG101117"/>
    <s v="Cust 8800"/>
    <n v="26.5"/>
    <d v="2023-12-23T00:00:00"/>
    <d v="2023-12-25T00:00:00"/>
    <s v="Eric"/>
    <n v="2"/>
    <x v="4"/>
    <x v="2"/>
    <n v="2320.605"/>
    <x v="0"/>
    <n v="2347.105"/>
    <n v="0"/>
  </r>
  <r>
    <d v="2023-08-20T00:00:00"/>
    <x v="3"/>
    <x v="2"/>
    <n v="1"/>
    <n v="182.11"/>
    <x v="1"/>
    <s v="Retail"/>
    <n v="0.1"/>
    <x v="3"/>
    <n v="163.899"/>
    <x v="4"/>
    <x v="2"/>
    <n v="0"/>
    <s v="REG101118"/>
    <s v="Cust 1819"/>
    <n v="7.31"/>
    <d v="2023-08-20T00:00:00"/>
    <d v="2023-08-27T00:00:00"/>
    <s v="Cameron"/>
    <n v="7"/>
    <x v="9"/>
    <x v="3"/>
    <n v="156.589"/>
    <x v="0"/>
    <n v="163.89900000000003"/>
    <n v="0"/>
  </r>
  <r>
    <d v="2024-10-28T00:00:00"/>
    <x v="4"/>
    <x v="2"/>
    <n v="7"/>
    <n v="466.36"/>
    <x v="3"/>
    <s v="Wholesale"/>
    <n v="0.05"/>
    <x v="4"/>
    <n v="3101.2939999999999"/>
    <x v="0"/>
    <x v="1"/>
    <n v="1"/>
    <s v="REG101119"/>
    <s v="Cust 1300"/>
    <n v="11.45"/>
    <d v="2024-10-28T00:00:00"/>
    <d v="2024-11-06T00:00:00"/>
    <s v="Wendy"/>
    <n v="9"/>
    <x v="1"/>
    <x v="3"/>
    <n v="3089.8440000000001"/>
    <x v="1"/>
    <n v="3101.2939999999999"/>
    <n v="7"/>
  </r>
  <r>
    <d v="2024-11-11T00:00:00"/>
    <x v="0"/>
    <x v="6"/>
    <n v="15"/>
    <n v="140.54"/>
    <x v="1"/>
    <s v="Wholesale"/>
    <n v="0.1"/>
    <x v="0"/>
    <n v="1897.29"/>
    <x v="4"/>
    <x v="1"/>
    <n v="0"/>
    <s v="REG101120"/>
    <s v="Cust 3807"/>
    <n v="49.91"/>
    <d v="2024-11-11T00:00:00"/>
    <d v="2024-11-21T00:00:00"/>
    <s v="Eric"/>
    <n v="10"/>
    <x v="1"/>
    <x v="4"/>
    <n v="1847.3799999999999"/>
    <x v="1"/>
    <n v="1897.29"/>
    <n v="0"/>
  </r>
  <r>
    <d v="2023-12-07T00:00:00"/>
    <x v="4"/>
    <x v="2"/>
    <n v="17"/>
    <n v="460.31"/>
    <x v="1"/>
    <s v="Retail"/>
    <n v="0.15"/>
    <x v="5"/>
    <n v="6651.4795000000004"/>
    <x v="0"/>
    <x v="2"/>
    <n v="0"/>
    <s v="REG101121"/>
    <s v="Cust 6633"/>
    <n v="40.18"/>
    <d v="2023-12-07T00:00:00"/>
    <d v="2023-12-15T00:00:00"/>
    <s v="Wendy"/>
    <n v="8"/>
    <x v="2"/>
    <x v="5"/>
    <n v="6611.2995000000001"/>
    <x v="0"/>
    <n v="6651.4795000000004"/>
    <n v="0"/>
  </r>
  <r>
    <d v="2024-03-23T00:00:00"/>
    <x v="4"/>
    <x v="0"/>
    <n v="5"/>
    <n v="132.87"/>
    <x v="0"/>
    <s v="Retail"/>
    <n v="0"/>
    <x v="4"/>
    <n v="664.35"/>
    <x v="2"/>
    <x v="2"/>
    <n v="0"/>
    <s v="REG101122"/>
    <s v="Cust 6573"/>
    <n v="37.909999999999997"/>
    <d v="2024-03-23T00:00:00"/>
    <d v="2024-04-02T00:00:00"/>
    <s v="Wendy"/>
    <n v="10"/>
    <x v="5"/>
    <x v="2"/>
    <n v="626.44000000000005"/>
    <x v="1"/>
    <n v="664.35"/>
    <n v="0"/>
  </r>
  <r>
    <d v="2024-10-29T00:00:00"/>
    <x v="4"/>
    <x v="4"/>
    <n v="12"/>
    <n v="209.86"/>
    <x v="3"/>
    <s v="Retail"/>
    <n v="0.05"/>
    <x v="4"/>
    <n v="2392.404"/>
    <x v="0"/>
    <x v="2"/>
    <n v="0"/>
    <s v="REG101123"/>
    <s v="Cust 8600"/>
    <n v="8.7799999999999994"/>
    <d v="2024-10-29T00:00:00"/>
    <d v="2024-11-02T00:00:00"/>
    <s v="Wendy"/>
    <n v="4"/>
    <x v="4"/>
    <x v="0"/>
    <n v="2383.6239999999998"/>
    <x v="1"/>
    <n v="2392.404"/>
    <n v="0"/>
  </r>
  <r>
    <d v="2025-06-17T00:00:00"/>
    <x v="0"/>
    <x v="0"/>
    <n v="9"/>
    <n v="31.35"/>
    <x v="0"/>
    <s v="Retail"/>
    <n v="0.1"/>
    <x v="5"/>
    <n v="253.935"/>
    <x v="3"/>
    <x v="1"/>
    <n v="0"/>
    <s v="REG101124"/>
    <s v="Cust 8654"/>
    <n v="39.32"/>
    <d v="2025-06-17T00:00:00"/>
    <d v="2025-06-22T00:00:00"/>
    <s v="Eric"/>
    <n v="5"/>
    <x v="4"/>
    <x v="4"/>
    <n v="214.61500000000001"/>
    <x v="2"/>
    <n v="253.93500000000003"/>
    <n v="0"/>
  </r>
  <r>
    <d v="2023-03-18T00:00:00"/>
    <x v="2"/>
    <x v="3"/>
    <n v="11"/>
    <n v="335.11"/>
    <x v="2"/>
    <s v="Retail"/>
    <n v="0"/>
    <x v="2"/>
    <n v="3686.21"/>
    <x v="1"/>
    <x v="0"/>
    <n v="0"/>
    <s v="REG101125"/>
    <s v="Cust 3708"/>
    <n v="29.95"/>
    <d v="2023-03-18T00:00:00"/>
    <d v="2023-03-26T00:00:00"/>
    <s v="Ryan"/>
    <n v="8"/>
    <x v="0"/>
    <x v="1"/>
    <n v="3656.26"/>
    <x v="0"/>
    <n v="3686.21"/>
    <n v="0"/>
  </r>
  <r>
    <d v="2023-01-19T00:00:00"/>
    <x v="0"/>
    <x v="1"/>
    <n v="8"/>
    <n v="277.43"/>
    <x v="3"/>
    <s v="Wholesale"/>
    <n v="0"/>
    <x v="3"/>
    <n v="2219.44"/>
    <x v="0"/>
    <x v="1"/>
    <n v="0"/>
    <s v="REG101126"/>
    <s v="Cust 1268"/>
    <n v="36.380000000000003"/>
    <d v="2023-01-19T00:00:00"/>
    <d v="2023-01-23T00:00:00"/>
    <s v="Eric"/>
    <n v="4"/>
    <x v="1"/>
    <x v="5"/>
    <n v="2183.06"/>
    <x v="0"/>
    <n v="2219.44"/>
    <n v="0"/>
  </r>
  <r>
    <d v="2023-07-09T00:00:00"/>
    <x v="4"/>
    <x v="2"/>
    <n v="6"/>
    <n v="287.72000000000003"/>
    <x v="1"/>
    <s v="Retail"/>
    <n v="0.05"/>
    <x v="4"/>
    <n v="1640.0039999999999"/>
    <x v="2"/>
    <x v="2"/>
    <n v="0"/>
    <s v="REG101127"/>
    <s v="Cust 5600"/>
    <n v="17.14"/>
    <d v="2023-07-09T00:00:00"/>
    <d v="2023-07-14T00:00:00"/>
    <s v="Wendy"/>
    <n v="5"/>
    <x v="5"/>
    <x v="5"/>
    <n v="1622.8639999999998"/>
    <x v="0"/>
    <n v="1640.0040000000001"/>
    <n v="0"/>
  </r>
  <r>
    <d v="2025-02-08T00:00:00"/>
    <x v="2"/>
    <x v="4"/>
    <n v="10"/>
    <n v="396.73"/>
    <x v="0"/>
    <s v="Retail"/>
    <n v="0.1"/>
    <x v="0"/>
    <n v="3570.57"/>
    <x v="0"/>
    <x v="0"/>
    <n v="0"/>
    <s v="REG101129"/>
    <s v="Cust 4293"/>
    <n v="18.13"/>
    <d v="2025-02-08T00:00:00"/>
    <d v="2025-02-13T00:00:00"/>
    <s v="Ryan"/>
    <n v="5"/>
    <x v="1"/>
    <x v="5"/>
    <n v="3552.44"/>
    <x v="2"/>
    <n v="3570.57"/>
    <n v="0"/>
  </r>
  <r>
    <d v="2024-04-20T00:00:00"/>
    <x v="1"/>
    <x v="6"/>
    <n v="20"/>
    <n v="516.42999999999995"/>
    <x v="0"/>
    <s v="Retail"/>
    <n v="0"/>
    <x v="4"/>
    <n v="10328.6"/>
    <x v="0"/>
    <x v="0"/>
    <n v="0"/>
    <s v="REG101130"/>
    <s v="Cust 6895"/>
    <n v="36.229999999999997"/>
    <d v="2024-04-20T00:00:00"/>
    <d v="2024-04-22T00:00:00"/>
    <s v="Sophie"/>
    <n v="2"/>
    <x v="5"/>
    <x v="1"/>
    <n v="10292.370000000001"/>
    <x v="1"/>
    <n v="10328.599999999999"/>
    <n v="0"/>
  </r>
  <r>
    <d v="2025-06-05T00:00:00"/>
    <x v="0"/>
    <x v="0"/>
    <n v="1"/>
    <n v="299.66000000000003"/>
    <x v="1"/>
    <s v="Retail"/>
    <n v="0.1"/>
    <x v="5"/>
    <n v="269.69400000000002"/>
    <x v="3"/>
    <x v="1"/>
    <n v="0"/>
    <s v="REG101131"/>
    <s v="Cust 2616"/>
    <n v="38.94"/>
    <d v="2025-06-05T00:00:00"/>
    <d v="2025-06-07T00:00:00"/>
    <s v="Eric"/>
    <n v="2"/>
    <x v="9"/>
    <x v="3"/>
    <n v="230.75400000000002"/>
    <x v="2"/>
    <n v="269.69400000000002"/>
    <n v="0"/>
  </r>
  <r>
    <d v="2025-04-25T00:00:00"/>
    <x v="1"/>
    <x v="3"/>
    <n v="12"/>
    <n v="31.72"/>
    <x v="0"/>
    <s v="Retail"/>
    <n v="0"/>
    <x v="1"/>
    <n v="380.64"/>
    <x v="2"/>
    <x v="1"/>
    <n v="0"/>
    <s v="REG101132"/>
    <s v="Cust 5362"/>
    <n v="30.78"/>
    <d v="2025-04-25T00:00:00"/>
    <d v="2025-05-03T00:00:00"/>
    <s v="Sophie"/>
    <n v="8"/>
    <x v="7"/>
    <x v="5"/>
    <n v="349.86"/>
    <x v="2"/>
    <n v="380.64"/>
    <n v="0"/>
  </r>
  <r>
    <d v="2023-09-06T00:00:00"/>
    <x v="3"/>
    <x v="1"/>
    <n v="17"/>
    <n v="588.58000000000004"/>
    <x v="3"/>
    <s v="Wholesale"/>
    <n v="0.05"/>
    <x v="5"/>
    <n v="9505.5670000000009"/>
    <x v="2"/>
    <x v="1"/>
    <n v="1"/>
    <s v="REG101133"/>
    <s v="Cust 1670"/>
    <n v="25.31"/>
    <d v="2023-09-06T00:00:00"/>
    <d v="2023-09-13T00:00:00"/>
    <s v="Cameron"/>
    <n v="7"/>
    <x v="1"/>
    <x v="0"/>
    <n v="9480.2570000000014"/>
    <x v="0"/>
    <n v="9505.5670000000009"/>
    <n v="17"/>
  </r>
  <r>
    <d v="2023-09-29T00:00:00"/>
    <x v="0"/>
    <x v="0"/>
    <n v="11"/>
    <n v="203.15"/>
    <x v="2"/>
    <s v="Retail"/>
    <n v="0.1"/>
    <x v="0"/>
    <n v="2011.1849999999999"/>
    <x v="0"/>
    <x v="0"/>
    <n v="0"/>
    <s v="REG101134"/>
    <s v="Cust 2254"/>
    <n v="30.97"/>
    <d v="2023-09-29T00:00:00"/>
    <d v="2023-10-02T00:00:00"/>
    <s v="Eric"/>
    <n v="3"/>
    <x v="11"/>
    <x v="0"/>
    <n v="1980.2149999999999"/>
    <x v="0"/>
    <n v="2011.1850000000002"/>
    <n v="0"/>
  </r>
  <r>
    <d v="2024-05-21T00:00:00"/>
    <x v="3"/>
    <x v="5"/>
    <n v="18"/>
    <n v="139.13999999999999"/>
    <x v="1"/>
    <s v="Wholesale"/>
    <n v="0"/>
    <x v="3"/>
    <n v="2504.52"/>
    <x v="0"/>
    <x v="0"/>
    <n v="1"/>
    <s v="REG101135"/>
    <s v="Cust 9521"/>
    <n v="10.56"/>
    <d v="2024-05-21T00:00:00"/>
    <d v="2024-05-23T00:00:00"/>
    <s v="Cameron"/>
    <n v="2"/>
    <x v="7"/>
    <x v="6"/>
    <n v="2493.96"/>
    <x v="1"/>
    <n v="2504.5199999999995"/>
    <n v="18"/>
  </r>
  <r>
    <d v="2024-11-16T00:00:00"/>
    <x v="0"/>
    <x v="3"/>
    <n v="3"/>
    <n v="387.63"/>
    <x v="1"/>
    <s v="Wholesale"/>
    <n v="0"/>
    <x v="5"/>
    <n v="1162.8900000000001"/>
    <x v="4"/>
    <x v="2"/>
    <n v="0"/>
    <s v="REG101137"/>
    <s v="Cust 7628"/>
    <n v="30.08"/>
    <d v="2024-11-16T00:00:00"/>
    <d v="2024-11-20T00:00:00"/>
    <s v="Eric"/>
    <n v="4"/>
    <x v="4"/>
    <x v="5"/>
    <n v="1132.8100000000002"/>
    <x v="1"/>
    <n v="1162.8899999999999"/>
    <n v="0"/>
  </r>
  <r>
    <d v="2024-07-20T00:00:00"/>
    <x v="2"/>
    <x v="2"/>
    <n v="5"/>
    <n v="202.12"/>
    <x v="1"/>
    <s v="Retail"/>
    <n v="0.1"/>
    <x v="5"/>
    <n v="909.54000000000008"/>
    <x v="0"/>
    <x v="0"/>
    <n v="1"/>
    <s v="REG101138"/>
    <s v="Cust 2453"/>
    <n v="45.61"/>
    <d v="2024-07-20T00:00:00"/>
    <d v="2024-07-28T00:00:00"/>
    <s v="Ryan"/>
    <n v="8"/>
    <x v="11"/>
    <x v="4"/>
    <n v="863.93000000000006"/>
    <x v="1"/>
    <n v="909.54000000000008"/>
    <n v="5"/>
  </r>
  <r>
    <d v="2023-10-22T00:00:00"/>
    <x v="4"/>
    <x v="1"/>
    <n v="16"/>
    <n v="486.71"/>
    <x v="0"/>
    <s v="Wholesale"/>
    <n v="0.15"/>
    <x v="3"/>
    <n v="6619.2559999999994"/>
    <x v="0"/>
    <x v="0"/>
    <n v="1"/>
    <s v="REG101140"/>
    <s v="Cust 1951"/>
    <n v="12.53"/>
    <d v="2023-10-22T00:00:00"/>
    <d v="2023-10-26T00:00:00"/>
    <s v="Wendy"/>
    <n v="4"/>
    <x v="7"/>
    <x v="0"/>
    <n v="6606.7259999999997"/>
    <x v="0"/>
    <n v="6619.2559999999994"/>
    <n v="16"/>
  </r>
  <r>
    <d v="2025-05-18T00:00:00"/>
    <x v="2"/>
    <x v="5"/>
    <n v="2"/>
    <n v="188.29"/>
    <x v="3"/>
    <s v="Wholesale"/>
    <n v="0.15"/>
    <x v="4"/>
    <n v="320.09300000000002"/>
    <x v="4"/>
    <x v="1"/>
    <n v="0"/>
    <s v="REG101141"/>
    <s v="Cust 9405"/>
    <n v="32.22"/>
    <d v="2025-05-18T00:00:00"/>
    <d v="2025-05-21T00:00:00"/>
    <s v="Ryan"/>
    <n v="3"/>
    <x v="6"/>
    <x v="2"/>
    <n v="287.87300000000005"/>
    <x v="2"/>
    <n v="320.09299999999996"/>
    <n v="0"/>
  </r>
  <r>
    <d v="2024-03-03T00:00:00"/>
    <x v="1"/>
    <x v="0"/>
    <n v="3"/>
    <n v="260.72000000000003"/>
    <x v="0"/>
    <s v="Wholesale"/>
    <n v="0.15"/>
    <x v="2"/>
    <n v="664.83600000000001"/>
    <x v="0"/>
    <x v="2"/>
    <n v="0"/>
    <s v="REG101142"/>
    <s v="Cust 8769"/>
    <n v="19.41"/>
    <d v="2024-03-03T00:00:00"/>
    <d v="2024-03-06T00:00:00"/>
    <s v="Sophie"/>
    <n v="3"/>
    <x v="8"/>
    <x v="6"/>
    <n v="645.42600000000004"/>
    <x v="1"/>
    <n v="664.83600000000001"/>
    <n v="0"/>
  </r>
  <r>
    <d v="2025-02-09T00:00:00"/>
    <x v="2"/>
    <x v="2"/>
    <n v="13"/>
    <n v="492.66"/>
    <x v="0"/>
    <s v="Retail"/>
    <n v="0.1"/>
    <x v="2"/>
    <n v="5764.1220000000003"/>
    <x v="1"/>
    <x v="0"/>
    <n v="0"/>
    <s v="REG101144"/>
    <s v="Cust 4068"/>
    <n v="46.21"/>
    <d v="2025-02-09T00:00:00"/>
    <d v="2025-02-14T00:00:00"/>
    <s v="Ryan"/>
    <n v="5"/>
    <x v="4"/>
    <x v="5"/>
    <n v="5717.9120000000003"/>
    <x v="2"/>
    <n v="5764.1220000000003"/>
    <n v="0"/>
  </r>
  <r>
    <d v="2023-01-17T00:00:00"/>
    <x v="1"/>
    <x v="3"/>
    <n v="3"/>
    <n v="348.38"/>
    <x v="0"/>
    <s v="Wholesale"/>
    <n v="0"/>
    <x v="3"/>
    <n v="1045.1400000000001"/>
    <x v="1"/>
    <x v="0"/>
    <n v="0"/>
    <s v="REG101145"/>
    <s v="Cust 3523"/>
    <n v="26.25"/>
    <d v="2023-01-17T00:00:00"/>
    <d v="2023-01-23T00:00:00"/>
    <s v="Sophie"/>
    <n v="6"/>
    <x v="6"/>
    <x v="3"/>
    <n v="1018.8900000000001"/>
    <x v="0"/>
    <n v="1045.1399999999999"/>
    <n v="0"/>
  </r>
  <r>
    <d v="2023-09-17T00:00:00"/>
    <x v="2"/>
    <x v="1"/>
    <n v="6"/>
    <n v="437.59"/>
    <x v="3"/>
    <s v="Wholesale"/>
    <n v="0.05"/>
    <x v="5"/>
    <n v="2494.2629999999999"/>
    <x v="1"/>
    <x v="2"/>
    <n v="1"/>
    <s v="REG101146"/>
    <s v="Cust 3377"/>
    <n v="39.4"/>
    <d v="2023-09-17T00:00:00"/>
    <d v="2023-09-26T00:00:00"/>
    <s v="Ryan"/>
    <n v="9"/>
    <x v="1"/>
    <x v="1"/>
    <n v="2454.8629999999998"/>
    <x v="0"/>
    <n v="2494.2629999999999"/>
    <n v="6"/>
  </r>
  <r>
    <d v="2025-02-15T00:00:00"/>
    <x v="2"/>
    <x v="6"/>
    <n v="19"/>
    <n v="118.09"/>
    <x v="3"/>
    <s v="Wholesale"/>
    <n v="0.1"/>
    <x v="1"/>
    <n v="2019.3389999999999"/>
    <x v="0"/>
    <x v="1"/>
    <n v="0"/>
    <s v="REG101147"/>
    <s v="Cust 3125"/>
    <n v="10.77"/>
    <d v="2025-02-15T00:00:00"/>
    <d v="2025-02-23T00:00:00"/>
    <s v="Ryan"/>
    <n v="8"/>
    <x v="7"/>
    <x v="0"/>
    <n v="2008.569"/>
    <x v="2"/>
    <n v="2019.3390000000002"/>
    <n v="0"/>
  </r>
  <r>
    <d v="2023-10-07T00:00:00"/>
    <x v="4"/>
    <x v="4"/>
    <n v="15"/>
    <n v="188.57"/>
    <x v="2"/>
    <s v="Wholesale"/>
    <n v="0.05"/>
    <x v="4"/>
    <n v="2687.122499999999"/>
    <x v="4"/>
    <x v="0"/>
    <n v="1"/>
    <s v="REG101148"/>
    <s v="Cust 4623"/>
    <n v="38.61"/>
    <d v="2023-10-07T00:00:00"/>
    <d v="2023-10-09T00:00:00"/>
    <s v="Wendy"/>
    <n v="2"/>
    <x v="7"/>
    <x v="2"/>
    <n v="2648.5124999999989"/>
    <x v="0"/>
    <n v="2687.1224999999995"/>
    <n v="15"/>
  </r>
  <r>
    <d v="2023-08-08T00:00:00"/>
    <x v="4"/>
    <x v="1"/>
    <n v="8"/>
    <n v="200.74"/>
    <x v="1"/>
    <s v="Wholesale"/>
    <n v="0"/>
    <x v="5"/>
    <n v="1605.92"/>
    <x v="1"/>
    <x v="1"/>
    <n v="1"/>
    <s v="REG101149"/>
    <s v="Cust 4571"/>
    <n v="30.7"/>
    <d v="2023-08-08T00:00:00"/>
    <d v="2023-08-10T00:00:00"/>
    <s v="Wendy"/>
    <n v="2"/>
    <x v="4"/>
    <x v="6"/>
    <n v="1575.22"/>
    <x v="0"/>
    <n v="1605.92"/>
    <n v="8"/>
  </r>
  <r>
    <d v="2023-08-21T00:00:00"/>
    <x v="0"/>
    <x v="0"/>
    <n v="3"/>
    <n v="142.09"/>
    <x v="2"/>
    <s v="Wholesale"/>
    <n v="0.15"/>
    <x v="2"/>
    <n v="362.3295"/>
    <x v="1"/>
    <x v="2"/>
    <n v="0"/>
    <s v="REG101150"/>
    <s v="Cust 6453"/>
    <n v="26.04"/>
    <d v="2023-08-21T00:00:00"/>
    <d v="2023-08-27T00:00:00"/>
    <s v="Eric"/>
    <n v="6"/>
    <x v="5"/>
    <x v="5"/>
    <n v="336.28949999999998"/>
    <x v="0"/>
    <n v="362.3295"/>
    <n v="0"/>
  </r>
  <r>
    <d v="2024-07-07T00:00:00"/>
    <x v="2"/>
    <x v="4"/>
    <n v="15"/>
    <n v="576.12"/>
    <x v="3"/>
    <s v="Retail"/>
    <n v="0.1"/>
    <x v="1"/>
    <n v="7777.62"/>
    <x v="0"/>
    <x v="2"/>
    <n v="0"/>
    <s v="REG101151"/>
    <s v="Cust 6982"/>
    <n v="29.31"/>
    <d v="2024-07-07T00:00:00"/>
    <d v="2024-07-11T00:00:00"/>
    <s v="Ryan"/>
    <n v="4"/>
    <x v="5"/>
    <x v="3"/>
    <n v="7748.3099999999995"/>
    <x v="1"/>
    <n v="7777.62"/>
    <n v="0"/>
  </r>
  <r>
    <d v="2025-01-17T00:00:00"/>
    <x v="1"/>
    <x v="2"/>
    <n v="9"/>
    <n v="96.97"/>
    <x v="3"/>
    <s v="Retail"/>
    <n v="0.15"/>
    <x v="4"/>
    <n v="741.82050000000004"/>
    <x v="4"/>
    <x v="2"/>
    <n v="1"/>
    <s v="REG101152"/>
    <s v="Cust 6824"/>
    <n v="30.87"/>
    <d v="2025-01-17T00:00:00"/>
    <d v="2025-01-24T00:00:00"/>
    <s v="Sophie"/>
    <n v="7"/>
    <x v="1"/>
    <x v="6"/>
    <n v="710.95050000000003"/>
    <x v="2"/>
    <n v="741.82050000000004"/>
    <n v="9"/>
  </r>
  <r>
    <d v="2025-02-11T00:00:00"/>
    <x v="2"/>
    <x v="6"/>
    <n v="8"/>
    <n v="316.12"/>
    <x v="0"/>
    <s v="Wholesale"/>
    <n v="0.1"/>
    <x v="5"/>
    <n v="2276.0639999999999"/>
    <x v="1"/>
    <x v="2"/>
    <n v="0"/>
    <s v="REG101155"/>
    <s v="Cust 3299"/>
    <n v="6.28"/>
    <d v="2025-02-11T00:00:00"/>
    <d v="2025-02-15T00:00:00"/>
    <s v="Ryan"/>
    <n v="4"/>
    <x v="3"/>
    <x v="0"/>
    <n v="2269.7839999999997"/>
    <x v="2"/>
    <n v="2276.0640000000003"/>
    <n v="0"/>
  </r>
  <r>
    <d v="2024-02-29T00:00:00"/>
    <x v="4"/>
    <x v="6"/>
    <n v="7"/>
    <n v="208.31"/>
    <x v="2"/>
    <s v="Wholesale"/>
    <n v="0.05"/>
    <x v="2"/>
    <n v="1385.2615000000001"/>
    <x v="0"/>
    <x v="1"/>
    <n v="0"/>
    <s v="REG101157"/>
    <s v="Cust 9835"/>
    <n v="26.57"/>
    <d v="2024-02-29T00:00:00"/>
    <d v="2024-03-03T00:00:00"/>
    <s v="Wendy"/>
    <n v="3"/>
    <x v="8"/>
    <x v="0"/>
    <n v="1358.6915000000001"/>
    <x v="1"/>
    <n v="1385.2615000000001"/>
    <n v="0"/>
  </r>
  <r>
    <d v="2025-06-30T00:00:00"/>
    <x v="2"/>
    <x v="3"/>
    <n v="2"/>
    <n v="160.96"/>
    <x v="2"/>
    <s v="Wholesale"/>
    <n v="0.1"/>
    <x v="0"/>
    <n v="289.72800000000001"/>
    <x v="1"/>
    <x v="2"/>
    <n v="0"/>
    <s v="REG101158"/>
    <s v="Cust 1003"/>
    <n v="44.97"/>
    <d v="2025-06-30T00:00:00"/>
    <d v="2025-07-05T00:00:00"/>
    <s v="Ryan"/>
    <n v="5"/>
    <x v="9"/>
    <x v="3"/>
    <n v="244.75800000000001"/>
    <x v="2"/>
    <n v="289.72800000000001"/>
    <n v="0"/>
  </r>
  <r>
    <d v="2024-08-19T00:00:00"/>
    <x v="2"/>
    <x v="5"/>
    <n v="3"/>
    <n v="373.77"/>
    <x v="0"/>
    <s v="Retail"/>
    <n v="0.1"/>
    <x v="0"/>
    <n v="1009.179"/>
    <x v="3"/>
    <x v="2"/>
    <n v="1"/>
    <s v="REG101159"/>
    <s v="Cust 9705"/>
    <n v="17.62"/>
    <d v="2024-08-19T00:00:00"/>
    <d v="2024-08-25T00:00:00"/>
    <s v="Ryan"/>
    <n v="6"/>
    <x v="7"/>
    <x v="2"/>
    <n v="991.55899999999997"/>
    <x v="1"/>
    <n v="1009.179"/>
    <n v="3"/>
  </r>
  <r>
    <d v="2024-01-15T00:00:00"/>
    <x v="3"/>
    <x v="6"/>
    <n v="20"/>
    <n v="200.7"/>
    <x v="3"/>
    <s v="Retail"/>
    <n v="0.1"/>
    <x v="1"/>
    <n v="3612.6"/>
    <x v="0"/>
    <x v="0"/>
    <n v="0"/>
    <s v="REG101160"/>
    <s v="Cust 3421"/>
    <n v="29.6"/>
    <d v="2024-01-15T00:00:00"/>
    <d v="2024-01-19T00:00:00"/>
    <s v="Cameron"/>
    <n v="4"/>
    <x v="11"/>
    <x v="2"/>
    <n v="3583"/>
    <x v="1"/>
    <n v="3612.6"/>
    <n v="0"/>
  </r>
  <r>
    <d v="2024-08-08T00:00:00"/>
    <x v="3"/>
    <x v="2"/>
    <n v="14"/>
    <n v="115.77"/>
    <x v="0"/>
    <s v="Wholesale"/>
    <n v="0.15"/>
    <x v="2"/>
    <n v="1377.663"/>
    <x v="4"/>
    <x v="1"/>
    <n v="1"/>
    <s v="REG101161"/>
    <s v="Cust 1690"/>
    <n v="20.12"/>
    <d v="2024-08-08T00:00:00"/>
    <d v="2024-08-11T00:00:00"/>
    <s v="Cameron"/>
    <n v="3"/>
    <x v="5"/>
    <x v="3"/>
    <n v="1357.5430000000001"/>
    <x v="1"/>
    <n v="1377.663"/>
    <n v="14"/>
  </r>
  <r>
    <d v="2024-01-13T00:00:00"/>
    <x v="1"/>
    <x v="2"/>
    <n v="12"/>
    <n v="103.59"/>
    <x v="1"/>
    <s v="Retail"/>
    <n v="0.1"/>
    <x v="2"/>
    <n v="1118.7719999999999"/>
    <x v="2"/>
    <x v="0"/>
    <n v="0"/>
    <s v="REG101163"/>
    <s v="Cust 9880"/>
    <n v="48.11"/>
    <d v="2024-01-13T00:00:00"/>
    <d v="2024-01-21T00:00:00"/>
    <s v="Sophie"/>
    <n v="8"/>
    <x v="6"/>
    <x v="0"/>
    <n v="1070.662"/>
    <x v="1"/>
    <n v="1118.7719999999999"/>
    <n v="0"/>
  </r>
  <r>
    <d v="2023-10-23T00:00:00"/>
    <x v="4"/>
    <x v="3"/>
    <n v="20"/>
    <n v="19.3"/>
    <x v="2"/>
    <s v="Wholesale"/>
    <n v="0"/>
    <x v="4"/>
    <n v="386"/>
    <x v="2"/>
    <x v="1"/>
    <n v="0"/>
    <s v="REG101166"/>
    <s v="Cust 4205"/>
    <n v="47.23"/>
    <d v="2023-10-23T00:00:00"/>
    <d v="2023-11-01T00:00:00"/>
    <s v="Wendy"/>
    <n v="9"/>
    <x v="6"/>
    <x v="5"/>
    <n v="338.77"/>
    <x v="0"/>
    <n v="386"/>
    <n v="0"/>
  </r>
  <r>
    <d v="2023-03-24T00:00:00"/>
    <x v="1"/>
    <x v="1"/>
    <n v="9"/>
    <n v="233.11"/>
    <x v="0"/>
    <s v="Retail"/>
    <n v="0.05"/>
    <x v="0"/>
    <n v="1993.0905"/>
    <x v="2"/>
    <x v="2"/>
    <n v="0"/>
    <s v="REG101167"/>
    <s v="Cust 2579"/>
    <n v="31.43"/>
    <d v="2023-03-24T00:00:00"/>
    <d v="2023-03-28T00:00:00"/>
    <s v="Sophie"/>
    <n v="4"/>
    <x v="0"/>
    <x v="1"/>
    <n v="1961.6605"/>
    <x v="0"/>
    <n v="1993.0905"/>
    <n v="0"/>
  </r>
  <r>
    <d v="2024-08-09T00:00:00"/>
    <x v="4"/>
    <x v="6"/>
    <n v="17"/>
    <n v="66.48"/>
    <x v="2"/>
    <s v="Wholesale"/>
    <n v="0.15"/>
    <x v="0"/>
    <n v="960.63600000000008"/>
    <x v="1"/>
    <x v="2"/>
    <n v="1"/>
    <s v="REG101168"/>
    <s v="Cust 7265"/>
    <n v="10.79"/>
    <d v="2024-08-09T00:00:00"/>
    <d v="2024-08-14T00:00:00"/>
    <s v="Wendy"/>
    <n v="5"/>
    <x v="7"/>
    <x v="2"/>
    <n v="949.84600000000012"/>
    <x v="1"/>
    <n v="960.63600000000008"/>
    <n v="17"/>
  </r>
  <r>
    <d v="2023-04-26T00:00:00"/>
    <x v="1"/>
    <x v="0"/>
    <n v="17"/>
    <n v="504.63"/>
    <x v="1"/>
    <s v="Wholesale"/>
    <n v="0.1"/>
    <x v="3"/>
    <n v="7720.838999999999"/>
    <x v="0"/>
    <x v="2"/>
    <n v="1"/>
    <s v="REG101169"/>
    <s v="Cust 1199"/>
    <n v="48.33"/>
    <d v="2023-04-26T00:00:00"/>
    <d v="2023-05-06T00:00:00"/>
    <s v="Sophie"/>
    <n v="10"/>
    <x v="9"/>
    <x v="1"/>
    <n v="7672.5089999999991"/>
    <x v="0"/>
    <n v="7720.838999999999"/>
    <n v="17"/>
  </r>
  <r>
    <d v="2024-03-04T00:00:00"/>
    <x v="4"/>
    <x v="4"/>
    <n v="11"/>
    <n v="97.84"/>
    <x v="0"/>
    <s v="Retail"/>
    <n v="0.05"/>
    <x v="1"/>
    <n v="1022.428"/>
    <x v="2"/>
    <x v="1"/>
    <n v="1"/>
    <s v="REG101170"/>
    <s v="Cust 2928"/>
    <n v="45.97"/>
    <d v="2024-03-04T00:00:00"/>
    <d v="2024-03-12T00:00:00"/>
    <s v="Wendy"/>
    <n v="8"/>
    <x v="7"/>
    <x v="3"/>
    <n v="976.45799999999997"/>
    <x v="1"/>
    <n v="1022.428"/>
    <n v="11"/>
  </r>
  <r>
    <d v="2023-02-14T00:00:00"/>
    <x v="0"/>
    <x v="4"/>
    <n v="7"/>
    <n v="468.14"/>
    <x v="1"/>
    <s v="Retail"/>
    <n v="0.15"/>
    <x v="4"/>
    <n v="2785.433"/>
    <x v="3"/>
    <x v="1"/>
    <n v="0"/>
    <s v="REG101171"/>
    <s v="Cust 9447"/>
    <n v="47.56"/>
    <d v="2023-02-14T00:00:00"/>
    <d v="2023-02-17T00:00:00"/>
    <s v="Eric"/>
    <n v="3"/>
    <x v="7"/>
    <x v="2"/>
    <n v="2737.873"/>
    <x v="0"/>
    <n v="2785.433"/>
    <n v="0"/>
  </r>
  <r>
    <d v="2023-04-28T00:00:00"/>
    <x v="4"/>
    <x v="4"/>
    <n v="20"/>
    <n v="476.69"/>
    <x v="0"/>
    <s v="Wholesale"/>
    <n v="0.05"/>
    <x v="4"/>
    <n v="9057.1099999999988"/>
    <x v="0"/>
    <x v="2"/>
    <n v="0"/>
    <s v="REG101172"/>
    <s v="Cust 9095"/>
    <n v="10.199999999999999"/>
    <d v="2023-04-28T00:00:00"/>
    <d v="2023-05-03T00:00:00"/>
    <s v="Wendy"/>
    <n v="5"/>
    <x v="8"/>
    <x v="5"/>
    <n v="9046.909999999998"/>
    <x v="0"/>
    <n v="9057.1099999999988"/>
    <n v="0"/>
  </r>
  <r>
    <d v="2024-03-03T00:00:00"/>
    <x v="2"/>
    <x v="1"/>
    <n v="2"/>
    <n v="160.72999999999999"/>
    <x v="1"/>
    <s v="Wholesale"/>
    <n v="0.15"/>
    <x v="2"/>
    <n v="273.24099999999999"/>
    <x v="3"/>
    <x v="0"/>
    <n v="0"/>
    <s v="REG101173"/>
    <s v="Cust 7587"/>
    <n v="20.18"/>
    <d v="2024-03-03T00:00:00"/>
    <d v="2024-03-11T00:00:00"/>
    <s v="Ryan"/>
    <n v="8"/>
    <x v="5"/>
    <x v="6"/>
    <n v="253.06099999999998"/>
    <x v="1"/>
    <n v="273.24099999999999"/>
    <n v="0"/>
  </r>
  <r>
    <d v="2024-09-04T00:00:00"/>
    <x v="4"/>
    <x v="4"/>
    <n v="9"/>
    <n v="228.98"/>
    <x v="3"/>
    <s v="Retail"/>
    <n v="0.15"/>
    <x v="2"/>
    <n v="1751.6969999999999"/>
    <x v="0"/>
    <x v="2"/>
    <n v="0"/>
    <s v="REG101174"/>
    <s v="Cust 2611"/>
    <n v="45.79"/>
    <d v="2024-09-04T00:00:00"/>
    <d v="2024-09-08T00:00:00"/>
    <s v="Wendy"/>
    <n v="4"/>
    <x v="5"/>
    <x v="5"/>
    <n v="1705.9069999999999"/>
    <x v="1"/>
    <n v="1751.6969999999997"/>
    <n v="0"/>
  </r>
  <r>
    <d v="2024-12-30T00:00:00"/>
    <x v="0"/>
    <x v="4"/>
    <n v="19"/>
    <n v="336.5"/>
    <x v="0"/>
    <s v="Wholesale"/>
    <n v="0"/>
    <x v="1"/>
    <n v="6393.5"/>
    <x v="0"/>
    <x v="2"/>
    <n v="0"/>
    <s v="REG101175"/>
    <s v="Cust 8284"/>
    <n v="27.43"/>
    <d v="2024-12-30T00:00:00"/>
    <d v="2025-01-07T00:00:00"/>
    <s v="Eric"/>
    <n v="8"/>
    <x v="5"/>
    <x v="4"/>
    <n v="6366.07"/>
    <x v="1"/>
    <n v="6393.5"/>
    <n v="0"/>
  </r>
  <r>
    <d v="2024-02-10T00:00:00"/>
    <x v="0"/>
    <x v="6"/>
    <n v="18"/>
    <n v="411.59"/>
    <x v="1"/>
    <s v="Wholesale"/>
    <n v="0"/>
    <x v="4"/>
    <n v="7408.62"/>
    <x v="4"/>
    <x v="2"/>
    <n v="0"/>
    <s v="REG101176"/>
    <s v="Cust 8154"/>
    <n v="9.6199999999999992"/>
    <d v="2024-02-10T00:00:00"/>
    <d v="2024-02-16T00:00:00"/>
    <s v="Eric"/>
    <n v="6"/>
    <x v="1"/>
    <x v="1"/>
    <n v="7399"/>
    <x v="1"/>
    <n v="7408.62"/>
    <n v="0"/>
  </r>
  <r>
    <d v="2023-09-07T00:00:00"/>
    <x v="3"/>
    <x v="6"/>
    <n v="1"/>
    <n v="431.49"/>
    <x v="2"/>
    <s v="Wholesale"/>
    <n v="0.15"/>
    <x v="1"/>
    <n v="366.76650000000001"/>
    <x v="3"/>
    <x v="1"/>
    <n v="0"/>
    <s v="REG101177"/>
    <s v="Cust 5215"/>
    <n v="17.53"/>
    <d v="2023-09-07T00:00:00"/>
    <d v="2023-09-15T00:00:00"/>
    <s v="Cameron"/>
    <n v="8"/>
    <x v="4"/>
    <x v="2"/>
    <n v="349.23649999999998"/>
    <x v="0"/>
    <n v="366.76650000000001"/>
    <n v="0"/>
  </r>
  <r>
    <d v="2023-08-11T00:00:00"/>
    <x v="0"/>
    <x v="0"/>
    <n v="18"/>
    <n v="495.39"/>
    <x v="1"/>
    <s v="Wholesale"/>
    <n v="0"/>
    <x v="3"/>
    <n v="8917.02"/>
    <x v="1"/>
    <x v="1"/>
    <n v="0"/>
    <s v="REG101178"/>
    <s v="Cust 5309"/>
    <n v="14.88"/>
    <d v="2023-08-11T00:00:00"/>
    <d v="2023-08-15T00:00:00"/>
    <s v="Eric"/>
    <n v="4"/>
    <x v="4"/>
    <x v="4"/>
    <n v="8902.1400000000012"/>
    <x v="0"/>
    <n v="8917.02"/>
    <n v="0"/>
  </r>
  <r>
    <d v="2023-03-12T00:00:00"/>
    <x v="4"/>
    <x v="1"/>
    <n v="4"/>
    <n v="149.30000000000001"/>
    <x v="1"/>
    <s v="Wholesale"/>
    <n v="0.1"/>
    <x v="5"/>
    <n v="537.48"/>
    <x v="2"/>
    <x v="0"/>
    <n v="0"/>
    <s v="REG101179"/>
    <s v="Cust 2016"/>
    <n v="47.84"/>
    <d v="2023-03-12T00:00:00"/>
    <d v="2023-03-16T00:00:00"/>
    <s v="Wendy"/>
    <n v="4"/>
    <x v="0"/>
    <x v="3"/>
    <n v="489.64"/>
    <x v="0"/>
    <n v="537.48"/>
    <n v="0"/>
  </r>
  <r>
    <d v="2023-03-29T00:00:00"/>
    <x v="3"/>
    <x v="2"/>
    <n v="18"/>
    <n v="179.97"/>
    <x v="2"/>
    <s v="Wholesale"/>
    <n v="0.1"/>
    <x v="0"/>
    <n v="2915.5140000000001"/>
    <x v="3"/>
    <x v="1"/>
    <n v="0"/>
    <s v="REG101180"/>
    <s v="Cust 2676"/>
    <n v="22.15"/>
    <d v="2023-03-29T00:00:00"/>
    <d v="2023-03-31T00:00:00"/>
    <s v="Cameron"/>
    <n v="2"/>
    <x v="4"/>
    <x v="5"/>
    <n v="2893.364"/>
    <x v="0"/>
    <n v="2915.5140000000001"/>
    <n v="0"/>
  </r>
  <r>
    <d v="2025-02-17T00:00:00"/>
    <x v="1"/>
    <x v="3"/>
    <n v="11"/>
    <n v="381.14"/>
    <x v="0"/>
    <s v="Retail"/>
    <n v="0.05"/>
    <x v="2"/>
    <n v="3982.913"/>
    <x v="1"/>
    <x v="0"/>
    <n v="0"/>
    <s v="REG101181"/>
    <s v="Cust 7529"/>
    <n v="32.83"/>
    <d v="2025-02-17T00:00:00"/>
    <d v="2025-02-27T00:00:00"/>
    <s v="Sophie"/>
    <n v="10"/>
    <x v="10"/>
    <x v="0"/>
    <n v="3950.0830000000001"/>
    <x v="2"/>
    <n v="3982.9129999999996"/>
    <n v="0"/>
  </r>
  <r>
    <d v="2023-01-14T00:00:00"/>
    <x v="0"/>
    <x v="1"/>
    <n v="17"/>
    <n v="226.56"/>
    <x v="1"/>
    <s v="Wholesale"/>
    <n v="0.1"/>
    <x v="5"/>
    <n v="3466.3679999999999"/>
    <x v="1"/>
    <x v="2"/>
    <n v="1"/>
    <s v="REG101183"/>
    <s v="Cust 2527"/>
    <n v="36.89"/>
    <d v="2023-01-14T00:00:00"/>
    <d v="2023-01-20T00:00:00"/>
    <s v="Eric"/>
    <n v="6"/>
    <x v="0"/>
    <x v="5"/>
    <n v="3429.4780000000001"/>
    <x v="0"/>
    <n v="3466.3679999999999"/>
    <n v="17"/>
  </r>
  <r>
    <d v="2024-01-03T00:00:00"/>
    <x v="4"/>
    <x v="0"/>
    <n v="2"/>
    <n v="132.91"/>
    <x v="1"/>
    <s v="Wholesale"/>
    <n v="0"/>
    <x v="4"/>
    <n v="265.82"/>
    <x v="2"/>
    <x v="2"/>
    <n v="0"/>
    <s v="REG101184"/>
    <s v="Cust 1970"/>
    <n v="7.76"/>
    <d v="2024-01-03T00:00:00"/>
    <d v="2024-01-12T00:00:00"/>
    <s v="Wendy"/>
    <n v="9"/>
    <x v="1"/>
    <x v="2"/>
    <n v="258.06"/>
    <x v="1"/>
    <n v="265.82"/>
    <n v="0"/>
  </r>
  <r>
    <d v="2023-08-25T00:00:00"/>
    <x v="1"/>
    <x v="2"/>
    <n v="2"/>
    <n v="35.69"/>
    <x v="2"/>
    <s v="Retail"/>
    <n v="0"/>
    <x v="0"/>
    <n v="71.38"/>
    <x v="2"/>
    <x v="0"/>
    <n v="0"/>
    <s v="REG101185"/>
    <s v="Cust 9543"/>
    <n v="39.89"/>
    <d v="2023-08-25T00:00:00"/>
    <d v="2023-08-28T00:00:00"/>
    <s v="Sophie"/>
    <n v="3"/>
    <x v="4"/>
    <x v="6"/>
    <n v="31.489999999999995"/>
    <x v="0"/>
    <n v="71.38"/>
    <n v="0"/>
  </r>
  <r>
    <d v="2025-05-16T00:00:00"/>
    <x v="2"/>
    <x v="2"/>
    <n v="6"/>
    <n v="451.93"/>
    <x v="1"/>
    <s v="Wholesale"/>
    <n v="0.15"/>
    <x v="0"/>
    <n v="2304.8429999999998"/>
    <x v="3"/>
    <x v="2"/>
    <n v="1"/>
    <s v="REG101186"/>
    <s v="Cust 2957"/>
    <n v="49.37"/>
    <d v="2025-05-16T00:00:00"/>
    <d v="2025-05-25T00:00:00"/>
    <s v="Ryan"/>
    <n v="9"/>
    <x v="11"/>
    <x v="1"/>
    <n v="2255.473"/>
    <x v="2"/>
    <n v="2304.8429999999998"/>
    <n v="6"/>
  </r>
  <r>
    <d v="2023-12-30T00:00:00"/>
    <x v="1"/>
    <x v="0"/>
    <n v="7"/>
    <n v="270.47000000000003"/>
    <x v="3"/>
    <s v="Wholesale"/>
    <n v="0.05"/>
    <x v="5"/>
    <n v="1798.6255000000001"/>
    <x v="4"/>
    <x v="2"/>
    <n v="1"/>
    <s v="REG101187"/>
    <s v="Cust 2852"/>
    <n v="41.56"/>
    <d v="2023-12-30T00:00:00"/>
    <d v="2024-01-03T00:00:00"/>
    <s v="Sophie"/>
    <n v="4"/>
    <x v="4"/>
    <x v="0"/>
    <n v="1757.0655000000002"/>
    <x v="0"/>
    <n v="1798.6255000000001"/>
    <n v="7"/>
  </r>
  <r>
    <d v="2024-10-06T00:00:00"/>
    <x v="1"/>
    <x v="1"/>
    <n v="13"/>
    <n v="55.46"/>
    <x v="1"/>
    <s v="Retail"/>
    <n v="0.05"/>
    <x v="4"/>
    <n v="684.93100000000004"/>
    <x v="4"/>
    <x v="0"/>
    <n v="1"/>
    <s v="REG101188"/>
    <s v="Cust 6365"/>
    <n v="18.010000000000002"/>
    <d v="2024-10-06T00:00:00"/>
    <d v="2024-10-09T00:00:00"/>
    <s v="Sophie"/>
    <n v="3"/>
    <x v="0"/>
    <x v="6"/>
    <n v="666.92100000000005"/>
    <x v="1"/>
    <n v="684.93100000000004"/>
    <n v="13"/>
  </r>
  <r>
    <d v="2023-03-12T00:00:00"/>
    <x v="3"/>
    <x v="4"/>
    <n v="17"/>
    <n v="515.12"/>
    <x v="3"/>
    <s v="Wholesale"/>
    <n v="0.15"/>
    <x v="4"/>
    <n v="7443.4840000000004"/>
    <x v="4"/>
    <x v="1"/>
    <n v="1"/>
    <s v="REG101189"/>
    <s v="Cust 9159"/>
    <n v="32.74"/>
    <d v="2023-03-12T00:00:00"/>
    <d v="2023-03-22T00:00:00"/>
    <s v="Cameron"/>
    <n v="10"/>
    <x v="9"/>
    <x v="2"/>
    <n v="7410.7440000000006"/>
    <x v="0"/>
    <n v="7443.4840000000004"/>
    <n v="17"/>
  </r>
  <r>
    <d v="2024-04-06T00:00:00"/>
    <x v="2"/>
    <x v="1"/>
    <n v="1"/>
    <n v="256.63"/>
    <x v="3"/>
    <s v="Wholesale"/>
    <n v="0"/>
    <x v="3"/>
    <n v="256.63"/>
    <x v="1"/>
    <x v="0"/>
    <n v="0"/>
    <s v="REG101190"/>
    <s v="Cust 3252"/>
    <n v="12.97"/>
    <d v="2024-04-06T00:00:00"/>
    <d v="2024-04-08T00:00:00"/>
    <s v="Ryan"/>
    <n v="2"/>
    <x v="2"/>
    <x v="6"/>
    <n v="243.66"/>
    <x v="1"/>
    <n v="256.63"/>
    <n v="0"/>
  </r>
  <r>
    <d v="2023-01-20T00:00:00"/>
    <x v="2"/>
    <x v="4"/>
    <n v="4"/>
    <n v="423.99"/>
    <x v="0"/>
    <s v="Retail"/>
    <n v="0.05"/>
    <x v="2"/>
    <n v="1611.162"/>
    <x v="0"/>
    <x v="0"/>
    <n v="0"/>
    <s v="REG101191"/>
    <s v="Cust 8679"/>
    <n v="20.05"/>
    <d v="2023-01-20T00:00:00"/>
    <d v="2023-01-25T00:00:00"/>
    <s v="Ryan"/>
    <n v="5"/>
    <x v="2"/>
    <x v="1"/>
    <n v="1591.1120000000001"/>
    <x v="0"/>
    <n v="1611.162"/>
    <n v="0"/>
  </r>
  <r>
    <d v="2023-09-11T00:00:00"/>
    <x v="0"/>
    <x v="2"/>
    <n v="7"/>
    <n v="67.05"/>
    <x v="3"/>
    <s v="Wholesale"/>
    <n v="0.1"/>
    <x v="3"/>
    <n v="422.41500000000002"/>
    <x v="3"/>
    <x v="0"/>
    <n v="0"/>
    <s v="REG101194"/>
    <s v="Cust 9092"/>
    <n v="36.67"/>
    <d v="2023-09-11T00:00:00"/>
    <d v="2023-09-18T00:00:00"/>
    <s v="Eric"/>
    <n v="7"/>
    <x v="2"/>
    <x v="1"/>
    <n v="385.745"/>
    <x v="0"/>
    <n v="422.41499999999996"/>
    <n v="0"/>
  </r>
  <r>
    <d v="2023-09-14T00:00:00"/>
    <x v="2"/>
    <x v="1"/>
    <n v="19"/>
    <n v="118.15"/>
    <x v="2"/>
    <s v="Retail"/>
    <n v="0.15"/>
    <x v="2"/>
    <n v="1908.1224999999999"/>
    <x v="3"/>
    <x v="1"/>
    <n v="0"/>
    <s v="REG101195"/>
    <s v="Cust 7007"/>
    <n v="12.95"/>
    <d v="2023-09-14T00:00:00"/>
    <d v="2023-09-19T00:00:00"/>
    <s v="Ryan"/>
    <n v="5"/>
    <x v="5"/>
    <x v="1"/>
    <n v="1895.1724999999999"/>
    <x v="0"/>
    <n v="1908.1224999999999"/>
    <n v="0"/>
  </r>
  <r>
    <d v="2024-06-23T00:00:00"/>
    <x v="2"/>
    <x v="5"/>
    <n v="9"/>
    <n v="36.21"/>
    <x v="2"/>
    <s v="Wholesale"/>
    <n v="0.15"/>
    <x v="4"/>
    <n v="277.00650000000002"/>
    <x v="4"/>
    <x v="0"/>
    <n v="0"/>
    <s v="REG101197"/>
    <s v="Cust 5771"/>
    <n v="6.71"/>
    <d v="2024-06-23T00:00:00"/>
    <d v="2024-06-30T00:00:00"/>
    <s v="Ryan"/>
    <n v="7"/>
    <x v="11"/>
    <x v="6"/>
    <n v="270.29650000000004"/>
    <x v="1"/>
    <n v="277.00649999999996"/>
    <n v="0"/>
  </r>
  <r>
    <d v="2023-03-30T00:00:00"/>
    <x v="4"/>
    <x v="6"/>
    <n v="10"/>
    <n v="52.58"/>
    <x v="0"/>
    <s v="Wholesale"/>
    <n v="0.1"/>
    <x v="0"/>
    <n v="473.22"/>
    <x v="3"/>
    <x v="2"/>
    <n v="0"/>
    <s v="REG101198"/>
    <s v="Cust 4317"/>
    <n v="14.01"/>
    <d v="2023-03-30T00:00:00"/>
    <d v="2023-04-09T00:00:00"/>
    <s v="Wendy"/>
    <n v="10"/>
    <x v="7"/>
    <x v="4"/>
    <n v="459.21000000000004"/>
    <x v="0"/>
    <n v="473.21999999999997"/>
    <n v="0"/>
  </r>
  <r>
    <d v="2024-10-05T00:00:00"/>
    <x v="0"/>
    <x v="1"/>
    <n v="6"/>
    <n v="272.26"/>
    <x v="1"/>
    <s v="Retail"/>
    <n v="0.1"/>
    <x v="3"/>
    <n v="1470.204"/>
    <x v="2"/>
    <x v="1"/>
    <n v="0"/>
    <s v="REG101199"/>
    <s v="Cust 3627"/>
    <n v="43.67"/>
    <d v="2024-10-05T00:00:00"/>
    <d v="2024-10-15T00:00:00"/>
    <s v="Eric"/>
    <n v="10"/>
    <x v="9"/>
    <x v="3"/>
    <n v="1426.5339999999999"/>
    <x v="1"/>
    <n v="1470.204"/>
    <n v="0"/>
  </r>
  <r>
    <d v="2023-03-19T00:00:00"/>
    <x v="3"/>
    <x v="3"/>
    <n v="10"/>
    <n v="124.97"/>
    <x v="3"/>
    <s v="Retail"/>
    <n v="0.15"/>
    <x v="0"/>
    <n v="1062.2449999999999"/>
    <x v="1"/>
    <x v="2"/>
    <n v="1"/>
    <s v="REG101200"/>
    <s v="Cust 4433"/>
    <n v="40.229999999999997"/>
    <d v="2023-03-19T00:00:00"/>
    <d v="2023-03-29T00:00:00"/>
    <s v="Cameron"/>
    <n v="10"/>
    <x v="9"/>
    <x v="5"/>
    <n v="1022.0149999999999"/>
    <x v="0"/>
    <n v="1062.2450000000001"/>
    <n v="10"/>
  </r>
  <r>
    <d v="2025-03-17T00:00:00"/>
    <x v="2"/>
    <x v="1"/>
    <n v="9"/>
    <n v="228.62"/>
    <x v="2"/>
    <s v="Retail"/>
    <n v="0.05"/>
    <x v="0"/>
    <n v="1954.701"/>
    <x v="1"/>
    <x v="1"/>
    <n v="0"/>
    <s v="REG101201"/>
    <s v="Cust 6231"/>
    <n v="31.43"/>
    <d v="2025-03-17T00:00:00"/>
    <d v="2025-03-21T00:00:00"/>
    <s v="Ryan"/>
    <n v="4"/>
    <x v="4"/>
    <x v="0"/>
    <n v="1923.271"/>
    <x v="2"/>
    <n v="1954.7009999999998"/>
    <n v="0"/>
  </r>
  <r>
    <d v="2024-12-18T00:00:00"/>
    <x v="3"/>
    <x v="0"/>
    <n v="20"/>
    <n v="282.91000000000003"/>
    <x v="1"/>
    <s v="Wholesale"/>
    <n v="0.15"/>
    <x v="2"/>
    <n v="4809.47"/>
    <x v="2"/>
    <x v="0"/>
    <n v="0"/>
    <s v="REG101202"/>
    <s v="Cust 8987"/>
    <n v="8.19"/>
    <d v="2024-12-18T00:00:00"/>
    <d v="2024-12-28T00:00:00"/>
    <s v="Cameron"/>
    <n v="10"/>
    <x v="5"/>
    <x v="4"/>
    <n v="4801.2800000000007"/>
    <x v="1"/>
    <n v="4809.47"/>
    <n v="0"/>
  </r>
  <r>
    <d v="2025-01-06T00:00:00"/>
    <x v="4"/>
    <x v="4"/>
    <n v="17"/>
    <n v="129.62"/>
    <x v="3"/>
    <s v="Retail"/>
    <n v="0.15"/>
    <x v="0"/>
    <n v="1873.009"/>
    <x v="0"/>
    <x v="0"/>
    <n v="0"/>
    <s v="REG101203"/>
    <s v="Cust 4510"/>
    <n v="24.28"/>
    <d v="2025-01-06T00:00:00"/>
    <d v="2025-01-08T00:00:00"/>
    <s v="Wendy"/>
    <n v="2"/>
    <x v="0"/>
    <x v="5"/>
    <n v="1848.729"/>
    <x v="2"/>
    <n v="1873.009"/>
    <n v="0"/>
  </r>
  <r>
    <d v="2025-01-14T00:00:00"/>
    <x v="3"/>
    <x v="5"/>
    <n v="6"/>
    <n v="162.35"/>
    <x v="0"/>
    <s v="Wholesale"/>
    <n v="0.05"/>
    <x v="0"/>
    <n v="925.39499999999987"/>
    <x v="4"/>
    <x v="1"/>
    <n v="1"/>
    <s v="REG101204"/>
    <s v="Cust 7003"/>
    <n v="19.18"/>
    <d v="2025-01-14T00:00:00"/>
    <d v="2025-01-20T00:00:00"/>
    <s v="Cameron"/>
    <n v="6"/>
    <x v="3"/>
    <x v="6"/>
    <n v="906.21499999999992"/>
    <x v="2"/>
    <n v="925.39499999999987"/>
    <n v="6"/>
  </r>
  <r>
    <d v="2023-01-26T00:00:00"/>
    <x v="1"/>
    <x v="6"/>
    <n v="14"/>
    <n v="209.82"/>
    <x v="0"/>
    <s v="Wholesale"/>
    <n v="0"/>
    <x v="0"/>
    <n v="2937.48"/>
    <x v="3"/>
    <x v="1"/>
    <n v="0"/>
    <s v="REG101205"/>
    <s v="Cust 6546"/>
    <n v="36.11"/>
    <d v="2023-01-26T00:00:00"/>
    <d v="2023-01-30T00:00:00"/>
    <s v="Sophie"/>
    <n v="4"/>
    <x v="7"/>
    <x v="6"/>
    <n v="2901.37"/>
    <x v="0"/>
    <n v="2937.48"/>
    <n v="0"/>
  </r>
  <r>
    <d v="2024-08-04T00:00:00"/>
    <x v="2"/>
    <x v="0"/>
    <n v="16"/>
    <n v="293.44"/>
    <x v="3"/>
    <s v="Wholesale"/>
    <n v="0.05"/>
    <x v="5"/>
    <n v="4460.2879999999996"/>
    <x v="1"/>
    <x v="1"/>
    <n v="0"/>
    <s v="REG101206"/>
    <s v="Cust 2951"/>
    <n v="42.56"/>
    <d v="2024-08-04T00:00:00"/>
    <d v="2024-08-14T00:00:00"/>
    <s v="Ryan"/>
    <n v="10"/>
    <x v="9"/>
    <x v="2"/>
    <n v="4417.7279999999992"/>
    <x v="1"/>
    <n v="4460.2879999999996"/>
    <n v="0"/>
  </r>
  <r>
    <d v="2024-02-13T00:00:00"/>
    <x v="2"/>
    <x v="1"/>
    <n v="11"/>
    <n v="185.52"/>
    <x v="3"/>
    <s v="Wholesale"/>
    <n v="0.15"/>
    <x v="5"/>
    <n v="1734.6120000000001"/>
    <x v="4"/>
    <x v="2"/>
    <n v="0"/>
    <s v="REG101207"/>
    <s v="Cust 4673"/>
    <n v="38.53"/>
    <d v="2024-02-13T00:00:00"/>
    <d v="2024-02-16T00:00:00"/>
    <s v="Ryan"/>
    <n v="3"/>
    <x v="7"/>
    <x v="2"/>
    <n v="1696.0820000000001"/>
    <x v="1"/>
    <n v="1734.6120000000001"/>
    <n v="0"/>
  </r>
  <r>
    <d v="2023-02-11T00:00:00"/>
    <x v="3"/>
    <x v="2"/>
    <n v="18"/>
    <n v="268.38"/>
    <x v="3"/>
    <s v="Wholesale"/>
    <n v="0.15"/>
    <x v="1"/>
    <n v="4106.2139999999999"/>
    <x v="3"/>
    <x v="0"/>
    <n v="0"/>
    <s v="REG101208"/>
    <s v="Cust 5988"/>
    <n v="48.38"/>
    <d v="2023-02-11T00:00:00"/>
    <d v="2023-02-14T00:00:00"/>
    <s v="Cameron"/>
    <n v="3"/>
    <x v="6"/>
    <x v="5"/>
    <n v="4057.8339999999998"/>
    <x v="0"/>
    <n v="4106.2139999999999"/>
    <n v="0"/>
  </r>
  <r>
    <d v="2024-06-17T00:00:00"/>
    <x v="0"/>
    <x v="6"/>
    <n v="18"/>
    <n v="547.04999999999995"/>
    <x v="2"/>
    <s v="Wholesale"/>
    <n v="0.1"/>
    <x v="3"/>
    <n v="8862.2099999999991"/>
    <x v="3"/>
    <x v="0"/>
    <n v="0"/>
    <s v="REG101209"/>
    <s v="Cust 3922"/>
    <n v="10.99"/>
    <d v="2024-06-17T00:00:00"/>
    <d v="2024-06-22T00:00:00"/>
    <s v="Eric"/>
    <n v="5"/>
    <x v="2"/>
    <x v="3"/>
    <n v="8851.2199999999993"/>
    <x v="1"/>
    <n v="8862.2099999999991"/>
    <n v="0"/>
  </r>
  <r>
    <d v="2023-02-03T00:00:00"/>
    <x v="4"/>
    <x v="2"/>
    <n v="2"/>
    <n v="438.06"/>
    <x v="0"/>
    <s v="Retail"/>
    <n v="0"/>
    <x v="2"/>
    <n v="876.12"/>
    <x v="0"/>
    <x v="0"/>
    <n v="1"/>
    <s v="REG101213"/>
    <s v="Cust 1813"/>
    <n v="12.9"/>
    <d v="2023-02-03T00:00:00"/>
    <d v="2023-02-09T00:00:00"/>
    <s v="Wendy"/>
    <n v="6"/>
    <x v="10"/>
    <x v="1"/>
    <n v="863.22"/>
    <x v="0"/>
    <n v="876.12"/>
    <n v="2"/>
  </r>
  <r>
    <d v="2024-11-25T00:00:00"/>
    <x v="0"/>
    <x v="3"/>
    <n v="14"/>
    <n v="6.1"/>
    <x v="2"/>
    <s v="Wholesale"/>
    <n v="0.15"/>
    <x v="3"/>
    <n v="72.589999999999989"/>
    <x v="0"/>
    <x v="0"/>
    <n v="1"/>
    <s v="REG101214"/>
    <s v="Cust 7749"/>
    <n v="10.18"/>
    <d v="2024-11-25T00:00:00"/>
    <d v="2024-11-30T00:00:00"/>
    <s v="Eric"/>
    <n v="5"/>
    <x v="0"/>
    <x v="2"/>
    <n v="62.409999999999989"/>
    <x v="1"/>
    <n v="72.589999999999989"/>
    <n v="14"/>
  </r>
  <r>
    <d v="2024-06-30T00:00:00"/>
    <x v="2"/>
    <x v="0"/>
    <n v="2"/>
    <n v="80.14"/>
    <x v="3"/>
    <s v="Wholesale"/>
    <n v="0"/>
    <x v="3"/>
    <n v="160.28"/>
    <x v="0"/>
    <x v="0"/>
    <n v="1"/>
    <s v="REG101215"/>
    <s v="Cust 3416"/>
    <n v="13.41"/>
    <d v="2024-06-30T00:00:00"/>
    <d v="2024-07-03T00:00:00"/>
    <s v="Ryan"/>
    <n v="3"/>
    <x v="5"/>
    <x v="2"/>
    <n v="146.87"/>
    <x v="1"/>
    <n v="160.28"/>
    <n v="2"/>
  </r>
  <r>
    <d v="2023-08-02T00:00:00"/>
    <x v="1"/>
    <x v="0"/>
    <n v="11"/>
    <n v="66.97"/>
    <x v="1"/>
    <s v="Retail"/>
    <n v="0.15"/>
    <x v="4"/>
    <n v="626.16949999999997"/>
    <x v="1"/>
    <x v="0"/>
    <n v="1"/>
    <s v="REG101216"/>
    <s v="Cust 7066"/>
    <n v="20.350000000000001"/>
    <d v="2023-08-02T00:00:00"/>
    <d v="2023-08-11T00:00:00"/>
    <s v="Sophie"/>
    <n v="9"/>
    <x v="5"/>
    <x v="4"/>
    <n v="605.81949999999995"/>
    <x v="0"/>
    <n v="626.16949999999997"/>
    <n v="11"/>
  </r>
  <r>
    <d v="2024-02-22T00:00:00"/>
    <x v="1"/>
    <x v="3"/>
    <n v="6"/>
    <n v="181.34"/>
    <x v="1"/>
    <s v="Wholesale"/>
    <n v="0"/>
    <x v="1"/>
    <n v="1088.04"/>
    <x v="3"/>
    <x v="0"/>
    <n v="0"/>
    <s v="REG101217"/>
    <s v="Cust 5180"/>
    <n v="27.65"/>
    <d v="2024-02-22T00:00:00"/>
    <d v="2024-02-27T00:00:00"/>
    <s v="Sophie"/>
    <n v="5"/>
    <x v="4"/>
    <x v="2"/>
    <n v="1060.3899999999999"/>
    <x v="1"/>
    <n v="1088.04"/>
    <n v="0"/>
  </r>
  <r>
    <d v="2023-04-14T00:00:00"/>
    <x v="3"/>
    <x v="1"/>
    <n v="6"/>
    <n v="196.31"/>
    <x v="2"/>
    <s v="Retail"/>
    <n v="0.1"/>
    <x v="3"/>
    <n v="1060.0740000000001"/>
    <x v="0"/>
    <x v="2"/>
    <n v="0"/>
    <s v="REG101220"/>
    <s v="Cust 6843"/>
    <n v="38.65"/>
    <d v="2023-04-14T00:00:00"/>
    <d v="2023-04-17T00:00:00"/>
    <s v="Cameron"/>
    <n v="3"/>
    <x v="8"/>
    <x v="4"/>
    <n v="1021.4240000000001"/>
    <x v="0"/>
    <n v="1060.0740000000001"/>
    <n v="0"/>
  </r>
  <r>
    <d v="2023-02-01T00:00:00"/>
    <x v="2"/>
    <x v="1"/>
    <n v="8"/>
    <n v="430.06"/>
    <x v="0"/>
    <s v="Wholesale"/>
    <n v="0.05"/>
    <x v="4"/>
    <n v="3268.4560000000001"/>
    <x v="2"/>
    <x v="1"/>
    <n v="0"/>
    <s v="REG101221"/>
    <s v="Cust 6844"/>
    <n v="38.450000000000003"/>
    <d v="2023-02-01T00:00:00"/>
    <d v="2023-02-05T00:00:00"/>
    <s v="Ryan"/>
    <n v="4"/>
    <x v="7"/>
    <x v="4"/>
    <n v="3230.0060000000003"/>
    <x v="0"/>
    <n v="3268.4559999999997"/>
    <n v="0"/>
  </r>
  <r>
    <d v="2024-06-30T00:00:00"/>
    <x v="0"/>
    <x v="5"/>
    <n v="14"/>
    <n v="429.72"/>
    <x v="1"/>
    <s v="Retail"/>
    <n v="0.1"/>
    <x v="0"/>
    <n v="5414.4719999999998"/>
    <x v="3"/>
    <x v="1"/>
    <n v="0"/>
    <s v="REG101222"/>
    <s v="Cust 3248"/>
    <n v="45.78"/>
    <d v="2024-06-30T00:00:00"/>
    <d v="2024-07-05T00:00:00"/>
    <s v="Eric"/>
    <n v="5"/>
    <x v="6"/>
    <x v="4"/>
    <n v="5368.692"/>
    <x v="1"/>
    <n v="5414.4719999999998"/>
    <n v="0"/>
  </r>
  <r>
    <d v="2023-10-18T00:00:00"/>
    <x v="3"/>
    <x v="1"/>
    <n v="13"/>
    <n v="127.34"/>
    <x v="3"/>
    <s v="Wholesale"/>
    <n v="0"/>
    <x v="1"/>
    <n v="1655.42"/>
    <x v="4"/>
    <x v="2"/>
    <n v="0"/>
    <s v="REG101223"/>
    <s v="Cust 5226"/>
    <n v="6.15"/>
    <d v="2023-10-18T00:00:00"/>
    <d v="2023-10-21T00:00:00"/>
    <s v="Cameron"/>
    <n v="3"/>
    <x v="5"/>
    <x v="0"/>
    <n v="1649.27"/>
    <x v="0"/>
    <n v="1655.42"/>
    <n v="0"/>
  </r>
  <r>
    <d v="2024-07-04T00:00:00"/>
    <x v="0"/>
    <x v="5"/>
    <n v="6"/>
    <n v="421.97"/>
    <x v="0"/>
    <s v="Wholesale"/>
    <n v="0.05"/>
    <x v="4"/>
    <n v="2405.2289999999998"/>
    <x v="3"/>
    <x v="2"/>
    <n v="0"/>
    <s v="REG101224"/>
    <s v="Cust 9804"/>
    <n v="41.31"/>
    <d v="2024-07-04T00:00:00"/>
    <d v="2024-07-13T00:00:00"/>
    <s v="Eric"/>
    <n v="9"/>
    <x v="4"/>
    <x v="4"/>
    <n v="2363.9189999999999"/>
    <x v="1"/>
    <n v="2405.2290000000003"/>
    <n v="0"/>
  </r>
  <r>
    <d v="2024-07-04T00:00:00"/>
    <x v="0"/>
    <x v="4"/>
    <n v="5"/>
    <n v="225.69"/>
    <x v="1"/>
    <s v="Wholesale"/>
    <n v="0.15"/>
    <x v="3"/>
    <n v="959.1825"/>
    <x v="1"/>
    <x v="2"/>
    <n v="0"/>
    <s v="REG101225"/>
    <s v="Cust 3990"/>
    <n v="47.6"/>
    <d v="2024-07-04T00:00:00"/>
    <d v="2024-07-12T00:00:00"/>
    <s v="Eric"/>
    <n v="8"/>
    <x v="7"/>
    <x v="3"/>
    <n v="911.58249999999998"/>
    <x v="1"/>
    <n v="959.1825"/>
    <n v="0"/>
  </r>
  <r>
    <d v="2023-07-27T00:00:00"/>
    <x v="2"/>
    <x v="5"/>
    <n v="10"/>
    <n v="322.11"/>
    <x v="1"/>
    <s v="Retail"/>
    <n v="0.15"/>
    <x v="5"/>
    <n v="2737.9349999999999"/>
    <x v="2"/>
    <x v="2"/>
    <n v="0"/>
    <s v="REG101226"/>
    <s v="Cust 5106"/>
    <n v="28.72"/>
    <d v="2023-07-27T00:00:00"/>
    <d v="2023-08-02T00:00:00"/>
    <s v="Ryan"/>
    <n v="6"/>
    <x v="7"/>
    <x v="4"/>
    <n v="2709.2150000000001"/>
    <x v="0"/>
    <n v="2737.9350000000004"/>
    <n v="0"/>
  </r>
  <r>
    <d v="2023-01-11T00:00:00"/>
    <x v="0"/>
    <x v="5"/>
    <n v="13"/>
    <n v="515.41999999999996"/>
    <x v="3"/>
    <s v="Retail"/>
    <n v="0"/>
    <x v="4"/>
    <n v="6700.4599999999991"/>
    <x v="0"/>
    <x v="0"/>
    <n v="0"/>
    <s v="REG101229"/>
    <s v="Cust 5342"/>
    <n v="43.37"/>
    <d v="2023-01-11T00:00:00"/>
    <d v="2023-01-20T00:00:00"/>
    <s v="Eric"/>
    <n v="9"/>
    <x v="2"/>
    <x v="4"/>
    <n v="6657.0899999999992"/>
    <x v="0"/>
    <n v="6700.4599999999991"/>
    <n v="0"/>
  </r>
  <r>
    <d v="2024-04-16T00:00:00"/>
    <x v="4"/>
    <x v="4"/>
    <n v="7"/>
    <n v="129.83000000000001"/>
    <x v="1"/>
    <s v="Wholesale"/>
    <n v="0"/>
    <x v="3"/>
    <n v="908.81000000000006"/>
    <x v="1"/>
    <x v="2"/>
    <n v="0"/>
    <s v="REG101230"/>
    <s v="Cust 4564"/>
    <n v="13.12"/>
    <d v="2024-04-16T00:00:00"/>
    <d v="2024-04-20T00:00:00"/>
    <s v="Wendy"/>
    <n v="4"/>
    <x v="5"/>
    <x v="6"/>
    <n v="895.69"/>
    <x v="1"/>
    <n v="908.81000000000006"/>
    <n v="0"/>
  </r>
  <r>
    <d v="2024-03-09T00:00:00"/>
    <x v="3"/>
    <x v="5"/>
    <n v="17"/>
    <n v="376.15"/>
    <x v="2"/>
    <s v="Retail"/>
    <n v="0.05"/>
    <x v="5"/>
    <n v="6074.8224999999993"/>
    <x v="1"/>
    <x v="2"/>
    <n v="1"/>
    <s v="REG101231"/>
    <s v="Cust 6441"/>
    <n v="31.96"/>
    <d v="2024-03-09T00:00:00"/>
    <d v="2024-03-12T00:00:00"/>
    <s v="Cameron"/>
    <n v="3"/>
    <x v="7"/>
    <x v="2"/>
    <n v="6042.8624999999993"/>
    <x v="1"/>
    <n v="6074.8224999999993"/>
    <n v="17"/>
  </r>
  <r>
    <d v="2024-10-07T00:00:00"/>
    <x v="1"/>
    <x v="3"/>
    <n v="8"/>
    <n v="385.46"/>
    <x v="1"/>
    <s v="Wholesale"/>
    <n v="0"/>
    <x v="4"/>
    <n v="3083.68"/>
    <x v="3"/>
    <x v="1"/>
    <n v="0"/>
    <s v="REG101232"/>
    <s v="Cust 7591"/>
    <n v="8.89"/>
    <d v="2024-10-07T00:00:00"/>
    <d v="2024-10-11T00:00:00"/>
    <s v="Sophie"/>
    <n v="4"/>
    <x v="11"/>
    <x v="1"/>
    <n v="3074.79"/>
    <x v="1"/>
    <n v="3083.68"/>
    <n v="0"/>
  </r>
  <r>
    <d v="2023-10-06T00:00:00"/>
    <x v="4"/>
    <x v="6"/>
    <n v="2"/>
    <n v="474.13"/>
    <x v="3"/>
    <s v="Wholesale"/>
    <n v="0"/>
    <x v="3"/>
    <n v="948.26"/>
    <x v="1"/>
    <x v="0"/>
    <n v="1"/>
    <s v="REG101233"/>
    <s v="Cust 9778"/>
    <n v="14.41"/>
    <d v="2023-10-06T00:00:00"/>
    <d v="2023-10-15T00:00:00"/>
    <s v="Wendy"/>
    <n v="9"/>
    <x v="11"/>
    <x v="2"/>
    <n v="933.85"/>
    <x v="0"/>
    <n v="948.26"/>
    <n v="2"/>
  </r>
  <r>
    <d v="2024-02-20T00:00:00"/>
    <x v="1"/>
    <x v="1"/>
    <n v="1"/>
    <n v="67.38"/>
    <x v="3"/>
    <s v="Retail"/>
    <n v="0.15"/>
    <x v="1"/>
    <n v="57.273000000000003"/>
    <x v="4"/>
    <x v="2"/>
    <n v="0"/>
    <s v="REG101235"/>
    <s v="Cust 8126"/>
    <n v="6.14"/>
    <d v="2024-02-20T00:00:00"/>
    <d v="2024-02-27T00:00:00"/>
    <s v="Sophie"/>
    <n v="7"/>
    <x v="4"/>
    <x v="4"/>
    <n v="51.133000000000003"/>
    <x v="1"/>
    <n v="57.272999999999996"/>
    <n v="0"/>
  </r>
  <r>
    <d v="2024-01-08T00:00:00"/>
    <x v="1"/>
    <x v="3"/>
    <n v="7"/>
    <n v="562.6"/>
    <x v="1"/>
    <s v="Retail"/>
    <n v="0.15"/>
    <x v="0"/>
    <n v="3347.47"/>
    <x v="0"/>
    <x v="2"/>
    <n v="0"/>
    <s v="REG101238"/>
    <s v="Cust 3508"/>
    <n v="19.95"/>
    <d v="2024-01-08T00:00:00"/>
    <d v="2024-01-12T00:00:00"/>
    <s v="Sophie"/>
    <n v="4"/>
    <x v="4"/>
    <x v="3"/>
    <n v="3327.52"/>
    <x v="1"/>
    <n v="3347.4700000000003"/>
    <n v="0"/>
  </r>
  <r>
    <d v="2024-06-05T00:00:00"/>
    <x v="2"/>
    <x v="5"/>
    <n v="7"/>
    <n v="14.34"/>
    <x v="3"/>
    <s v="Retail"/>
    <n v="0.05"/>
    <x v="1"/>
    <n v="95.36099999999999"/>
    <x v="2"/>
    <x v="2"/>
    <n v="0"/>
    <s v="REG101239"/>
    <s v="Cust 4826"/>
    <n v="19.45"/>
    <d v="2024-06-05T00:00:00"/>
    <d v="2024-06-08T00:00:00"/>
    <s v="Ryan"/>
    <n v="3"/>
    <x v="4"/>
    <x v="4"/>
    <n v="75.910999999999987"/>
    <x v="1"/>
    <n v="95.36099999999999"/>
    <n v="0"/>
  </r>
  <r>
    <d v="2025-05-21T00:00:00"/>
    <x v="0"/>
    <x v="1"/>
    <n v="11"/>
    <n v="34.72"/>
    <x v="0"/>
    <s v="Wholesale"/>
    <n v="0.1"/>
    <x v="5"/>
    <n v="343.72800000000001"/>
    <x v="1"/>
    <x v="0"/>
    <n v="0"/>
    <s v="REG101240"/>
    <s v="Cust 1232"/>
    <n v="9.31"/>
    <d v="2025-05-21T00:00:00"/>
    <d v="2025-05-23T00:00:00"/>
    <s v="Eric"/>
    <n v="2"/>
    <x v="10"/>
    <x v="2"/>
    <n v="334.41800000000001"/>
    <x v="2"/>
    <n v="343.72799999999995"/>
    <n v="0"/>
  </r>
  <r>
    <d v="2023-03-05T00:00:00"/>
    <x v="0"/>
    <x v="6"/>
    <n v="11"/>
    <n v="488.17"/>
    <x v="0"/>
    <s v="Wholesale"/>
    <n v="0.05"/>
    <x v="4"/>
    <n v="5101.3764999999994"/>
    <x v="3"/>
    <x v="2"/>
    <n v="1"/>
    <s v="REG101242"/>
    <s v="Cust 5153"/>
    <n v="37.47"/>
    <d v="2023-03-05T00:00:00"/>
    <d v="2023-03-11T00:00:00"/>
    <s v="Eric"/>
    <n v="6"/>
    <x v="8"/>
    <x v="5"/>
    <n v="5063.9064999999991"/>
    <x v="0"/>
    <n v="5101.3764999999994"/>
    <n v="11"/>
  </r>
  <r>
    <d v="2024-10-27T00:00:00"/>
    <x v="1"/>
    <x v="4"/>
    <n v="10"/>
    <n v="268.39"/>
    <x v="0"/>
    <s v="Retail"/>
    <n v="0.05"/>
    <x v="1"/>
    <n v="2549.704999999999"/>
    <x v="4"/>
    <x v="1"/>
    <n v="0"/>
    <s v="REG101243"/>
    <s v="Cust 6330"/>
    <n v="25.86"/>
    <d v="2024-10-27T00:00:00"/>
    <d v="2024-11-02T00:00:00"/>
    <s v="Sophie"/>
    <n v="6"/>
    <x v="6"/>
    <x v="5"/>
    <n v="2523.8449999999989"/>
    <x v="1"/>
    <n v="2549.7049999999995"/>
    <n v="0"/>
  </r>
  <r>
    <d v="2025-03-24T00:00:00"/>
    <x v="2"/>
    <x v="4"/>
    <n v="5"/>
    <n v="64.180000000000007"/>
    <x v="2"/>
    <s v="Retail"/>
    <n v="0.1"/>
    <x v="0"/>
    <n v="288.81000000000012"/>
    <x v="1"/>
    <x v="1"/>
    <n v="0"/>
    <s v="REG101244"/>
    <s v="Cust 8277"/>
    <n v="21.17"/>
    <d v="2025-03-24T00:00:00"/>
    <d v="2025-03-29T00:00:00"/>
    <s v="Ryan"/>
    <n v="5"/>
    <x v="1"/>
    <x v="4"/>
    <n v="267.6400000000001"/>
    <x v="2"/>
    <n v="288.81000000000006"/>
    <n v="0"/>
  </r>
  <r>
    <d v="2024-09-21T00:00:00"/>
    <x v="4"/>
    <x v="1"/>
    <n v="15"/>
    <n v="466.55"/>
    <x v="1"/>
    <s v="Retail"/>
    <n v="0.05"/>
    <x v="1"/>
    <n v="6648.3374999999996"/>
    <x v="3"/>
    <x v="1"/>
    <n v="1"/>
    <s v="REG101245"/>
    <s v="Cust 5884"/>
    <n v="36.68"/>
    <d v="2024-09-21T00:00:00"/>
    <d v="2024-09-27T00:00:00"/>
    <s v="Wendy"/>
    <n v="6"/>
    <x v="5"/>
    <x v="4"/>
    <n v="6611.6574999999993"/>
    <x v="1"/>
    <n v="6648.3374999999996"/>
    <n v="15"/>
  </r>
  <r>
    <d v="2024-07-11T00:00:00"/>
    <x v="0"/>
    <x v="5"/>
    <n v="6"/>
    <n v="100.75"/>
    <x v="1"/>
    <s v="Wholesale"/>
    <n v="0.1"/>
    <x v="2"/>
    <n v="544.05000000000007"/>
    <x v="4"/>
    <x v="0"/>
    <n v="0"/>
    <s v="REG101247"/>
    <s v="Cust 8095"/>
    <n v="12.98"/>
    <d v="2024-07-11T00:00:00"/>
    <d v="2024-07-14T00:00:00"/>
    <s v="Eric"/>
    <n v="3"/>
    <x v="3"/>
    <x v="0"/>
    <n v="531.07000000000005"/>
    <x v="1"/>
    <n v="544.05000000000007"/>
    <n v="0"/>
  </r>
  <r>
    <d v="2023-11-26T00:00:00"/>
    <x v="0"/>
    <x v="0"/>
    <n v="9"/>
    <n v="526.26"/>
    <x v="0"/>
    <s v="Retail"/>
    <n v="0"/>
    <x v="4"/>
    <n v="4736.34"/>
    <x v="3"/>
    <x v="0"/>
    <n v="0"/>
    <s v="REG101249"/>
    <s v="Cust 6785"/>
    <n v="15.47"/>
    <d v="2023-11-26T00:00:00"/>
    <d v="2023-12-06T00:00:00"/>
    <s v="Eric"/>
    <n v="10"/>
    <x v="6"/>
    <x v="0"/>
    <n v="4720.87"/>
    <x v="0"/>
    <n v="4736.34"/>
    <n v="0"/>
  </r>
  <r>
    <d v="2024-06-02T00:00:00"/>
    <x v="3"/>
    <x v="6"/>
    <n v="18"/>
    <n v="519.41999999999996"/>
    <x v="2"/>
    <s v="Retail"/>
    <n v="0.15"/>
    <x v="0"/>
    <n v="7947.1259999999993"/>
    <x v="3"/>
    <x v="2"/>
    <n v="0"/>
    <s v="REG101250"/>
    <s v="Cust 6485"/>
    <n v="32.96"/>
    <d v="2024-06-02T00:00:00"/>
    <d v="2024-06-04T00:00:00"/>
    <s v="Cameron"/>
    <n v="2"/>
    <x v="11"/>
    <x v="4"/>
    <n v="7914.1659999999993"/>
    <x v="1"/>
    <n v="7947.1259999999993"/>
    <n v="0"/>
  </r>
  <r>
    <d v="2023-01-17T00:00:00"/>
    <x v="2"/>
    <x v="3"/>
    <n v="18"/>
    <n v="108.46"/>
    <x v="3"/>
    <s v="Wholesale"/>
    <n v="0.05"/>
    <x v="2"/>
    <n v="1854.6659999999999"/>
    <x v="0"/>
    <x v="1"/>
    <n v="0"/>
    <s v="REG101251"/>
    <s v="Cust 6960"/>
    <n v="10.72"/>
    <d v="2023-01-17T00:00:00"/>
    <d v="2023-01-24T00:00:00"/>
    <s v="Ryan"/>
    <n v="7"/>
    <x v="2"/>
    <x v="0"/>
    <n v="1843.9459999999999"/>
    <x v="0"/>
    <n v="1854.6659999999999"/>
    <n v="0"/>
  </r>
  <r>
    <d v="2025-01-05T00:00:00"/>
    <x v="2"/>
    <x v="6"/>
    <n v="17"/>
    <n v="5.91"/>
    <x v="1"/>
    <s v="Wholesale"/>
    <n v="0.15"/>
    <x v="0"/>
    <n v="85.399500000000003"/>
    <x v="0"/>
    <x v="1"/>
    <n v="0"/>
    <s v="REG101253"/>
    <s v="Cust 6186"/>
    <n v="44.85"/>
    <d v="2025-01-05T00:00:00"/>
    <d v="2025-01-13T00:00:00"/>
    <s v="Ryan"/>
    <n v="8"/>
    <x v="10"/>
    <x v="6"/>
    <n v="40.549500000000002"/>
    <x v="2"/>
    <n v="85.399500000000003"/>
    <n v="0"/>
  </r>
  <r>
    <d v="2024-02-20T00:00:00"/>
    <x v="0"/>
    <x v="1"/>
    <n v="4"/>
    <n v="452.77"/>
    <x v="0"/>
    <s v="Retail"/>
    <n v="0"/>
    <x v="5"/>
    <n v="1811.08"/>
    <x v="2"/>
    <x v="1"/>
    <n v="0"/>
    <s v="REG101254"/>
    <s v="Cust 8828"/>
    <n v="32.01"/>
    <d v="2024-02-20T00:00:00"/>
    <d v="2024-03-01T00:00:00"/>
    <s v="Eric"/>
    <n v="10"/>
    <x v="11"/>
    <x v="2"/>
    <n v="1779.07"/>
    <x v="1"/>
    <n v="1811.08"/>
    <n v="0"/>
  </r>
  <r>
    <d v="2023-12-26T00:00:00"/>
    <x v="2"/>
    <x v="5"/>
    <n v="7"/>
    <n v="157"/>
    <x v="1"/>
    <s v="Wholesale"/>
    <n v="0.15"/>
    <x v="1"/>
    <n v="934.15"/>
    <x v="0"/>
    <x v="1"/>
    <n v="1"/>
    <s v="REG101255"/>
    <s v="Cust 9097"/>
    <n v="39.72"/>
    <d v="2023-12-26T00:00:00"/>
    <d v="2024-01-04T00:00:00"/>
    <s v="Ryan"/>
    <n v="9"/>
    <x v="8"/>
    <x v="0"/>
    <n v="894.43"/>
    <x v="0"/>
    <n v="934.15"/>
    <n v="7"/>
  </r>
  <r>
    <d v="2023-03-07T00:00:00"/>
    <x v="2"/>
    <x v="6"/>
    <n v="11"/>
    <n v="550.86"/>
    <x v="2"/>
    <s v="Retail"/>
    <n v="0.1"/>
    <x v="4"/>
    <n v="5453.5140000000001"/>
    <x v="0"/>
    <x v="0"/>
    <n v="0"/>
    <s v="REG101256"/>
    <s v="Cust 4744"/>
    <n v="21.82"/>
    <d v="2023-03-07T00:00:00"/>
    <d v="2023-03-12T00:00:00"/>
    <s v="Ryan"/>
    <n v="5"/>
    <x v="3"/>
    <x v="1"/>
    <n v="5431.6940000000004"/>
    <x v="0"/>
    <n v="5453.5140000000001"/>
    <n v="0"/>
  </r>
  <r>
    <d v="2024-09-13T00:00:00"/>
    <x v="2"/>
    <x v="3"/>
    <n v="5"/>
    <n v="172.65"/>
    <x v="2"/>
    <s v="Wholesale"/>
    <n v="0.15"/>
    <x v="1"/>
    <n v="733.76249999999993"/>
    <x v="3"/>
    <x v="1"/>
    <n v="0"/>
    <s v="REG101257"/>
    <s v="Cust 4287"/>
    <n v="28.3"/>
    <d v="2024-09-13T00:00:00"/>
    <d v="2024-09-22T00:00:00"/>
    <s v="Ryan"/>
    <n v="9"/>
    <x v="3"/>
    <x v="6"/>
    <n v="705.46249999999998"/>
    <x v="1"/>
    <n v="733.76249999999993"/>
    <n v="0"/>
  </r>
  <r>
    <d v="2024-01-02T00:00:00"/>
    <x v="0"/>
    <x v="4"/>
    <n v="16"/>
    <n v="145.30000000000001"/>
    <x v="0"/>
    <s v="Wholesale"/>
    <n v="0"/>
    <x v="0"/>
    <n v="2324.8000000000002"/>
    <x v="4"/>
    <x v="0"/>
    <n v="1"/>
    <s v="REG101258"/>
    <s v="Cust 2236"/>
    <n v="29.64"/>
    <d v="2024-01-02T00:00:00"/>
    <d v="2024-01-12T00:00:00"/>
    <s v="Eric"/>
    <n v="10"/>
    <x v="6"/>
    <x v="5"/>
    <n v="2295.1600000000003"/>
    <x v="1"/>
    <n v="2324.8000000000002"/>
    <n v="16"/>
  </r>
  <r>
    <d v="2025-02-08T00:00:00"/>
    <x v="1"/>
    <x v="6"/>
    <n v="10"/>
    <n v="67.38"/>
    <x v="2"/>
    <s v="Retail"/>
    <n v="0.1"/>
    <x v="5"/>
    <n v="606.41999999999996"/>
    <x v="1"/>
    <x v="0"/>
    <n v="1"/>
    <s v="REG101259"/>
    <s v="Cust 5312"/>
    <n v="20.58"/>
    <d v="2025-02-08T00:00:00"/>
    <d v="2025-02-18T00:00:00"/>
    <s v="Sophie"/>
    <n v="10"/>
    <x v="5"/>
    <x v="2"/>
    <n v="585.83999999999992"/>
    <x v="2"/>
    <n v="606.41999999999996"/>
    <n v="10"/>
  </r>
  <r>
    <d v="2025-03-04T00:00:00"/>
    <x v="1"/>
    <x v="6"/>
    <n v="15"/>
    <n v="141.13"/>
    <x v="3"/>
    <s v="Wholesale"/>
    <n v="0"/>
    <x v="3"/>
    <n v="2116.9499999999998"/>
    <x v="3"/>
    <x v="1"/>
    <n v="0"/>
    <s v="REG101260"/>
    <s v="Cust 5096"/>
    <n v="19.63"/>
    <d v="2025-03-04T00:00:00"/>
    <d v="2025-03-12T00:00:00"/>
    <s v="Sophie"/>
    <n v="8"/>
    <x v="3"/>
    <x v="6"/>
    <n v="2097.3199999999997"/>
    <x v="2"/>
    <n v="2116.9499999999998"/>
    <n v="0"/>
  </r>
  <r>
    <d v="2024-03-12T00:00:00"/>
    <x v="3"/>
    <x v="4"/>
    <n v="1"/>
    <n v="534.61"/>
    <x v="3"/>
    <s v="Retail"/>
    <n v="0.05"/>
    <x v="2"/>
    <n v="507.87950000000001"/>
    <x v="0"/>
    <x v="1"/>
    <n v="0"/>
    <s v="REG101261"/>
    <s v="Cust 1162"/>
    <n v="22.68"/>
    <d v="2024-03-12T00:00:00"/>
    <d v="2024-03-21T00:00:00"/>
    <s v="Cameron"/>
    <n v="9"/>
    <x v="2"/>
    <x v="3"/>
    <n v="485.1995"/>
    <x v="1"/>
    <n v="507.87950000000001"/>
    <n v="0"/>
  </r>
  <r>
    <d v="2024-07-03T00:00:00"/>
    <x v="0"/>
    <x v="1"/>
    <n v="9"/>
    <n v="560.04"/>
    <x v="3"/>
    <s v="Retail"/>
    <n v="0.05"/>
    <x v="3"/>
    <n v="4788.3419999999996"/>
    <x v="1"/>
    <x v="2"/>
    <n v="0"/>
    <s v="REG101262"/>
    <s v="Cust 1669"/>
    <n v="22.81"/>
    <d v="2024-07-03T00:00:00"/>
    <d v="2024-07-07T00:00:00"/>
    <s v="Eric"/>
    <n v="4"/>
    <x v="8"/>
    <x v="0"/>
    <n v="4765.5319999999992"/>
    <x v="1"/>
    <n v="4788.3419999999996"/>
    <n v="0"/>
  </r>
  <r>
    <d v="2025-01-05T00:00:00"/>
    <x v="2"/>
    <x v="0"/>
    <n v="8"/>
    <n v="275.32"/>
    <x v="3"/>
    <s v="Retail"/>
    <n v="0.1"/>
    <x v="5"/>
    <n v="1982.3040000000001"/>
    <x v="3"/>
    <x v="1"/>
    <n v="0"/>
    <s v="REG101263"/>
    <s v="Cust 6213"/>
    <n v="18.260000000000002"/>
    <d v="2025-01-05T00:00:00"/>
    <d v="2025-01-13T00:00:00"/>
    <s v="Ryan"/>
    <n v="8"/>
    <x v="5"/>
    <x v="1"/>
    <n v="1964.0440000000001"/>
    <x v="2"/>
    <n v="1982.3040000000001"/>
    <n v="0"/>
  </r>
  <r>
    <d v="2024-03-21T00:00:00"/>
    <x v="0"/>
    <x v="1"/>
    <n v="3"/>
    <n v="105.73"/>
    <x v="3"/>
    <s v="Retail"/>
    <n v="0.05"/>
    <x v="4"/>
    <n v="301.33049999999997"/>
    <x v="2"/>
    <x v="0"/>
    <n v="1"/>
    <s v="REG101264"/>
    <s v="Cust 7659"/>
    <n v="12.12"/>
    <d v="2024-03-21T00:00:00"/>
    <d v="2024-03-28T00:00:00"/>
    <s v="Eric"/>
    <n v="7"/>
    <x v="7"/>
    <x v="1"/>
    <n v="289.21049999999997"/>
    <x v="1"/>
    <n v="301.33049999999997"/>
    <n v="3"/>
  </r>
  <r>
    <d v="2025-04-13T00:00:00"/>
    <x v="3"/>
    <x v="0"/>
    <n v="20"/>
    <n v="190.39"/>
    <x v="0"/>
    <s v="Retail"/>
    <n v="0.1"/>
    <x v="4"/>
    <n v="3427.02"/>
    <x v="1"/>
    <x v="1"/>
    <n v="0"/>
    <s v="REG101266"/>
    <s v="Cust 1457"/>
    <n v="49.93"/>
    <d v="2025-04-13T00:00:00"/>
    <d v="2025-04-18T00:00:00"/>
    <s v="Cameron"/>
    <n v="5"/>
    <x v="6"/>
    <x v="4"/>
    <n v="3377.09"/>
    <x v="2"/>
    <n v="3427.02"/>
    <n v="0"/>
  </r>
  <r>
    <d v="2024-04-30T00:00:00"/>
    <x v="4"/>
    <x v="3"/>
    <n v="19"/>
    <n v="433.39"/>
    <x v="2"/>
    <s v="Retail"/>
    <n v="0.05"/>
    <x v="4"/>
    <n v="7822.6894999999986"/>
    <x v="0"/>
    <x v="2"/>
    <n v="0"/>
    <s v="REG101267"/>
    <s v="Cust 2410"/>
    <n v="7.59"/>
    <d v="2024-04-30T00:00:00"/>
    <d v="2024-05-09T00:00:00"/>
    <s v="Wendy"/>
    <n v="9"/>
    <x v="6"/>
    <x v="1"/>
    <n v="7815.0994999999984"/>
    <x v="1"/>
    <n v="7822.6894999999995"/>
    <n v="0"/>
  </r>
  <r>
    <d v="2025-02-15T00:00:00"/>
    <x v="1"/>
    <x v="1"/>
    <n v="1"/>
    <n v="92.72"/>
    <x v="2"/>
    <s v="Wholesale"/>
    <n v="0.15"/>
    <x v="0"/>
    <n v="78.811999999999998"/>
    <x v="2"/>
    <x v="2"/>
    <n v="0"/>
    <s v="REG101268"/>
    <s v="Cust 4723"/>
    <n v="48.46"/>
    <d v="2025-02-15T00:00:00"/>
    <d v="2025-02-19T00:00:00"/>
    <s v="Sophie"/>
    <n v="4"/>
    <x v="8"/>
    <x v="3"/>
    <n v="30.351999999999997"/>
    <x v="2"/>
    <n v="78.811999999999998"/>
    <n v="0"/>
  </r>
  <r>
    <d v="2025-02-18T00:00:00"/>
    <x v="4"/>
    <x v="0"/>
    <n v="1"/>
    <n v="263.27999999999997"/>
    <x v="3"/>
    <s v="Wholesale"/>
    <n v="0.1"/>
    <x v="0"/>
    <n v="236.952"/>
    <x v="4"/>
    <x v="1"/>
    <n v="0"/>
    <s v="REG101269"/>
    <s v="Cust 1586"/>
    <n v="36.28"/>
    <d v="2025-02-18T00:00:00"/>
    <d v="2025-02-23T00:00:00"/>
    <s v="Wendy"/>
    <n v="5"/>
    <x v="5"/>
    <x v="4"/>
    <n v="200.672"/>
    <x v="2"/>
    <n v="236.95199999999997"/>
    <n v="0"/>
  </r>
  <r>
    <d v="2024-02-04T00:00:00"/>
    <x v="3"/>
    <x v="4"/>
    <n v="18"/>
    <n v="595.53"/>
    <x v="0"/>
    <s v="Retail"/>
    <n v="0"/>
    <x v="2"/>
    <n v="10719.54"/>
    <x v="3"/>
    <x v="2"/>
    <n v="0"/>
    <s v="REG101271"/>
    <s v="Cust 9534"/>
    <n v="42.91"/>
    <d v="2024-02-04T00:00:00"/>
    <d v="2024-02-06T00:00:00"/>
    <s v="Cameron"/>
    <n v="2"/>
    <x v="2"/>
    <x v="4"/>
    <n v="10676.630000000001"/>
    <x v="1"/>
    <n v="10719.539999999999"/>
    <n v="0"/>
  </r>
  <r>
    <d v="2024-11-25T00:00:00"/>
    <x v="2"/>
    <x v="5"/>
    <n v="14"/>
    <n v="574.32000000000005"/>
    <x v="3"/>
    <s v="Wholesale"/>
    <n v="0.15"/>
    <x v="5"/>
    <n v="6834.4080000000004"/>
    <x v="4"/>
    <x v="1"/>
    <n v="0"/>
    <s v="REG101272"/>
    <s v="Cust 5693"/>
    <n v="12.07"/>
    <d v="2024-11-25T00:00:00"/>
    <d v="2024-12-05T00:00:00"/>
    <s v="Ryan"/>
    <n v="10"/>
    <x v="7"/>
    <x v="3"/>
    <n v="6822.3380000000006"/>
    <x v="1"/>
    <n v="6834.4080000000004"/>
    <n v="0"/>
  </r>
  <r>
    <d v="2024-12-30T00:00:00"/>
    <x v="2"/>
    <x v="0"/>
    <n v="18"/>
    <n v="444.13"/>
    <x v="3"/>
    <s v="Retail"/>
    <n v="0"/>
    <x v="2"/>
    <n v="7994.34"/>
    <x v="3"/>
    <x v="1"/>
    <n v="0"/>
    <s v="REG101273"/>
    <s v="Cust 6950"/>
    <n v="5.41"/>
    <d v="2024-12-30T00:00:00"/>
    <d v="2025-01-02T00:00:00"/>
    <s v="Ryan"/>
    <n v="3"/>
    <x v="4"/>
    <x v="3"/>
    <n v="7988.93"/>
    <x v="1"/>
    <n v="7994.34"/>
    <n v="0"/>
  </r>
  <r>
    <d v="2023-09-05T00:00:00"/>
    <x v="4"/>
    <x v="4"/>
    <n v="19"/>
    <n v="431.47"/>
    <x v="1"/>
    <s v="Retail"/>
    <n v="0.1"/>
    <x v="0"/>
    <n v="7378.1370000000006"/>
    <x v="1"/>
    <x v="2"/>
    <n v="0"/>
    <s v="REG101274"/>
    <s v="Cust 7098"/>
    <n v="49.23"/>
    <d v="2023-09-05T00:00:00"/>
    <d v="2023-09-10T00:00:00"/>
    <s v="Wendy"/>
    <n v="5"/>
    <x v="9"/>
    <x v="0"/>
    <n v="7328.9070000000011"/>
    <x v="0"/>
    <n v="7378.1370000000006"/>
    <n v="0"/>
  </r>
  <r>
    <d v="2023-08-01T00:00:00"/>
    <x v="4"/>
    <x v="6"/>
    <n v="19"/>
    <n v="67.489999999999995"/>
    <x v="2"/>
    <s v="Retail"/>
    <n v="0"/>
    <x v="2"/>
    <n v="1282.31"/>
    <x v="2"/>
    <x v="1"/>
    <n v="0"/>
    <s v="REG101275"/>
    <s v="Cust 8300"/>
    <n v="32.04"/>
    <d v="2023-08-01T00:00:00"/>
    <d v="2023-08-11T00:00:00"/>
    <s v="Wendy"/>
    <n v="10"/>
    <x v="7"/>
    <x v="6"/>
    <n v="1250.27"/>
    <x v="0"/>
    <n v="1282.31"/>
    <n v="0"/>
  </r>
  <r>
    <d v="2023-01-06T00:00:00"/>
    <x v="3"/>
    <x v="4"/>
    <n v="11"/>
    <n v="25.67"/>
    <x v="2"/>
    <s v="Retail"/>
    <n v="0.15"/>
    <x v="3"/>
    <n v="240.0145"/>
    <x v="4"/>
    <x v="1"/>
    <n v="0"/>
    <s v="REG101276"/>
    <s v="Cust 9557"/>
    <n v="30.12"/>
    <d v="2023-01-06T00:00:00"/>
    <d v="2023-01-08T00:00:00"/>
    <s v="Cameron"/>
    <n v="2"/>
    <x v="2"/>
    <x v="3"/>
    <n v="209.89449999999999"/>
    <x v="0"/>
    <n v="240.0145"/>
    <n v="0"/>
  </r>
  <r>
    <d v="2025-05-02T00:00:00"/>
    <x v="3"/>
    <x v="1"/>
    <n v="4"/>
    <n v="368.69"/>
    <x v="3"/>
    <s v="Wholesale"/>
    <n v="0"/>
    <x v="5"/>
    <n v="1474.76"/>
    <x v="1"/>
    <x v="2"/>
    <n v="0"/>
    <s v="REG101277"/>
    <s v="Cust 8787"/>
    <n v="48.57"/>
    <d v="2025-05-02T00:00:00"/>
    <d v="2025-05-06T00:00:00"/>
    <s v="Cameron"/>
    <n v="4"/>
    <x v="10"/>
    <x v="5"/>
    <n v="1426.19"/>
    <x v="2"/>
    <n v="1474.76"/>
    <n v="0"/>
  </r>
  <r>
    <d v="2024-09-10T00:00:00"/>
    <x v="0"/>
    <x v="0"/>
    <n v="14"/>
    <n v="85.54"/>
    <x v="0"/>
    <s v="Wholesale"/>
    <n v="0"/>
    <x v="2"/>
    <n v="1197.56"/>
    <x v="1"/>
    <x v="0"/>
    <n v="0"/>
    <s v="REG101279"/>
    <s v="Cust 2719"/>
    <n v="16.079999999999998"/>
    <d v="2024-09-10T00:00:00"/>
    <d v="2024-09-14T00:00:00"/>
    <s v="Eric"/>
    <n v="4"/>
    <x v="4"/>
    <x v="6"/>
    <n v="1181.48"/>
    <x v="1"/>
    <n v="1197.5600000000002"/>
    <n v="0"/>
  </r>
  <r>
    <d v="2024-04-05T00:00:00"/>
    <x v="3"/>
    <x v="3"/>
    <n v="9"/>
    <n v="267.60000000000002"/>
    <x v="3"/>
    <s v="Retail"/>
    <n v="0.15"/>
    <x v="0"/>
    <n v="2047.14"/>
    <x v="4"/>
    <x v="0"/>
    <n v="0"/>
    <s v="REG101280"/>
    <s v="Cust 6203"/>
    <n v="8.48"/>
    <d v="2024-04-05T00:00:00"/>
    <d v="2024-04-10T00:00:00"/>
    <s v="Cameron"/>
    <n v="5"/>
    <x v="6"/>
    <x v="3"/>
    <n v="2038.66"/>
    <x v="1"/>
    <n v="2047.14"/>
    <n v="0"/>
  </r>
  <r>
    <d v="2023-07-26T00:00:00"/>
    <x v="0"/>
    <x v="2"/>
    <n v="15"/>
    <n v="261.85000000000002"/>
    <x v="3"/>
    <s v="Wholesale"/>
    <n v="0.15"/>
    <x v="5"/>
    <n v="3338.5875000000001"/>
    <x v="0"/>
    <x v="1"/>
    <n v="0"/>
    <s v="REG101281"/>
    <s v="Cust 9151"/>
    <n v="40.68"/>
    <d v="2023-07-26T00:00:00"/>
    <d v="2023-07-31T00:00:00"/>
    <s v="Eric"/>
    <n v="5"/>
    <x v="7"/>
    <x v="3"/>
    <n v="3297.9075000000003"/>
    <x v="0"/>
    <n v="3338.5875000000001"/>
    <n v="0"/>
  </r>
  <r>
    <d v="2023-11-12T00:00:00"/>
    <x v="0"/>
    <x v="6"/>
    <n v="11"/>
    <n v="199.57"/>
    <x v="1"/>
    <s v="Retail"/>
    <n v="0.05"/>
    <x v="4"/>
    <n v="2085.5065"/>
    <x v="2"/>
    <x v="1"/>
    <n v="0"/>
    <s v="REG101282"/>
    <s v="Cust 5096"/>
    <n v="48.94"/>
    <d v="2023-11-12T00:00:00"/>
    <d v="2023-11-14T00:00:00"/>
    <s v="Eric"/>
    <n v="2"/>
    <x v="8"/>
    <x v="2"/>
    <n v="2036.5664999999999"/>
    <x v="0"/>
    <n v="2085.5065"/>
    <n v="0"/>
  </r>
  <r>
    <d v="2025-04-18T00:00:00"/>
    <x v="3"/>
    <x v="1"/>
    <n v="5"/>
    <n v="504.96"/>
    <x v="2"/>
    <s v="Retail"/>
    <n v="0.05"/>
    <x v="5"/>
    <n v="2398.559999999999"/>
    <x v="1"/>
    <x v="0"/>
    <n v="0"/>
    <s v="REG101283"/>
    <s v="Cust 4250"/>
    <n v="22.12"/>
    <d v="2025-04-18T00:00:00"/>
    <d v="2025-04-20T00:00:00"/>
    <s v="Cameron"/>
    <n v="2"/>
    <x v="10"/>
    <x v="4"/>
    <n v="2376.4399999999991"/>
    <x v="2"/>
    <n v="2398.5599999999995"/>
    <n v="0"/>
  </r>
  <r>
    <d v="2024-12-12T00:00:00"/>
    <x v="4"/>
    <x v="6"/>
    <n v="17"/>
    <n v="495.13"/>
    <x v="3"/>
    <s v="Wholesale"/>
    <n v="0.1"/>
    <x v="1"/>
    <n v="7575.4889999999996"/>
    <x v="0"/>
    <x v="0"/>
    <n v="1"/>
    <s v="REG101285"/>
    <s v="Cust 6063"/>
    <n v="26.37"/>
    <d v="2024-12-12T00:00:00"/>
    <d v="2024-12-21T00:00:00"/>
    <s v="Wendy"/>
    <n v="9"/>
    <x v="3"/>
    <x v="0"/>
    <n v="7549.1189999999997"/>
    <x v="1"/>
    <n v="7575.4889999999996"/>
    <n v="17"/>
  </r>
  <r>
    <d v="2025-05-07T00:00:00"/>
    <x v="4"/>
    <x v="1"/>
    <n v="14"/>
    <n v="142.05000000000001"/>
    <x v="3"/>
    <s v="Retail"/>
    <n v="0.05"/>
    <x v="2"/>
    <n v="1889.2650000000001"/>
    <x v="1"/>
    <x v="1"/>
    <n v="0"/>
    <s v="REG101286"/>
    <s v="Cust 7604"/>
    <n v="33.65"/>
    <d v="2025-05-07T00:00:00"/>
    <d v="2025-05-13T00:00:00"/>
    <s v="Wendy"/>
    <n v="6"/>
    <x v="11"/>
    <x v="1"/>
    <n v="1855.615"/>
    <x v="2"/>
    <n v="1889.2650000000001"/>
    <n v="0"/>
  </r>
  <r>
    <d v="2025-05-19T00:00:00"/>
    <x v="4"/>
    <x v="3"/>
    <n v="7"/>
    <n v="338.42"/>
    <x v="0"/>
    <s v="Retail"/>
    <n v="0.15"/>
    <x v="1"/>
    <n v="2013.5989999999999"/>
    <x v="0"/>
    <x v="0"/>
    <n v="0"/>
    <s v="REG101289"/>
    <s v="Cust 8770"/>
    <n v="5.82"/>
    <d v="2025-05-19T00:00:00"/>
    <d v="2025-05-21T00:00:00"/>
    <s v="Wendy"/>
    <n v="2"/>
    <x v="4"/>
    <x v="2"/>
    <n v="2007.779"/>
    <x v="2"/>
    <n v="2013.5989999999999"/>
    <n v="0"/>
  </r>
  <r>
    <d v="2024-09-01T00:00:00"/>
    <x v="2"/>
    <x v="4"/>
    <n v="14"/>
    <n v="297.56"/>
    <x v="0"/>
    <s v="Wholesale"/>
    <n v="0.1"/>
    <x v="5"/>
    <n v="3749.2559999999999"/>
    <x v="2"/>
    <x v="0"/>
    <n v="0"/>
    <s v="REG101292"/>
    <s v="Cust 4450"/>
    <n v="31.44"/>
    <d v="2024-09-01T00:00:00"/>
    <d v="2024-09-08T00:00:00"/>
    <s v="Ryan"/>
    <n v="7"/>
    <x v="3"/>
    <x v="4"/>
    <n v="3717.8159999999998"/>
    <x v="1"/>
    <n v="3749.2560000000003"/>
    <n v="0"/>
  </r>
  <r>
    <d v="2024-01-10T00:00:00"/>
    <x v="2"/>
    <x v="6"/>
    <n v="19"/>
    <n v="219.7"/>
    <x v="1"/>
    <s v="Retail"/>
    <n v="0"/>
    <x v="1"/>
    <n v="4174.3"/>
    <x v="3"/>
    <x v="0"/>
    <n v="0"/>
    <s v="REG101296"/>
    <s v="Cust 9365"/>
    <n v="15.38"/>
    <d v="2024-01-10T00:00:00"/>
    <d v="2024-01-16T00:00:00"/>
    <s v="Ryan"/>
    <n v="6"/>
    <x v="5"/>
    <x v="6"/>
    <n v="4158.92"/>
    <x v="1"/>
    <n v="4174.3"/>
    <n v="0"/>
  </r>
  <r>
    <d v="2025-05-17T00:00:00"/>
    <x v="1"/>
    <x v="1"/>
    <n v="6"/>
    <n v="94.34"/>
    <x v="2"/>
    <s v="Retail"/>
    <n v="0.05"/>
    <x v="1"/>
    <n v="537.73799999999994"/>
    <x v="3"/>
    <x v="2"/>
    <n v="1"/>
    <s v="REG101297"/>
    <s v="Cust 1392"/>
    <n v="49.26"/>
    <d v="2025-05-17T00:00:00"/>
    <d v="2025-05-23T00:00:00"/>
    <s v="Sophie"/>
    <n v="6"/>
    <x v="4"/>
    <x v="0"/>
    <n v="488.47799999999995"/>
    <x v="2"/>
    <n v="537.73799999999994"/>
    <n v="6"/>
  </r>
  <r>
    <d v="2024-07-26T00:00:00"/>
    <x v="3"/>
    <x v="0"/>
    <n v="9"/>
    <n v="486.58"/>
    <x v="1"/>
    <s v="Retail"/>
    <n v="0.15"/>
    <x v="1"/>
    <n v="3722.337"/>
    <x v="0"/>
    <x v="0"/>
    <n v="0"/>
    <s v="REG101298"/>
    <s v="Cust 3474"/>
    <n v="38.72"/>
    <d v="2024-07-26T00:00:00"/>
    <d v="2024-07-30T00:00:00"/>
    <s v="Cameron"/>
    <n v="4"/>
    <x v="6"/>
    <x v="5"/>
    <n v="3683.6170000000002"/>
    <x v="1"/>
    <n v="3722.337"/>
    <n v="0"/>
  </r>
  <r>
    <d v="2024-12-26T00:00:00"/>
    <x v="1"/>
    <x v="2"/>
    <n v="12"/>
    <n v="578.86"/>
    <x v="3"/>
    <s v="Retail"/>
    <n v="0.15"/>
    <x v="2"/>
    <n v="5904.3719999999994"/>
    <x v="3"/>
    <x v="0"/>
    <n v="0"/>
    <s v="REG101299"/>
    <s v="Cust 2111"/>
    <n v="25.84"/>
    <d v="2024-12-26T00:00:00"/>
    <d v="2025-01-03T00:00:00"/>
    <s v="Sophie"/>
    <n v="8"/>
    <x v="3"/>
    <x v="4"/>
    <n v="5878.5319999999992"/>
    <x v="1"/>
    <n v="5904.3719999999994"/>
    <n v="0"/>
  </r>
  <r>
    <d v="2025-01-23T00:00:00"/>
    <x v="0"/>
    <x v="4"/>
    <n v="7"/>
    <n v="196.88"/>
    <x v="2"/>
    <s v="Retail"/>
    <n v="0"/>
    <x v="5"/>
    <n v="1378.16"/>
    <x v="2"/>
    <x v="1"/>
    <n v="0"/>
    <s v="REG101300"/>
    <s v="Cust 9506"/>
    <n v="44.92"/>
    <d v="2025-01-23T00:00:00"/>
    <d v="2025-01-31T00:00:00"/>
    <s v="Eric"/>
    <n v="8"/>
    <x v="8"/>
    <x v="2"/>
    <n v="1333.24"/>
    <x v="2"/>
    <n v="1378.1599999999999"/>
    <n v="0"/>
  </r>
  <r>
    <d v="2025-03-04T00:00:00"/>
    <x v="3"/>
    <x v="4"/>
    <n v="11"/>
    <n v="447.38"/>
    <x v="3"/>
    <s v="Wholesale"/>
    <n v="0"/>
    <x v="1"/>
    <n v="4921.18"/>
    <x v="1"/>
    <x v="1"/>
    <n v="0"/>
    <s v="REG101302"/>
    <s v="Cust 7035"/>
    <n v="36.72"/>
    <d v="2025-03-04T00:00:00"/>
    <d v="2025-03-11T00:00:00"/>
    <s v="Cameron"/>
    <n v="7"/>
    <x v="7"/>
    <x v="4"/>
    <n v="4884.46"/>
    <x v="2"/>
    <n v="4921.18"/>
    <n v="0"/>
  </r>
  <r>
    <d v="2024-09-19T00:00:00"/>
    <x v="3"/>
    <x v="2"/>
    <n v="2"/>
    <n v="27.64"/>
    <x v="0"/>
    <s v="Retail"/>
    <n v="0.15"/>
    <x v="2"/>
    <n v="46.988"/>
    <x v="4"/>
    <x v="0"/>
    <n v="0"/>
    <s v="REG101304"/>
    <s v="Cust 3291"/>
    <n v="21.73"/>
    <d v="2024-09-19T00:00:00"/>
    <d v="2024-09-28T00:00:00"/>
    <s v="Cameron"/>
    <n v="9"/>
    <x v="2"/>
    <x v="4"/>
    <n v="25.257999999999999"/>
    <x v="1"/>
    <n v="46.988"/>
    <n v="0"/>
  </r>
  <r>
    <d v="2023-09-23T00:00:00"/>
    <x v="2"/>
    <x v="5"/>
    <n v="17"/>
    <n v="439.3"/>
    <x v="0"/>
    <s v="Retail"/>
    <n v="0"/>
    <x v="2"/>
    <n v="7468.1"/>
    <x v="0"/>
    <x v="0"/>
    <n v="0"/>
    <s v="REG101305"/>
    <s v="Cust 5258"/>
    <n v="12.87"/>
    <d v="2023-09-23T00:00:00"/>
    <d v="2023-09-26T00:00:00"/>
    <s v="Ryan"/>
    <n v="3"/>
    <x v="2"/>
    <x v="2"/>
    <n v="7455.2300000000005"/>
    <x v="0"/>
    <n v="7468.1"/>
    <n v="0"/>
  </r>
  <r>
    <d v="2024-12-31T00:00:00"/>
    <x v="0"/>
    <x v="6"/>
    <n v="15"/>
    <n v="573.80999999999995"/>
    <x v="2"/>
    <s v="Retail"/>
    <n v="0"/>
    <x v="1"/>
    <n v="8607.15"/>
    <x v="1"/>
    <x v="1"/>
    <n v="0"/>
    <s v="REG101306"/>
    <s v="Cust 4715"/>
    <n v="35.869999999999997"/>
    <d v="2024-12-31T00:00:00"/>
    <d v="2025-01-02T00:00:00"/>
    <s v="Eric"/>
    <n v="2"/>
    <x v="7"/>
    <x v="1"/>
    <n v="8571.2799999999988"/>
    <x v="1"/>
    <n v="8607.15"/>
    <n v="0"/>
  </r>
  <r>
    <d v="2024-01-23T00:00:00"/>
    <x v="2"/>
    <x v="2"/>
    <n v="19"/>
    <n v="360.06"/>
    <x v="2"/>
    <s v="Wholesale"/>
    <n v="0.05"/>
    <x v="0"/>
    <n v="6499.0829999999996"/>
    <x v="2"/>
    <x v="0"/>
    <n v="0"/>
    <s v="REG101307"/>
    <s v="Cust 3106"/>
    <n v="33.19"/>
    <d v="2024-01-23T00:00:00"/>
    <d v="2024-01-31T00:00:00"/>
    <s v="Ryan"/>
    <n v="8"/>
    <x v="8"/>
    <x v="4"/>
    <n v="6465.893"/>
    <x v="1"/>
    <n v="6499.0829999999996"/>
    <n v="0"/>
  </r>
  <r>
    <d v="2023-07-01T00:00:00"/>
    <x v="0"/>
    <x v="3"/>
    <n v="19"/>
    <n v="161.13"/>
    <x v="1"/>
    <s v="Wholesale"/>
    <n v="0"/>
    <x v="5"/>
    <n v="3061.47"/>
    <x v="4"/>
    <x v="0"/>
    <n v="0"/>
    <s v="REG101309"/>
    <s v="Cust 9182"/>
    <n v="5.46"/>
    <d v="2023-07-01T00:00:00"/>
    <d v="2023-07-06T00:00:00"/>
    <s v="Eric"/>
    <n v="5"/>
    <x v="8"/>
    <x v="5"/>
    <n v="3056.0099999999998"/>
    <x v="0"/>
    <n v="3061.47"/>
    <n v="0"/>
  </r>
  <r>
    <d v="2025-03-22T00:00:00"/>
    <x v="1"/>
    <x v="0"/>
    <n v="11"/>
    <n v="29.6"/>
    <x v="3"/>
    <s v="Retail"/>
    <n v="0.15"/>
    <x v="3"/>
    <n v="276.76"/>
    <x v="3"/>
    <x v="0"/>
    <n v="1"/>
    <s v="REG101310"/>
    <s v="Cust 6299"/>
    <n v="34.96"/>
    <d v="2025-03-22T00:00:00"/>
    <d v="2025-03-25T00:00:00"/>
    <s v="Sophie"/>
    <n v="3"/>
    <x v="6"/>
    <x v="4"/>
    <n v="241.79999999999998"/>
    <x v="2"/>
    <n v="276.76"/>
    <n v="11"/>
  </r>
  <r>
    <d v="2025-02-07T00:00:00"/>
    <x v="1"/>
    <x v="0"/>
    <n v="16"/>
    <n v="172.89"/>
    <x v="0"/>
    <s v="Wholesale"/>
    <n v="0.15"/>
    <x v="5"/>
    <n v="2351.3040000000001"/>
    <x v="4"/>
    <x v="0"/>
    <n v="1"/>
    <s v="REG101311"/>
    <s v="Cust 9628"/>
    <n v="41.87"/>
    <d v="2025-02-07T00:00:00"/>
    <d v="2025-02-15T00:00:00"/>
    <s v="Sophie"/>
    <n v="8"/>
    <x v="5"/>
    <x v="0"/>
    <n v="2309.4340000000002"/>
    <x v="2"/>
    <n v="2351.3039999999996"/>
    <n v="16"/>
  </r>
  <r>
    <d v="2023-10-18T00:00:00"/>
    <x v="2"/>
    <x v="1"/>
    <n v="5"/>
    <n v="48.06"/>
    <x v="1"/>
    <s v="Wholesale"/>
    <n v="0"/>
    <x v="1"/>
    <n v="240.3"/>
    <x v="1"/>
    <x v="0"/>
    <n v="0"/>
    <s v="REG101312"/>
    <s v="Cust 3831"/>
    <n v="19.170000000000002"/>
    <d v="2023-10-18T00:00:00"/>
    <d v="2023-10-26T00:00:00"/>
    <s v="Ryan"/>
    <n v="8"/>
    <x v="4"/>
    <x v="0"/>
    <n v="221.13"/>
    <x v="0"/>
    <n v="240.3"/>
    <n v="0"/>
  </r>
  <r>
    <d v="2025-03-08T00:00:00"/>
    <x v="1"/>
    <x v="0"/>
    <n v="4"/>
    <n v="24.58"/>
    <x v="0"/>
    <s v="Wholesale"/>
    <n v="0.15"/>
    <x v="3"/>
    <n v="83.571999999999989"/>
    <x v="2"/>
    <x v="2"/>
    <n v="0"/>
    <s v="REG101314"/>
    <s v="Cust 3939"/>
    <n v="39.869999999999997"/>
    <d v="2025-03-08T00:00:00"/>
    <d v="2025-03-17T00:00:00"/>
    <s v="Sophie"/>
    <n v="9"/>
    <x v="0"/>
    <x v="4"/>
    <n v="43.701999999999991"/>
    <x v="2"/>
    <n v="83.571999999999989"/>
    <n v="0"/>
  </r>
  <r>
    <d v="2023-07-03T00:00:00"/>
    <x v="4"/>
    <x v="2"/>
    <n v="2"/>
    <n v="504.82"/>
    <x v="3"/>
    <s v="Retail"/>
    <n v="0"/>
    <x v="3"/>
    <n v="1009.64"/>
    <x v="2"/>
    <x v="0"/>
    <n v="0"/>
    <s v="REG101315"/>
    <s v="Cust 7916"/>
    <n v="25.54"/>
    <d v="2023-07-03T00:00:00"/>
    <d v="2023-07-08T00:00:00"/>
    <s v="Wendy"/>
    <n v="5"/>
    <x v="4"/>
    <x v="3"/>
    <n v="984.1"/>
    <x v="0"/>
    <n v="1009.64"/>
    <n v="0"/>
  </r>
  <r>
    <d v="2023-11-15T00:00:00"/>
    <x v="2"/>
    <x v="4"/>
    <n v="17"/>
    <n v="275.89"/>
    <x v="0"/>
    <s v="Wholesale"/>
    <n v="0.1"/>
    <x v="4"/>
    <n v="4221.1170000000002"/>
    <x v="1"/>
    <x v="0"/>
    <n v="0"/>
    <s v="REG101316"/>
    <s v="Cust 2477"/>
    <n v="15.43"/>
    <d v="2023-11-15T00:00:00"/>
    <d v="2023-11-22T00:00:00"/>
    <s v="Ryan"/>
    <n v="7"/>
    <x v="7"/>
    <x v="3"/>
    <n v="4205.6869999999999"/>
    <x v="0"/>
    <n v="4221.1170000000002"/>
    <n v="0"/>
  </r>
  <r>
    <d v="2024-02-10T00:00:00"/>
    <x v="4"/>
    <x v="2"/>
    <n v="9"/>
    <n v="130.57"/>
    <x v="2"/>
    <s v="Wholesale"/>
    <n v="0.1"/>
    <x v="0"/>
    <n v="1057.617"/>
    <x v="3"/>
    <x v="2"/>
    <n v="0"/>
    <s v="REG101317"/>
    <s v="Cust 3781"/>
    <n v="37.14"/>
    <d v="2024-02-10T00:00:00"/>
    <d v="2024-02-17T00:00:00"/>
    <s v="Wendy"/>
    <n v="7"/>
    <x v="6"/>
    <x v="0"/>
    <n v="1020.477"/>
    <x v="1"/>
    <n v="1057.617"/>
    <n v="0"/>
  </r>
  <r>
    <d v="2023-09-09T00:00:00"/>
    <x v="4"/>
    <x v="4"/>
    <n v="18"/>
    <n v="222.66"/>
    <x v="2"/>
    <s v="Wholesale"/>
    <n v="0.05"/>
    <x v="1"/>
    <n v="3807.4859999999999"/>
    <x v="1"/>
    <x v="1"/>
    <n v="0"/>
    <s v="REG101319"/>
    <s v="Cust 1969"/>
    <n v="12.91"/>
    <d v="2023-09-09T00:00:00"/>
    <d v="2023-09-12T00:00:00"/>
    <s v="Wendy"/>
    <n v="3"/>
    <x v="5"/>
    <x v="2"/>
    <n v="3794.576"/>
    <x v="0"/>
    <n v="3807.4859999999999"/>
    <n v="0"/>
  </r>
  <r>
    <d v="2023-03-19T00:00:00"/>
    <x v="0"/>
    <x v="1"/>
    <n v="13"/>
    <n v="374.05"/>
    <x v="3"/>
    <s v="Wholesale"/>
    <n v="0.05"/>
    <x v="5"/>
    <n v="4619.5174999999999"/>
    <x v="2"/>
    <x v="0"/>
    <n v="0"/>
    <s v="REG101320"/>
    <s v="Cust 4494"/>
    <n v="26.32"/>
    <d v="2023-03-19T00:00:00"/>
    <d v="2023-03-26T00:00:00"/>
    <s v="Eric"/>
    <n v="7"/>
    <x v="7"/>
    <x v="5"/>
    <n v="4593.1975000000002"/>
    <x v="0"/>
    <n v="4619.5174999999999"/>
    <n v="0"/>
  </r>
  <r>
    <d v="2024-12-31T00:00:00"/>
    <x v="3"/>
    <x v="6"/>
    <n v="11"/>
    <n v="331.29"/>
    <x v="0"/>
    <s v="Wholesale"/>
    <n v="0.1"/>
    <x v="1"/>
    <n v="3279.7710000000002"/>
    <x v="4"/>
    <x v="2"/>
    <n v="0"/>
    <s v="REG101321"/>
    <s v="Cust 8850"/>
    <n v="6.22"/>
    <d v="2024-12-31T00:00:00"/>
    <d v="2025-01-02T00:00:00"/>
    <s v="Cameron"/>
    <n v="2"/>
    <x v="1"/>
    <x v="1"/>
    <n v="3273.5510000000004"/>
    <x v="1"/>
    <n v="3279.7710000000002"/>
    <n v="0"/>
  </r>
  <r>
    <d v="2023-11-24T00:00:00"/>
    <x v="3"/>
    <x v="1"/>
    <n v="5"/>
    <n v="533.52"/>
    <x v="3"/>
    <s v="Wholesale"/>
    <n v="0"/>
    <x v="3"/>
    <n v="2667.6"/>
    <x v="4"/>
    <x v="0"/>
    <n v="1"/>
    <s v="REG101322"/>
    <s v="Cust 3061"/>
    <n v="9.08"/>
    <d v="2023-11-24T00:00:00"/>
    <d v="2023-11-26T00:00:00"/>
    <s v="Cameron"/>
    <n v="2"/>
    <x v="3"/>
    <x v="3"/>
    <n v="2658.52"/>
    <x v="0"/>
    <n v="2667.6"/>
    <n v="5"/>
  </r>
  <r>
    <d v="2025-05-15T00:00:00"/>
    <x v="0"/>
    <x v="3"/>
    <n v="10"/>
    <n v="492.24"/>
    <x v="1"/>
    <s v="Retail"/>
    <n v="0"/>
    <x v="1"/>
    <n v="4922.3999999999996"/>
    <x v="1"/>
    <x v="2"/>
    <n v="0"/>
    <s v="REG101323"/>
    <s v="Cust 4732"/>
    <n v="38.89"/>
    <d v="2025-05-15T00:00:00"/>
    <d v="2025-05-22T00:00:00"/>
    <s v="Eric"/>
    <n v="7"/>
    <x v="3"/>
    <x v="5"/>
    <n v="4883.5099999999993"/>
    <x v="2"/>
    <n v="4922.3999999999996"/>
    <n v="0"/>
  </r>
  <r>
    <d v="2025-04-06T00:00:00"/>
    <x v="1"/>
    <x v="4"/>
    <n v="9"/>
    <n v="543.57000000000005"/>
    <x v="3"/>
    <s v="Retail"/>
    <n v="0.15"/>
    <x v="5"/>
    <n v="4158.3104999999996"/>
    <x v="2"/>
    <x v="1"/>
    <n v="0"/>
    <s v="REG101324"/>
    <s v="Cust 9889"/>
    <n v="7.54"/>
    <d v="2025-04-06T00:00:00"/>
    <d v="2025-04-11T00:00:00"/>
    <s v="Sophie"/>
    <n v="5"/>
    <x v="2"/>
    <x v="0"/>
    <n v="4150.7704999999996"/>
    <x v="2"/>
    <n v="4158.3104999999996"/>
    <n v="0"/>
  </r>
  <r>
    <d v="2024-02-06T00:00:00"/>
    <x v="1"/>
    <x v="2"/>
    <n v="17"/>
    <n v="141.76"/>
    <x v="3"/>
    <s v="Wholesale"/>
    <n v="0.1"/>
    <x v="4"/>
    <n v="2168.9279999999999"/>
    <x v="3"/>
    <x v="2"/>
    <n v="1"/>
    <s v="REG101325"/>
    <s v="Cust 2165"/>
    <n v="9.98"/>
    <d v="2024-02-06T00:00:00"/>
    <d v="2024-02-14T00:00:00"/>
    <s v="Sophie"/>
    <n v="8"/>
    <x v="6"/>
    <x v="5"/>
    <n v="2158.9479999999999"/>
    <x v="1"/>
    <n v="2168.9280000000003"/>
    <n v="17"/>
  </r>
  <r>
    <d v="2025-05-14T00:00:00"/>
    <x v="2"/>
    <x v="0"/>
    <n v="12"/>
    <n v="502.7"/>
    <x v="3"/>
    <s v="Wholesale"/>
    <n v="0.1"/>
    <x v="1"/>
    <n v="5429.16"/>
    <x v="4"/>
    <x v="0"/>
    <n v="0"/>
    <s v="REG101326"/>
    <s v="Cust 6121"/>
    <n v="6.49"/>
    <d v="2025-05-14T00:00:00"/>
    <d v="2025-05-20T00:00:00"/>
    <s v="Ryan"/>
    <n v="6"/>
    <x v="9"/>
    <x v="2"/>
    <n v="5422.67"/>
    <x v="2"/>
    <n v="5429.16"/>
    <n v="0"/>
  </r>
  <r>
    <d v="2023-01-13T00:00:00"/>
    <x v="0"/>
    <x v="4"/>
    <n v="10"/>
    <n v="155.43"/>
    <x v="3"/>
    <s v="Wholesale"/>
    <n v="0.05"/>
    <x v="2"/>
    <n v="1476.585"/>
    <x v="1"/>
    <x v="2"/>
    <n v="0"/>
    <s v="REG101327"/>
    <s v="Cust 4071"/>
    <n v="26.49"/>
    <d v="2023-01-13T00:00:00"/>
    <d v="2023-01-18T00:00:00"/>
    <s v="Eric"/>
    <n v="5"/>
    <x v="5"/>
    <x v="0"/>
    <n v="1450.095"/>
    <x v="0"/>
    <n v="1476.585"/>
    <n v="0"/>
  </r>
  <r>
    <d v="2024-02-19T00:00:00"/>
    <x v="2"/>
    <x v="4"/>
    <n v="18"/>
    <n v="203.73"/>
    <x v="0"/>
    <s v="Wholesale"/>
    <n v="0"/>
    <x v="3"/>
    <n v="3667.14"/>
    <x v="1"/>
    <x v="1"/>
    <n v="1"/>
    <s v="REG101328"/>
    <s v="Cust 5249"/>
    <n v="24.98"/>
    <d v="2024-02-19T00:00:00"/>
    <d v="2024-02-28T00:00:00"/>
    <s v="Ryan"/>
    <n v="9"/>
    <x v="10"/>
    <x v="5"/>
    <n v="3642.16"/>
    <x v="1"/>
    <n v="3667.14"/>
    <n v="18"/>
  </r>
  <r>
    <d v="2024-09-17T00:00:00"/>
    <x v="3"/>
    <x v="3"/>
    <n v="2"/>
    <n v="442.03"/>
    <x v="0"/>
    <s v="Retail"/>
    <n v="0.15"/>
    <x v="3"/>
    <n v="751.45099999999991"/>
    <x v="2"/>
    <x v="2"/>
    <n v="0"/>
    <s v="REG101330"/>
    <s v="Cust 9314"/>
    <n v="28.71"/>
    <d v="2024-09-17T00:00:00"/>
    <d v="2024-09-19T00:00:00"/>
    <s v="Cameron"/>
    <n v="2"/>
    <x v="5"/>
    <x v="5"/>
    <n v="722.74099999999987"/>
    <x v="1"/>
    <n v="751.45099999999991"/>
    <n v="0"/>
  </r>
  <r>
    <d v="2023-05-07T00:00:00"/>
    <x v="2"/>
    <x v="1"/>
    <n v="7"/>
    <n v="82.91"/>
    <x v="1"/>
    <s v="Retail"/>
    <n v="0.05"/>
    <x v="0"/>
    <n v="551.35149999999999"/>
    <x v="2"/>
    <x v="2"/>
    <n v="1"/>
    <s v="REG101331"/>
    <s v="Cust 7703"/>
    <n v="17.03"/>
    <d v="2023-05-07T00:00:00"/>
    <d v="2023-05-17T00:00:00"/>
    <s v="Ryan"/>
    <n v="10"/>
    <x v="4"/>
    <x v="5"/>
    <n v="534.32150000000001"/>
    <x v="0"/>
    <n v="551.35149999999999"/>
    <n v="7"/>
  </r>
  <r>
    <d v="2023-12-12T00:00:00"/>
    <x v="2"/>
    <x v="1"/>
    <n v="13"/>
    <n v="468.16"/>
    <x v="0"/>
    <s v="Retail"/>
    <n v="0.15"/>
    <x v="1"/>
    <n v="5173.1679999999997"/>
    <x v="3"/>
    <x v="1"/>
    <n v="0"/>
    <s v="REG101332"/>
    <s v="Cust 8367"/>
    <n v="29.11"/>
    <d v="2023-12-12T00:00:00"/>
    <d v="2023-12-21T00:00:00"/>
    <s v="Ryan"/>
    <n v="9"/>
    <x v="1"/>
    <x v="6"/>
    <n v="5144.058"/>
    <x v="0"/>
    <n v="5173.1679999999997"/>
    <n v="0"/>
  </r>
  <r>
    <d v="2025-03-11T00:00:00"/>
    <x v="3"/>
    <x v="4"/>
    <n v="3"/>
    <n v="11.32"/>
    <x v="2"/>
    <s v="Retail"/>
    <n v="0.05"/>
    <x v="0"/>
    <n v="32.262"/>
    <x v="0"/>
    <x v="2"/>
    <n v="0"/>
    <s v="REG101333"/>
    <s v="Cust 7872"/>
    <n v="16.39"/>
    <d v="2025-03-11T00:00:00"/>
    <d v="2025-03-14T00:00:00"/>
    <s v="Cameron"/>
    <n v="3"/>
    <x v="8"/>
    <x v="1"/>
    <n v="15.872"/>
    <x v="2"/>
    <n v="32.262"/>
    <n v="0"/>
  </r>
  <r>
    <d v="2024-07-28T00:00:00"/>
    <x v="4"/>
    <x v="4"/>
    <n v="6"/>
    <n v="61.06"/>
    <x v="3"/>
    <s v="Wholesale"/>
    <n v="0"/>
    <x v="4"/>
    <n v="366.36"/>
    <x v="2"/>
    <x v="1"/>
    <n v="1"/>
    <s v="REG101335"/>
    <s v="Cust 1007"/>
    <n v="49.09"/>
    <d v="2024-07-28T00:00:00"/>
    <d v="2024-08-05T00:00:00"/>
    <s v="Wendy"/>
    <n v="8"/>
    <x v="8"/>
    <x v="0"/>
    <n v="317.27"/>
    <x v="1"/>
    <n v="366.36"/>
    <n v="6"/>
  </r>
  <r>
    <d v="2024-07-11T00:00:00"/>
    <x v="1"/>
    <x v="4"/>
    <n v="14"/>
    <n v="98.06"/>
    <x v="1"/>
    <s v="Wholesale"/>
    <n v="0.1"/>
    <x v="1"/>
    <n v="1235.556"/>
    <x v="2"/>
    <x v="1"/>
    <n v="1"/>
    <s v="REG101336"/>
    <s v="Cust 1946"/>
    <n v="10.34"/>
    <d v="2024-07-11T00:00:00"/>
    <d v="2024-07-21T00:00:00"/>
    <s v="Sophie"/>
    <n v="10"/>
    <x v="3"/>
    <x v="0"/>
    <n v="1225.2160000000001"/>
    <x v="1"/>
    <n v="1235.5560000000003"/>
    <n v="14"/>
  </r>
  <r>
    <d v="2024-03-19T00:00:00"/>
    <x v="0"/>
    <x v="0"/>
    <n v="16"/>
    <n v="90.3"/>
    <x v="2"/>
    <s v="Wholesale"/>
    <n v="0.05"/>
    <x v="5"/>
    <n v="1372.56"/>
    <x v="0"/>
    <x v="2"/>
    <n v="0"/>
    <s v="REG101338"/>
    <s v="Cust 6499"/>
    <n v="25.25"/>
    <d v="2024-03-19T00:00:00"/>
    <d v="2024-03-24T00:00:00"/>
    <s v="Eric"/>
    <n v="5"/>
    <x v="11"/>
    <x v="0"/>
    <n v="1347.31"/>
    <x v="1"/>
    <n v="1372.56"/>
    <n v="0"/>
  </r>
  <r>
    <d v="2023-12-25T00:00:00"/>
    <x v="3"/>
    <x v="4"/>
    <n v="18"/>
    <n v="470.91"/>
    <x v="2"/>
    <s v="Wholesale"/>
    <n v="0.1"/>
    <x v="0"/>
    <n v="7628.7420000000011"/>
    <x v="1"/>
    <x v="0"/>
    <n v="0"/>
    <s v="REG101339"/>
    <s v="Cust 1420"/>
    <n v="14.87"/>
    <d v="2023-12-25T00:00:00"/>
    <d v="2023-12-29T00:00:00"/>
    <s v="Cameron"/>
    <n v="4"/>
    <x v="11"/>
    <x v="1"/>
    <n v="7613.8720000000012"/>
    <x v="0"/>
    <n v="7628.7420000000011"/>
    <n v="0"/>
  </r>
  <r>
    <d v="2024-12-03T00:00:00"/>
    <x v="1"/>
    <x v="5"/>
    <n v="12"/>
    <n v="383.45"/>
    <x v="2"/>
    <s v="Retail"/>
    <n v="0"/>
    <x v="4"/>
    <n v="4601.3999999999996"/>
    <x v="2"/>
    <x v="0"/>
    <n v="0"/>
    <s v="REG101340"/>
    <s v="Cust 6744"/>
    <n v="11.62"/>
    <d v="2024-12-03T00:00:00"/>
    <d v="2024-12-05T00:00:00"/>
    <s v="Sophie"/>
    <n v="2"/>
    <x v="5"/>
    <x v="2"/>
    <n v="4589.78"/>
    <x v="1"/>
    <n v="4601.3999999999996"/>
    <n v="0"/>
  </r>
  <r>
    <d v="2023-09-08T00:00:00"/>
    <x v="0"/>
    <x v="4"/>
    <n v="20"/>
    <n v="293.94"/>
    <x v="0"/>
    <s v="Retail"/>
    <n v="0.15"/>
    <x v="1"/>
    <n v="4996.9799999999996"/>
    <x v="4"/>
    <x v="1"/>
    <n v="0"/>
    <s v="REG101341"/>
    <s v="Cust 5690"/>
    <n v="9.2899999999999991"/>
    <d v="2023-09-08T00:00:00"/>
    <d v="2023-09-15T00:00:00"/>
    <s v="Eric"/>
    <n v="7"/>
    <x v="8"/>
    <x v="6"/>
    <n v="4987.6899999999996"/>
    <x v="0"/>
    <n v="4996.9800000000005"/>
    <n v="0"/>
  </r>
  <r>
    <d v="2024-01-05T00:00:00"/>
    <x v="0"/>
    <x v="2"/>
    <n v="2"/>
    <n v="454.01"/>
    <x v="0"/>
    <s v="Wholesale"/>
    <n v="0"/>
    <x v="5"/>
    <n v="908.02"/>
    <x v="0"/>
    <x v="2"/>
    <n v="0"/>
    <s v="REG101342"/>
    <s v="Cust 1265"/>
    <n v="9.7799999999999994"/>
    <d v="2024-01-05T00:00:00"/>
    <d v="2024-01-07T00:00:00"/>
    <s v="Eric"/>
    <n v="2"/>
    <x v="7"/>
    <x v="5"/>
    <n v="898.24"/>
    <x v="1"/>
    <n v="908.02"/>
    <n v="0"/>
  </r>
  <r>
    <d v="2025-02-11T00:00:00"/>
    <x v="2"/>
    <x v="5"/>
    <n v="12"/>
    <n v="141.61000000000001"/>
    <x v="0"/>
    <s v="Wholesale"/>
    <n v="0"/>
    <x v="2"/>
    <n v="1699.32"/>
    <x v="4"/>
    <x v="2"/>
    <n v="0"/>
    <s v="REG101344"/>
    <s v="Cust 4442"/>
    <n v="11.72"/>
    <d v="2025-02-11T00:00:00"/>
    <d v="2025-02-21T00:00:00"/>
    <s v="Ryan"/>
    <n v="10"/>
    <x v="3"/>
    <x v="4"/>
    <n v="1687.6"/>
    <x v="2"/>
    <n v="1699.3200000000002"/>
    <n v="0"/>
  </r>
  <r>
    <d v="2023-06-17T00:00:00"/>
    <x v="1"/>
    <x v="3"/>
    <n v="6"/>
    <n v="332.18"/>
    <x v="0"/>
    <s v="Wholesale"/>
    <n v="0.1"/>
    <x v="4"/>
    <n v="1793.7719999999999"/>
    <x v="0"/>
    <x v="2"/>
    <n v="0"/>
    <s v="REG101345"/>
    <s v="Cust 2975"/>
    <n v="21.95"/>
    <d v="2023-06-17T00:00:00"/>
    <d v="2023-06-21T00:00:00"/>
    <s v="Sophie"/>
    <n v="4"/>
    <x v="7"/>
    <x v="6"/>
    <n v="1771.8219999999999"/>
    <x v="0"/>
    <n v="1793.7719999999999"/>
    <n v="0"/>
  </r>
  <r>
    <d v="2024-02-03T00:00:00"/>
    <x v="3"/>
    <x v="0"/>
    <n v="8"/>
    <n v="27.01"/>
    <x v="2"/>
    <s v="Wholesale"/>
    <n v="0.05"/>
    <x v="0"/>
    <n v="205.27600000000001"/>
    <x v="0"/>
    <x v="0"/>
    <n v="1"/>
    <s v="REG101348"/>
    <s v="Cust 8639"/>
    <n v="42.65"/>
    <d v="2024-02-03T00:00:00"/>
    <d v="2024-02-09T00:00:00"/>
    <s v="Cameron"/>
    <n v="6"/>
    <x v="1"/>
    <x v="3"/>
    <n v="162.626"/>
    <x v="1"/>
    <n v="205.27600000000001"/>
    <n v="8"/>
  </r>
  <r>
    <d v="2023-03-31T00:00:00"/>
    <x v="2"/>
    <x v="4"/>
    <n v="9"/>
    <n v="78.8"/>
    <x v="3"/>
    <s v="Retail"/>
    <n v="0.1"/>
    <x v="1"/>
    <n v="638.28"/>
    <x v="0"/>
    <x v="0"/>
    <n v="0"/>
    <s v="REG101349"/>
    <s v="Cust 9878"/>
    <n v="9.2899999999999991"/>
    <d v="2023-03-31T00:00:00"/>
    <d v="2023-04-10T00:00:00"/>
    <s v="Ryan"/>
    <n v="10"/>
    <x v="0"/>
    <x v="3"/>
    <n v="628.99"/>
    <x v="0"/>
    <n v="638.28"/>
    <n v="0"/>
  </r>
  <r>
    <d v="2023-09-10T00:00:00"/>
    <x v="3"/>
    <x v="6"/>
    <n v="4"/>
    <n v="306.06"/>
    <x v="2"/>
    <s v="Wholesale"/>
    <n v="0.05"/>
    <x v="3"/>
    <n v="1163.028"/>
    <x v="1"/>
    <x v="1"/>
    <n v="1"/>
    <s v="REG101351"/>
    <s v="Cust 4009"/>
    <n v="32.75"/>
    <d v="2023-09-10T00:00:00"/>
    <d v="2023-09-13T00:00:00"/>
    <s v="Cameron"/>
    <n v="3"/>
    <x v="3"/>
    <x v="2"/>
    <n v="1130.278"/>
    <x v="0"/>
    <n v="1163.028"/>
    <n v="4"/>
  </r>
  <r>
    <d v="2024-01-29T00:00:00"/>
    <x v="1"/>
    <x v="4"/>
    <n v="12"/>
    <n v="164.22"/>
    <x v="2"/>
    <s v="Retail"/>
    <n v="0"/>
    <x v="4"/>
    <n v="1970.64"/>
    <x v="4"/>
    <x v="0"/>
    <n v="0"/>
    <s v="REG101352"/>
    <s v="Cust 6499"/>
    <n v="21.46"/>
    <d v="2024-01-29T00:00:00"/>
    <d v="2024-02-03T00:00:00"/>
    <s v="Sophie"/>
    <n v="5"/>
    <x v="7"/>
    <x v="2"/>
    <n v="1949.18"/>
    <x v="1"/>
    <n v="1970.6399999999999"/>
    <n v="0"/>
  </r>
  <r>
    <d v="2024-03-21T00:00:00"/>
    <x v="2"/>
    <x v="4"/>
    <n v="20"/>
    <n v="336.29"/>
    <x v="2"/>
    <s v="Retail"/>
    <n v="0"/>
    <x v="0"/>
    <n v="6725.8"/>
    <x v="1"/>
    <x v="0"/>
    <n v="0"/>
    <s v="REG101353"/>
    <s v="Cust 4389"/>
    <n v="25.02"/>
    <d v="2024-03-21T00:00:00"/>
    <d v="2024-03-30T00:00:00"/>
    <s v="Ryan"/>
    <n v="9"/>
    <x v="0"/>
    <x v="1"/>
    <n v="6700.78"/>
    <x v="1"/>
    <n v="6725.8"/>
    <n v="0"/>
  </r>
  <r>
    <d v="2024-08-03T00:00:00"/>
    <x v="4"/>
    <x v="4"/>
    <n v="7"/>
    <n v="180.25"/>
    <x v="3"/>
    <s v="Retail"/>
    <n v="0.1"/>
    <x v="5"/>
    <n v="1135.575"/>
    <x v="1"/>
    <x v="2"/>
    <n v="0"/>
    <s v="REG101354"/>
    <s v="Cust 2008"/>
    <n v="36.79"/>
    <d v="2024-08-03T00:00:00"/>
    <d v="2024-08-05T00:00:00"/>
    <s v="Wendy"/>
    <n v="2"/>
    <x v="6"/>
    <x v="6"/>
    <n v="1098.7850000000001"/>
    <x v="1"/>
    <n v="1135.575"/>
    <n v="0"/>
  </r>
  <r>
    <d v="2025-05-05T00:00:00"/>
    <x v="2"/>
    <x v="5"/>
    <n v="1"/>
    <n v="21.75"/>
    <x v="2"/>
    <s v="Retail"/>
    <n v="0"/>
    <x v="1"/>
    <n v="21.75"/>
    <x v="3"/>
    <x v="0"/>
    <n v="0"/>
    <s v="REG101355"/>
    <s v="Cust 6509"/>
    <n v="7.35"/>
    <d v="2025-05-05T00:00:00"/>
    <d v="2025-05-14T00:00:00"/>
    <s v="Ryan"/>
    <n v="9"/>
    <x v="6"/>
    <x v="2"/>
    <n v="14.4"/>
    <x v="2"/>
    <n v="21.75"/>
    <n v="0"/>
  </r>
  <r>
    <d v="2023-05-26T00:00:00"/>
    <x v="3"/>
    <x v="3"/>
    <n v="7"/>
    <n v="220.9"/>
    <x v="1"/>
    <s v="Wholesale"/>
    <n v="0.15"/>
    <x v="4"/>
    <n v="1314.355"/>
    <x v="1"/>
    <x v="0"/>
    <n v="0"/>
    <s v="REG101357"/>
    <s v="Cust 4414"/>
    <n v="15.25"/>
    <d v="2023-05-26T00:00:00"/>
    <d v="2023-06-05T00:00:00"/>
    <s v="Cameron"/>
    <n v="10"/>
    <x v="5"/>
    <x v="3"/>
    <n v="1299.105"/>
    <x v="0"/>
    <n v="1314.355"/>
    <n v="0"/>
  </r>
  <r>
    <d v="2024-07-15T00:00:00"/>
    <x v="0"/>
    <x v="3"/>
    <n v="1"/>
    <n v="364.27"/>
    <x v="1"/>
    <s v="Retail"/>
    <n v="0.1"/>
    <x v="1"/>
    <n v="327.84300000000002"/>
    <x v="2"/>
    <x v="2"/>
    <n v="0"/>
    <s v="REG101358"/>
    <s v="Cust 6409"/>
    <n v="8.91"/>
    <d v="2024-07-15T00:00:00"/>
    <d v="2024-07-22T00:00:00"/>
    <s v="Eric"/>
    <n v="7"/>
    <x v="4"/>
    <x v="6"/>
    <n v="318.93299999999999"/>
    <x v="1"/>
    <n v="327.84300000000002"/>
    <n v="0"/>
  </r>
  <r>
    <d v="2024-09-29T00:00:00"/>
    <x v="2"/>
    <x v="4"/>
    <n v="18"/>
    <n v="589"/>
    <x v="0"/>
    <s v="Wholesale"/>
    <n v="0.1"/>
    <x v="5"/>
    <n v="9541.8000000000011"/>
    <x v="3"/>
    <x v="2"/>
    <n v="0"/>
    <s v="REG101360"/>
    <s v="Cust 6790"/>
    <n v="37.78"/>
    <d v="2024-09-29T00:00:00"/>
    <d v="2024-10-08T00:00:00"/>
    <s v="Ryan"/>
    <n v="9"/>
    <x v="6"/>
    <x v="1"/>
    <n v="9504.02"/>
    <x v="1"/>
    <n v="9541.8000000000011"/>
    <n v="0"/>
  </r>
  <r>
    <d v="2024-10-25T00:00:00"/>
    <x v="1"/>
    <x v="2"/>
    <n v="16"/>
    <n v="249.45"/>
    <x v="2"/>
    <s v="Wholesale"/>
    <n v="0.1"/>
    <x v="1"/>
    <n v="3592.08"/>
    <x v="3"/>
    <x v="0"/>
    <n v="0"/>
    <s v="REG101361"/>
    <s v="Cust 4045"/>
    <n v="20.92"/>
    <d v="2024-10-25T00:00:00"/>
    <d v="2024-11-01T00:00:00"/>
    <s v="Sophie"/>
    <n v="7"/>
    <x v="5"/>
    <x v="5"/>
    <n v="3571.16"/>
    <x v="1"/>
    <n v="3592.08"/>
    <n v="0"/>
  </r>
  <r>
    <d v="2025-01-06T00:00:00"/>
    <x v="2"/>
    <x v="5"/>
    <n v="20"/>
    <n v="440.32"/>
    <x v="2"/>
    <s v="Retail"/>
    <n v="0.05"/>
    <x v="1"/>
    <n v="8366.08"/>
    <x v="2"/>
    <x v="1"/>
    <n v="1"/>
    <s v="REG101362"/>
    <s v="Cust 1258"/>
    <n v="6.17"/>
    <d v="2025-01-06T00:00:00"/>
    <d v="2025-01-16T00:00:00"/>
    <s v="Ryan"/>
    <n v="10"/>
    <x v="3"/>
    <x v="2"/>
    <n v="8359.91"/>
    <x v="2"/>
    <n v="8366.08"/>
    <n v="20"/>
  </r>
  <r>
    <d v="2024-11-25T00:00:00"/>
    <x v="2"/>
    <x v="3"/>
    <n v="20"/>
    <n v="286.66000000000003"/>
    <x v="3"/>
    <s v="Retail"/>
    <n v="0.1"/>
    <x v="3"/>
    <n v="5159.880000000001"/>
    <x v="2"/>
    <x v="2"/>
    <n v="0"/>
    <s v="REG101366"/>
    <s v="Cust 2153"/>
    <n v="15.54"/>
    <d v="2024-11-25T00:00:00"/>
    <d v="2024-11-29T00:00:00"/>
    <s v="Ryan"/>
    <n v="4"/>
    <x v="6"/>
    <x v="6"/>
    <n v="5144.3400000000011"/>
    <x v="1"/>
    <n v="5159.880000000001"/>
    <n v="0"/>
  </r>
  <r>
    <d v="2025-01-06T00:00:00"/>
    <x v="2"/>
    <x v="6"/>
    <n v="13"/>
    <n v="483.63"/>
    <x v="1"/>
    <s v="Retail"/>
    <n v="0.05"/>
    <x v="3"/>
    <n v="5972.8304999999991"/>
    <x v="3"/>
    <x v="0"/>
    <n v="0"/>
    <s v="REG101367"/>
    <s v="Cust 9189"/>
    <n v="18.22"/>
    <d v="2025-01-06T00:00:00"/>
    <d v="2025-01-15T00:00:00"/>
    <s v="Ryan"/>
    <n v="9"/>
    <x v="11"/>
    <x v="5"/>
    <n v="5954.6104999999989"/>
    <x v="2"/>
    <n v="5972.8304999999991"/>
    <n v="0"/>
  </r>
  <r>
    <d v="2024-02-07T00:00:00"/>
    <x v="0"/>
    <x v="6"/>
    <n v="10"/>
    <n v="452.21"/>
    <x v="1"/>
    <s v="Retail"/>
    <n v="0.1"/>
    <x v="0"/>
    <n v="4069.889999999999"/>
    <x v="3"/>
    <x v="2"/>
    <n v="0"/>
    <s v="REG101369"/>
    <s v="Cust 8707"/>
    <n v="15.87"/>
    <d v="2024-02-07T00:00:00"/>
    <d v="2024-02-17T00:00:00"/>
    <s v="Eric"/>
    <n v="10"/>
    <x v="6"/>
    <x v="3"/>
    <n v="4054.0199999999991"/>
    <x v="1"/>
    <n v="4069.8899999999994"/>
    <n v="0"/>
  </r>
  <r>
    <d v="2023-08-24T00:00:00"/>
    <x v="0"/>
    <x v="0"/>
    <n v="4"/>
    <n v="520"/>
    <x v="1"/>
    <s v="Retail"/>
    <n v="0"/>
    <x v="0"/>
    <n v="2080"/>
    <x v="4"/>
    <x v="2"/>
    <n v="0"/>
    <s v="REG101371"/>
    <s v="Cust 6036"/>
    <n v="18.25"/>
    <d v="2023-08-24T00:00:00"/>
    <d v="2023-09-02T00:00:00"/>
    <s v="Eric"/>
    <n v="9"/>
    <x v="0"/>
    <x v="6"/>
    <n v="2061.75"/>
    <x v="0"/>
    <n v="2080"/>
    <n v="0"/>
  </r>
  <r>
    <d v="2024-12-06T00:00:00"/>
    <x v="1"/>
    <x v="3"/>
    <n v="11"/>
    <n v="571.07000000000005"/>
    <x v="1"/>
    <s v="Retail"/>
    <n v="0"/>
    <x v="2"/>
    <n v="6281.77"/>
    <x v="1"/>
    <x v="1"/>
    <n v="0"/>
    <s v="REG101372"/>
    <s v="Cust 5504"/>
    <n v="12.6"/>
    <d v="2024-12-06T00:00:00"/>
    <d v="2024-12-11T00:00:00"/>
    <s v="Sophie"/>
    <n v="5"/>
    <x v="3"/>
    <x v="0"/>
    <n v="6269.17"/>
    <x v="1"/>
    <n v="6281.77"/>
    <n v="0"/>
  </r>
  <r>
    <d v="2023-12-08T00:00:00"/>
    <x v="0"/>
    <x v="4"/>
    <n v="11"/>
    <n v="65.569999999999993"/>
    <x v="3"/>
    <s v="Retail"/>
    <n v="0.1"/>
    <x v="5"/>
    <n v="649.14300000000003"/>
    <x v="2"/>
    <x v="1"/>
    <n v="1"/>
    <s v="REG101373"/>
    <s v="Cust 1161"/>
    <n v="30.43"/>
    <d v="2023-12-08T00:00:00"/>
    <d v="2023-12-14T00:00:00"/>
    <s v="Eric"/>
    <n v="6"/>
    <x v="3"/>
    <x v="3"/>
    <n v="618.71300000000008"/>
    <x v="0"/>
    <n v="649.14300000000003"/>
    <n v="11"/>
  </r>
  <r>
    <d v="2023-05-12T00:00:00"/>
    <x v="1"/>
    <x v="4"/>
    <n v="4"/>
    <n v="397.02"/>
    <x v="1"/>
    <s v="Wholesale"/>
    <n v="0"/>
    <x v="2"/>
    <n v="1588.08"/>
    <x v="3"/>
    <x v="0"/>
    <n v="0"/>
    <s v="REG101374"/>
    <s v="Cust 5420"/>
    <n v="23.25"/>
    <d v="2023-05-12T00:00:00"/>
    <d v="2023-05-20T00:00:00"/>
    <s v="Sophie"/>
    <n v="8"/>
    <x v="7"/>
    <x v="6"/>
    <n v="1564.83"/>
    <x v="0"/>
    <n v="1588.08"/>
    <n v="0"/>
  </r>
  <r>
    <d v="2025-04-24T00:00:00"/>
    <x v="4"/>
    <x v="0"/>
    <n v="10"/>
    <n v="169.35"/>
    <x v="0"/>
    <s v="Retail"/>
    <n v="0.05"/>
    <x v="1"/>
    <n v="1608.825"/>
    <x v="4"/>
    <x v="2"/>
    <n v="0"/>
    <s v="REG101375"/>
    <s v="Cust 7745"/>
    <n v="44.91"/>
    <d v="2025-04-24T00:00:00"/>
    <d v="2025-04-27T00:00:00"/>
    <s v="Wendy"/>
    <n v="3"/>
    <x v="0"/>
    <x v="3"/>
    <n v="1563.915"/>
    <x v="2"/>
    <n v="1608.8249999999998"/>
    <n v="0"/>
  </r>
  <r>
    <d v="2023-04-23T00:00:00"/>
    <x v="3"/>
    <x v="4"/>
    <n v="9"/>
    <n v="340.44"/>
    <x v="3"/>
    <s v="Retail"/>
    <n v="0.05"/>
    <x v="3"/>
    <n v="2910.7620000000002"/>
    <x v="2"/>
    <x v="0"/>
    <n v="1"/>
    <s v="REG101376"/>
    <s v="Cust 4365"/>
    <n v="36.68"/>
    <d v="2023-04-23T00:00:00"/>
    <d v="2023-05-03T00:00:00"/>
    <s v="Cameron"/>
    <n v="10"/>
    <x v="11"/>
    <x v="5"/>
    <n v="2874.0820000000003"/>
    <x v="0"/>
    <n v="2910.7619999999997"/>
    <n v="9"/>
  </r>
  <r>
    <d v="2023-01-18T00:00:00"/>
    <x v="2"/>
    <x v="5"/>
    <n v="1"/>
    <n v="120.2"/>
    <x v="3"/>
    <s v="Retail"/>
    <n v="0.05"/>
    <x v="3"/>
    <n v="114.19"/>
    <x v="0"/>
    <x v="2"/>
    <n v="0"/>
    <s v="REG101377"/>
    <s v="Cust 3291"/>
    <n v="44.99"/>
    <d v="2023-01-18T00:00:00"/>
    <d v="2023-01-21T00:00:00"/>
    <s v="Ryan"/>
    <n v="3"/>
    <x v="7"/>
    <x v="5"/>
    <n v="69.199999999999989"/>
    <x v="0"/>
    <n v="114.19"/>
    <n v="0"/>
  </r>
  <r>
    <d v="2024-12-23T00:00:00"/>
    <x v="4"/>
    <x v="4"/>
    <n v="10"/>
    <n v="170.72"/>
    <x v="1"/>
    <s v="Wholesale"/>
    <n v="0.05"/>
    <x v="2"/>
    <n v="1621.84"/>
    <x v="0"/>
    <x v="0"/>
    <n v="0"/>
    <s v="REG101379"/>
    <s v="Cust 2667"/>
    <n v="29.18"/>
    <d v="2024-12-23T00:00:00"/>
    <d v="2025-01-02T00:00:00"/>
    <s v="Wendy"/>
    <n v="10"/>
    <x v="7"/>
    <x v="1"/>
    <n v="1592.6599999999999"/>
    <x v="1"/>
    <n v="1621.84"/>
    <n v="0"/>
  </r>
  <r>
    <d v="2025-03-18T00:00:00"/>
    <x v="3"/>
    <x v="3"/>
    <n v="4"/>
    <n v="481.86"/>
    <x v="0"/>
    <s v="Wholesale"/>
    <n v="0"/>
    <x v="4"/>
    <n v="1927.44"/>
    <x v="0"/>
    <x v="0"/>
    <n v="0"/>
    <s v="REG101381"/>
    <s v="Cust 7404"/>
    <n v="21.92"/>
    <d v="2025-03-18T00:00:00"/>
    <d v="2025-03-23T00:00:00"/>
    <s v="Cameron"/>
    <n v="5"/>
    <x v="1"/>
    <x v="6"/>
    <n v="1905.52"/>
    <x v="2"/>
    <n v="1927.44"/>
    <n v="0"/>
  </r>
  <r>
    <d v="2024-05-29T00:00:00"/>
    <x v="0"/>
    <x v="4"/>
    <n v="6"/>
    <n v="57.4"/>
    <x v="2"/>
    <s v="Wholesale"/>
    <n v="0.1"/>
    <x v="0"/>
    <n v="309.95999999999998"/>
    <x v="2"/>
    <x v="0"/>
    <n v="0"/>
    <s v="REG101383"/>
    <s v="Cust 1043"/>
    <n v="26.42"/>
    <d v="2024-05-29T00:00:00"/>
    <d v="2024-06-08T00:00:00"/>
    <s v="Eric"/>
    <n v="10"/>
    <x v="11"/>
    <x v="4"/>
    <n v="283.53999999999996"/>
    <x v="1"/>
    <n v="309.95999999999998"/>
    <n v="0"/>
  </r>
  <r>
    <d v="2025-03-22T00:00:00"/>
    <x v="3"/>
    <x v="2"/>
    <n v="11"/>
    <n v="365.75"/>
    <x v="3"/>
    <s v="Wholesale"/>
    <n v="0.05"/>
    <x v="4"/>
    <n v="3822.0875000000001"/>
    <x v="2"/>
    <x v="0"/>
    <n v="1"/>
    <s v="REG101385"/>
    <s v="Cust 4461"/>
    <n v="8.3699999999999992"/>
    <d v="2025-03-22T00:00:00"/>
    <d v="2025-03-27T00:00:00"/>
    <s v="Cameron"/>
    <n v="5"/>
    <x v="3"/>
    <x v="4"/>
    <n v="3813.7175000000002"/>
    <x v="2"/>
    <n v="3822.0874999999996"/>
    <n v="11"/>
  </r>
  <r>
    <d v="2024-08-17T00:00:00"/>
    <x v="0"/>
    <x v="1"/>
    <n v="7"/>
    <n v="106.88"/>
    <x v="2"/>
    <s v="Retail"/>
    <n v="0.05"/>
    <x v="5"/>
    <n v="710.75199999999995"/>
    <x v="3"/>
    <x v="2"/>
    <n v="1"/>
    <s v="REG101386"/>
    <s v="Cust 4390"/>
    <n v="26.12"/>
    <d v="2024-08-17T00:00:00"/>
    <d v="2024-08-24T00:00:00"/>
    <s v="Eric"/>
    <n v="7"/>
    <x v="3"/>
    <x v="2"/>
    <n v="684.63199999999995"/>
    <x v="1"/>
    <n v="710.75199999999995"/>
    <n v="7"/>
  </r>
  <r>
    <d v="2024-06-02T00:00:00"/>
    <x v="1"/>
    <x v="6"/>
    <n v="2"/>
    <n v="250.98"/>
    <x v="0"/>
    <s v="Wholesale"/>
    <n v="0.1"/>
    <x v="0"/>
    <n v="451.76400000000001"/>
    <x v="0"/>
    <x v="2"/>
    <n v="0"/>
    <s v="REG101387"/>
    <s v="Cust 9451"/>
    <n v="18.8"/>
    <d v="2024-06-02T00:00:00"/>
    <d v="2024-06-12T00:00:00"/>
    <s v="Sophie"/>
    <n v="10"/>
    <x v="0"/>
    <x v="6"/>
    <n v="432.964"/>
    <x v="1"/>
    <n v="451.76400000000001"/>
    <n v="0"/>
  </r>
  <r>
    <d v="2024-05-19T00:00:00"/>
    <x v="4"/>
    <x v="5"/>
    <n v="18"/>
    <n v="369.79"/>
    <x v="1"/>
    <s v="Wholesale"/>
    <n v="0.05"/>
    <x v="0"/>
    <n v="6323.4089999999997"/>
    <x v="3"/>
    <x v="0"/>
    <n v="1"/>
    <s v="REG101389"/>
    <s v="Cust 3487"/>
    <n v="16.399999999999999"/>
    <d v="2024-05-19T00:00:00"/>
    <d v="2024-05-23T00:00:00"/>
    <s v="Wendy"/>
    <n v="4"/>
    <x v="7"/>
    <x v="3"/>
    <n v="6307.009"/>
    <x v="1"/>
    <n v="6323.4089999999997"/>
    <n v="18"/>
  </r>
  <r>
    <d v="2023-03-02T00:00:00"/>
    <x v="4"/>
    <x v="2"/>
    <n v="15"/>
    <n v="166.24"/>
    <x v="3"/>
    <s v="Wholesale"/>
    <n v="0.1"/>
    <x v="5"/>
    <n v="2244.2399999999998"/>
    <x v="2"/>
    <x v="1"/>
    <n v="0"/>
    <s v="REG101390"/>
    <s v="Cust 7613"/>
    <n v="9.86"/>
    <d v="2023-03-02T00:00:00"/>
    <d v="2023-03-05T00:00:00"/>
    <s v="Wendy"/>
    <n v="3"/>
    <x v="11"/>
    <x v="3"/>
    <n v="2234.3799999999997"/>
    <x v="0"/>
    <n v="2244.2400000000002"/>
    <n v="0"/>
  </r>
  <r>
    <d v="2024-06-05T00:00:00"/>
    <x v="2"/>
    <x v="3"/>
    <n v="5"/>
    <n v="473.28"/>
    <x v="1"/>
    <s v="Retail"/>
    <n v="0"/>
    <x v="5"/>
    <n v="2366.4"/>
    <x v="4"/>
    <x v="1"/>
    <n v="1"/>
    <s v="REG101393"/>
    <s v="Cust 5620"/>
    <n v="30.69"/>
    <d v="2024-06-05T00:00:00"/>
    <d v="2024-06-15T00:00:00"/>
    <s v="Ryan"/>
    <n v="10"/>
    <x v="4"/>
    <x v="4"/>
    <n v="2335.71"/>
    <x v="1"/>
    <n v="2366.3999999999996"/>
    <n v="5"/>
  </r>
  <r>
    <d v="2024-09-01T00:00:00"/>
    <x v="2"/>
    <x v="3"/>
    <n v="16"/>
    <n v="401.83"/>
    <x v="0"/>
    <s v="Retail"/>
    <n v="0"/>
    <x v="0"/>
    <n v="6429.28"/>
    <x v="3"/>
    <x v="0"/>
    <n v="0"/>
    <s v="REG101394"/>
    <s v="Cust 4101"/>
    <n v="21.54"/>
    <d v="2024-09-01T00:00:00"/>
    <d v="2024-09-05T00:00:00"/>
    <s v="Ryan"/>
    <n v="4"/>
    <x v="2"/>
    <x v="4"/>
    <n v="6407.74"/>
    <x v="1"/>
    <n v="6429.28"/>
    <n v="0"/>
  </r>
  <r>
    <d v="2024-09-21T00:00:00"/>
    <x v="2"/>
    <x v="1"/>
    <n v="10"/>
    <n v="269.29000000000002"/>
    <x v="2"/>
    <s v="Retail"/>
    <n v="0"/>
    <x v="0"/>
    <n v="2692.9"/>
    <x v="2"/>
    <x v="1"/>
    <n v="0"/>
    <s v="REG101395"/>
    <s v="Cust 8828"/>
    <n v="14.09"/>
    <d v="2024-09-21T00:00:00"/>
    <d v="2024-09-30T00:00:00"/>
    <s v="Ryan"/>
    <n v="9"/>
    <x v="2"/>
    <x v="4"/>
    <n v="2678.81"/>
    <x v="1"/>
    <n v="2692.9"/>
    <n v="0"/>
  </r>
  <r>
    <d v="2023-01-04T00:00:00"/>
    <x v="4"/>
    <x v="5"/>
    <n v="15"/>
    <n v="439.89"/>
    <x v="3"/>
    <s v="Retail"/>
    <n v="0.15"/>
    <x v="5"/>
    <n v="5608.5974999999989"/>
    <x v="0"/>
    <x v="0"/>
    <n v="0"/>
    <s v="REG101397"/>
    <s v="Cust 1081"/>
    <n v="49.71"/>
    <d v="2023-01-04T00:00:00"/>
    <d v="2023-01-08T00:00:00"/>
    <s v="Wendy"/>
    <n v="4"/>
    <x v="11"/>
    <x v="5"/>
    <n v="5558.8874999999989"/>
    <x v="0"/>
    <n v="5608.5974999999989"/>
    <n v="0"/>
  </r>
  <r>
    <d v="2025-02-27T00:00:00"/>
    <x v="0"/>
    <x v="5"/>
    <n v="18"/>
    <n v="432.52"/>
    <x v="3"/>
    <s v="Retail"/>
    <n v="0.05"/>
    <x v="4"/>
    <n v="7396.0919999999996"/>
    <x v="4"/>
    <x v="1"/>
    <n v="1"/>
    <s v="REG101400"/>
    <s v="Cust 2372"/>
    <n v="34.19"/>
    <d v="2025-02-27T00:00:00"/>
    <d v="2025-03-04T00:00:00"/>
    <s v="Eric"/>
    <n v="5"/>
    <x v="9"/>
    <x v="1"/>
    <n v="7361.902"/>
    <x v="2"/>
    <n v="7396.0919999999996"/>
    <n v="18"/>
  </r>
  <r>
    <d v="2024-09-23T00:00:00"/>
    <x v="4"/>
    <x v="6"/>
    <n v="3"/>
    <n v="360.93"/>
    <x v="0"/>
    <s v="Wholesale"/>
    <n v="0.15"/>
    <x v="5"/>
    <n v="920.37149999999997"/>
    <x v="2"/>
    <x v="2"/>
    <n v="0"/>
    <s v="REG101401"/>
    <s v="Cust 2741"/>
    <n v="35.61"/>
    <d v="2024-09-23T00:00:00"/>
    <d v="2024-09-29T00:00:00"/>
    <s v="Wendy"/>
    <n v="6"/>
    <x v="5"/>
    <x v="4"/>
    <n v="884.76149999999996"/>
    <x v="1"/>
    <n v="920.37149999999997"/>
    <n v="0"/>
  </r>
  <r>
    <d v="2025-01-19T00:00:00"/>
    <x v="3"/>
    <x v="4"/>
    <n v="4"/>
    <n v="68.040000000000006"/>
    <x v="2"/>
    <s v="Wholesale"/>
    <n v="0"/>
    <x v="4"/>
    <n v="272.16000000000003"/>
    <x v="0"/>
    <x v="0"/>
    <n v="0"/>
    <s v="REG101403"/>
    <s v="Cust 6301"/>
    <n v="18.72"/>
    <d v="2025-01-19T00:00:00"/>
    <d v="2025-01-28T00:00:00"/>
    <s v="Cameron"/>
    <n v="9"/>
    <x v="9"/>
    <x v="1"/>
    <n v="253.44000000000003"/>
    <x v="2"/>
    <n v="272.16000000000003"/>
    <n v="0"/>
  </r>
  <r>
    <d v="2024-05-08T00:00:00"/>
    <x v="0"/>
    <x v="2"/>
    <n v="15"/>
    <n v="31.81"/>
    <x v="2"/>
    <s v="Wholesale"/>
    <n v="0.15"/>
    <x v="0"/>
    <n v="405.57749999999999"/>
    <x v="3"/>
    <x v="1"/>
    <n v="0"/>
    <s v="REG101406"/>
    <s v="Cust 8272"/>
    <n v="23.61"/>
    <d v="2024-05-08T00:00:00"/>
    <d v="2024-05-10T00:00:00"/>
    <s v="Eric"/>
    <n v="2"/>
    <x v="10"/>
    <x v="1"/>
    <n v="381.96749999999997"/>
    <x v="1"/>
    <n v="405.57749999999999"/>
    <n v="0"/>
  </r>
  <r>
    <d v="2023-09-18T00:00:00"/>
    <x v="1"/>
    <x v="6"/>
    <n v="14"/>
    <n v="268.32"/>
    <x v="3"/>
    <s v="Retail"/>
    <n v="0"/>
    <x v="2"/>
    <n v="3756.48"/>
    <x v="0"/>
    <x v="2"/>
    <n v="0"/>
    <s v="REG101407"/>
    <s v="Cust 7302"/>
    <n v="43.14"/>
    <d v="2023-09-18T00:00:00"/>
    <d v="2023-09-27T00:00:00"/>
    <s v="Sophie"/>
    <n v="9"/>
    <x v="7"/>
    <x v="1"/>
    <n v="3713.34"/>
    <x v="0"/>
    <n v="3756.48"/>
    <n v="0"/>
  </r>
  <r>
    <d v="2025-04-05T00:00:00"/>
    <x v="3"/>
    <x v="4"/>
    <n v="19"/>
    <n v="350.12"/>
    <x v="3"/>
    <s v="Retail"/>
    <n v="0.05"/>
    <x v="1"/>
    <n v="6319.6659999999993"/>
    <x v="4"/>
    <x v="0"/>
    <n v="0"/>
    <s v="REG101408"/>
    <s v="Cust 6716"/>
    <n v="48.98"/>
    <d v="2025-04-05T00:00:00"/>
    <d v="2025-04-13T00:00:00"/>
    <s v="Cameron"/>
    <n v="8"/>
    <x v="4"/>
    <x v="2"/>
    <n v="6270.6859999999997"/>
    <x v="2"/>
    <n v="6319.6659999999993"/>
    <n v="0"/>
  </r>
  <r>
    <d v="2023-09-13T00:00:00"/>
    <x v="3"/>
    <x v="2"/>
    <n v="9"/>
    <n v="329.15"/>
    <x v="1"/>
    <s v="Retail"/>
    <n v="0.05"/>
    <x v="5"/>
    <n v="2814.2325000000001"/>
    <x v="1"/>
    <x v="0"/>
    <n v="0"/>
    <s v="REG101409"/>
    <s v="Cust 5484"/>
    <n v="29.41"/>
    <d v="2023-09-13T00:00:00"/>
    <d v="2023-09-15T00:00:00"/>
    <s v="Cameron"/>
    <n v="2"/>
    <x v="6"/>
    <x v="5"/>
    <n v="2784.8225000000002"/>
    <x v="0"/>
    <n v="2814.2324999999996"/>
    <n v="0"/>
  </r>
  <r>
    <d v="2024-06-28T00:00:00"/>
    <x v="0"/>
    <x v="5"/>
    <n v="1"/>
    <n v="577.07000000000005"/>
    <x v="2"/>
    <s v="Wholesale"/>
    <n v="0.05"/>
    <x v="2"/>
    <n v="548.2165"/>
    <x v="0"/>
    <x v="2"/>
    <n v="0"/>
    <s v="REG101410"/>
    <s v="Cust 4652"/>
    <n v="22.97"/>
    <d v="2024-06-28T00:00:00"/>
    <d v="2024-07-06T00:00:00"/>
    <s v="Eric"/>
    <n v="8"/>
    <x v="0"/>
    <x v="6"/>
    <n v="525.24649999999997"/>
    <x v="1"/>
    <n v="548.2165"/>
    <n v="0"/>
  </r>
  <r>
    <d v="2023-05-13T00:00:00"/>
    <x v="1"/>
    <x v="0"/>
    <n v="18"/>
    <n v="331.45"/>
    <x v="3"/>
    <s v="Retail"/>
    <n v="0.15"/>
    <x v="1"/>
    <n v="5071.1849999999986"/>
    <x v="3"/>
    <x v="2"/>
    <n v="1"/>
    <s v="REG101412"/>
    <s v="Cust 3559"/>
    <n v="32.92"/>
    <d v="2023-05-13T00:00:00"/>
    <d v="2023-05-18T00:00:00"/>
    <s v="Sophie"/>
    <n v="5"/>
    <x v="11"/>
    <x v="4"/>
    <n v="5038.2649999999985"/>
    <x v="0"/>
    <n v="5071.1849999999995"/>
    <n v="18"/>
  </r>
  <r>
    <d v="2025-05-07T00:00:00"/>
    <x v="0"/>
    <x v="0"/>
    <n v="1"/>
    <n v="421.26"/>
    <x v="3"/>
    <s v="Retail"/>
    <n v="0.1"/>
    <x v="0"/>
    <n v="379.13400000000001"/>
    <x v="2"/>
    <x v="0"/>
    <n v="0"/>
    <s v="REG101413"/>
    <s v="Cust 1287"/>
    <n v="36.340000000000003"/>
    <d v="2025-05-07T00:00:00"/>
    <d v="2025-05-15T00:00:00"/>
    <s v="Eric"/>
    <n v="8"/>
    <x v="11"/>
    <x v="6"/>
    <n v="342.79399999999998"/>
    <x v="2"/>
    <n v="379.13400000000001"/>
    <n v="0"/>
  </r>
  <r>
    <d v="2025-03-22T00:00:00"/>
    <x v="2"/>
    <x v="4"/>
    <n v="4"/>
    <n v="555.02"/>
    <x v="0"/>
    <s v="Retail"/>
    <n v="0.1"/>
    <x v="5"/>
    <n v="1998.0719999999999"/>
    <x v="3"/>
    <x v="1"/>
    <n v="0"/>
    <s v="REG101414"/>
    <s v="Cust 5444"/>
    <n v="45.25"/>
    <d v="2025-03-22T00:00:00"/>
    <d v="2025-03-27T00:00:00"/>
    <s v="Ryan"/>
    <n v="5"/>
    <x v="0"/>
    <x v="6"/>
    <n v="1952.8219999999999"/>
    <x v="2"/>
    <n v="1998.0719999999999"/>
    <n v="0"/>
  </r>
  <r>
    <d v="2024-06-24T00:00:00"/>
    <x v="1"/>
    <x v="0"/>
    <n v="19"/>
    <n v="254.03"/>
    <x v="2"/>
    <s v="Wholesale"/>
    <n v="0"/>
    <x v="2"/>
    <n v="4826.57"/>
    <x v="0"/>
    <x v="1"/>
    <n v="1"/>
    <s v="REG101415"/>
    <s v="Cust 4018"/>
    <n v="11.21"/>
    <d v="2024-06-24T00:00:00"/>
    <d v="2024-07-02T00:00:00"/>
    <s v="Sophie"/>
    <n v="8"/>
    <x v="8"/>
    <x v="5"/>
    <n v="4815.3599999999997"/>
    <x v="1"/>
    <n v="4826.57"/>
    <n v="19"/>
  </r>
  <r>
    <d v="2024-04-01T00:00:00"/>
    <x v="4"/>
    <x v="2"/>
    <n v="7"/>
    <n v="241.35"/>
    <x v="0"/>
    <s v="Wholesale"/>
    <n v="0.1"/>
    <x v="5"/>
    <n v="1520.5050000000001"/>
    <x v="4"/>
    <x v="1"/>
    <n v="0"/>
    <s v="REG101417"/>
    <s v="Cust 6620"/>
    <n v="42.43"/>
    <d v="2024-04-01T00:00:00"/>
    <d v="2024-04-10T00:00:00"/>
    <s v="Wendy"/>
    <n v="9"/>
    <x v="2"/>
    <x v="0"/>
    <n v="1478.075"/>
    <x v="1"/>
    <n v="1520.5050000000001"/>
    <n v="0"/>
  </r>
  <r>
    <d v="2023-03-30T00:00:00"/>
    <x v="0"/>
    <x v="4"/>
    <n v="1"/>
    <n v="419.1"/>
    <x v="0"/>
    <s v="Wholesale"/>
    <n v="0.1"/>
    <x v="3"/>
    <n v="377.19000000000011"/>
    <x v="1"/>
    <x v="1"/>
    <n v="1"/>
    <s v="REG101419"/>
    <s v="Cust 4812"/>
    <n v="38.81"/>
    <d v="2023-03-30T00:00:00"/>
    <d v="2023-04-06T00:00:00"/>
    <s v="Eric"/>
    <n v="7"/>
    <x v="11"/>
    <x v="6"/>
    <n v="338.38000000000011"/>
    <x v="0"/>
    <n v="377.19000000000005"/>
    <n v="1"/>
  </r>
  <r>
    <d v="2025-03-26T00:00:00"/>
    <x v="0"/>
    <x v="0"/>
    <n v="13"/>
    <n v="138.72"/>
    <x v="3"/>
    <s v="Wholesale"/>
    <n v="0.15"/>
    <x v="3"/>
    <n v="1532.856"/>
    <x v="3"/>
    <x v="2"/>
    <n v="1"/>
    <s v="REG101420"/>
    <s v="Cust 8389"/>
    <n v="17.89"/>
    <d v="2025-03-26T00:00:00"/>
    <d v="2025-03-28T00:00:00"/>
    <s v="Eric"/>
    <n v="2"/>
    <x v="8"/>
    <x v="6"/>
    <n v="1514.9659999999999"/>
    <x v="2"/>
    <n v="1532.8559999999998"/>
    <n v="13"/>
  </r>
  <r>
    <d v="2023-08-22T00:00:00"/>
    <x v="4"/>
    <x v="5"/>
    <n v="8"/>
    <n v="461.04"/>
    <x v="0"/>
    <s v="Retail"/>
    <n v="0"/>
    <x v="1"/>
    <n v="3688.32"/>
    <x v="0"/>
    <x v="0"/>
    <n v="0"/>
    <s v="REG101421"/>
    <s v="Cust 4529"/>
    <n v="13.62"/>
    <d v="2023-08-22T00:00:00"/>
    <d v="2023-08-24T00:00:00"/>
    <s v="Wendy"/>
    <n v="2"/>
    <x v="1"/>
    <x v="4"/>
    <n v="3674.7000000000003"/>
    <x v="0"/>
    <n v="3688.32"/>
    <n v="0"/>
  </r>
  <r>
    <d v="2024-04-16T00:00:00"/>
    <x v="1"/>
    <x v="1"/>
    <n v="6"/>
    <n v="524.19000000000005"/>
    <x v="3"/>
    <s v="Retail"/>
    <n v="0.15"/>
    <x v="2"/>
    <n v="2673.3690000000001"/>
    <x v="3"/>
    <x v="2"/>
    <n v="0"/>
    <s v="REG101422"/>
    <s v="Cust 2365"/>
    <n v="31.04"/>
    <d v="2024-04-16T00:00:00"/>
    <d v="2024-04-20T00:00:00"/>
    <s v="Sophie"/>
    <n v="4"/>
    <x v="6"/>
    <x v="1"/>
    <n v="2642.3290000000002"/>
    <x v="1"/>
    <n v="2673.3690000000001"/>
    <n v="0"/>
  </r>
  <r>
    <d v="2025-05-11T00:00:00"/>
    <x v="3"/>
    <x v="3"/>
    <n v="16"/>
    <n v="305.20999999999998"/>
    <x v="1"/>
    <s v="Wholesale"/>
    <n v="0.1"/>
    <x v="1"/>
    <n v="4395.0239999999994"/>
    <x v="2"/>
    <x v="1"/>
    <n v="0"/>
    <s v="REG101423"/>
    <s v="Cust 6361"/>
    <n v="33.369999999999997"/>
    <d v="2025-05-11T00:00:00"/>
    <d v="2025-05-19T00:00:00"/>
    <s v="Cameron"/>
    <n v="8"/>
    <x v="9"/>
    <x v="2"/>
    <n v="4361.6539999999995"/>
    <x v="2"/>
    <n v="4395.0239999999994"/>
    <n v="0"/>
  </r>
  <r>
    <d v="2023-05-10T00:00:00"/>
    <x v="0"/>
    <x v="1"/>
    <n v="18"/>
    <n v="580.41999999999996"/>
    <x v="1"/>
    <s v="Wholesale"/>
    <n v="0.05"/>
    <x v="4"/>
    <n v="9925.1819999999989"/>
    <x v="0"/>
    <x v="1"/>
    <n v="0"/>
    <s v="REG101426"/>
    <s v="Cust 4392"/>
    <n v="37.81"/>
    <d v="2023-05-10T00:00:00"/>
    <d v="2023-05-17T00:00:00"/>
    <s v="Eric"/>
    <n v="7"/>
    <x v="3"/>
    <x v="2"/>
    <n v="9887.3719999999994"/>
    <x v="0"/>
    <n v="9925.1819999999989"/>
    <n v="0"/>
  </r>
  <r>
    <d v="2024-06-22T00:00:00"/>
    <x v="3"/>
    <x v="5"/>
    <n v="18"/>
    <n v="91.55"/>
    <x v="2"/>
    <s v="Retail"/>
    <n v="0.1"/>
    <x v="1"/>
    <n v="1483.11"/>
    <x v="2"/>
    <x v="0"/>
    <n v="0"/>
    <s v="REG101427"/>
    <s v="Cust 4404"/>
    <n v="32.54"/>
    <d v="2024-06-22T00:00:00"/>
    <d v="2024-06-29T00:00:00"/>
    <s v="Cameron"/>
    <n v="7"/>
    <x v="5"/>
    <x v="0"/>
    <n v="1450.57"/>
    <x v="1"/>
    <n v="1483.11"/>
    <n v="0"/>
  </r>
  <r>
    <d v="2025-03-29T00:00:00"/>
    <x v="4"/>
    <x v="4"/>
    <n v="13"/>
    <n v="113.78"/>
    <x v="2"/>
    <s v="Wholesale"/>
    <n v="0.1"/>
    <x v="0"/>
    <n v="1331.2260000000001"/>
    <x v="0"/>
    <x v="0"/>
    <n v="0"/>
    <s v="REG101428"/>
    <s v="Cust 2981"/>
    <n v="28.07"/>
    <d v="2025-03-29T00:00:00"/>
    <d v="2025-04-07T00:00:00"/>
    <s v="Wendy"/>
    <n v="9"/>
    <x v="11"/>
    <x v="5"/>
    <n v="1303.1560000000002"/>
    <x v="2"/>
    <n v="1331.2260000000001"/>
    <n v="0"/>
  </r>
  <r>
    <d v="2023-04-18T00:00:00"/>
    <x v="2"/>
    <x v="4"/>
    <n v="16"/>
    <n v="477.91"/>
    <x v="1"/>
    <s v="Wholesale"/>
    <n v="0"/>
    <x v="3"/>
    <n v="7646.56"/>
    <x v="4"/>
    <x v="2"/>
    <n v="0"/>
    <s v="REG101429"/>
    <s v="Cust 3571"/>
    <n v="21.89"/>
    <d v="2023-04-18T00:00:00"/>
    <d v="2023-04-23T00:00:00"/>
    <s v="Ryan"/>
    <n v="5"/>
    <x v="7"/>
    <x v="0"/>
    <n v="7624.67"/>
    <x v="0"/>
    <n v="7646.56"/>
    <n v="0"/>
  </r>
  <r>
    <d v="2023-02-07T00:00:00"/>
    <x v="3"/>
    <x v="0"/>
    <n v="14"/>
    <n v="306.39"/>
    <x v="1"/>
    <s v="Retail"/>
    <n v="0.1"/>
    <x v="0"/>
    <n v="3860.5140000000001"/>
    <x v="3"/>
    <x v="2"/>
    <n v="0"/>
    <s v="REG101430"/>
    <s v="Cust 2592"/>
    <n v="38.729999999999997"/>
    <d v="2023-02-07T00:00:00"/>
    <d v="2023-02-09T00:00:00"/>
    <s v="Cameron"/>
    <n v="2"/>
    <x v="3"/>
    <x v="2"/>
    <n v="3821.7840000000001"/>
    <x v="0"/>
    <n v="3860.5140000000001"/>
    <n v="0"/>
  </r>
  <r>
    <d v="2023-07-04T00:00:00"/>
    <x v="0"/>
    <x v="1"/>
    <n v="6"/>
    <n v="346.86"/>
    <x v="2"/>
    <s v="Retail"/>
    <n v="0.05"/>
    <x v="0"/>
    <n v="1977.1020000000001"/>
    <x v="1"/>
    <x v="0"/>
    <n v="0"/>
    <s v="REG101432"/>
    <s v="Cust 6600"/>
    <n v="29.18"/>
    <d v="2023-07-04T00:00:00"/>
    <d v="2023-07-12T00:00:00"/>
    <s v="Eric"/>
    <n v="8"/>
    <x v="5"/>
    <x v="1"/>
    <n v="1947.922"/>
    <x v="0"/>
    <n v="1977.1019999999999"/>
    <n v="0"/>
  </r>
  <r>
    <d v="2023-07-31T00:00:00"/>
    <x v="3"/>
    <x v="2"/>
    <n v="14"/>
    <n v="223.26"/>
    <x v="0"/>
    <s v="Wholesale"/>
    <n v="0.1"/>
    <x v="1"/>
    <n v="2813.076"/>
    <x v="4"/>
    <x v="2"/>
    <n v="0"/>
    <s v="REG101433"/>
    <s v="Cust 6899"/>
    <n v="12.88"/>
    <d v="2023-07-31T00:00:00"/>
    <d v="2023-08-03T00:00:00"/>
    <s v="Cameron"/>
    <n v="3"/>
    <x v="8"/>
    <x v="5"/>
    <n v="2800.1959999999999"/>
    <x v="0"/>
    <n v="2813.076"/>
    <n v="0"/>
  </r>
  <r>
    <d v="2023-04-20T00:00:00"/>
    <x v="2"/>
    <x v="2"/>
    <n v="6"/>
    <n v="529.1"/>
    <x v="3"/>
    <s v="Wholesale"/>
    <n v="0"/>
    <x v="0"/>
    <n v="3174.6"/>
    <x v="2"/>
    <x v="2"/>
    <n v="0"/>
    <s v="REG101434"/>
    <s v="Cust 1563"/>
    <n v="5.13"/>
    <d v="2023-04-20T00:00:00"/>
    <d v="2023-04-27T00:00:00"/>
    <s v="Ryan"/>
    <n v="7"/>
    <x v="8"/>
    <x v="1"/>
    <n v="3169.47"/>
    <x v="0"/>
    <n v="3174.6000000000004"/>
    <n v="0"/>
  </r>
  <r>
    <d v="2024-10-08T00:00:00"/>
    <x v="3"/>
    <x v="4"/>
    <n v="11"/>
    <n v="97.34"/>
    <x v="3"/>
    <s v="Wholesale"/>
    <n v="0.1"/>
    <x v="3"/>
    <n v="963.66600000000005"/>
    <x v="2"/>
    <x v="1"/>
    <n v="0"/>
    <s v="REG101435"/>
    <s v="Cust 6733"/>
    <n v="10.61"/>
    <d v="2024-10-08T00:00:00"/>
    <d v="2024-10-11T00:00:00"/>
    <s v="Cameron"/>
    <n v="3"/>
    <x v="3"/>
    <x v="3"/>
    <n v="953.05600000000004"/>
    <x v="1"/>
    <n v="963.66600000000005"/>
    <n v="0"/>
  </r>
  <r>
    <d v="2024-01-25T00:00:00"/>
    <x v="0"/>
    <x v="3"/>
    <n v="11"/>
    <n v="422.89"/>
    <x v="0"/>
    <s v="Retail"/>
    <n v="0.1"/>
    <x v="2"/>
    <n v="4186.6109999999999"/>
    <x v="4"/>
    <x v="1"/>
    <n v="0"/>
    <s v="REG101436"/>
    <s v="Cust 7635"/>
    <n v="45.89"/>
    <d v="2024-01-25T00:00:00"/>
    <d v="2024-01-27T00:00:00"/>
    <s v="Eric"/>
    <n v="2"/>
    <x v="0"/>
    <x v="6"/>
    <n v="4140.7209999999995"/>
    <x v="1"/>
    <n v="4186.6109999999999"/>
    <n v="0"/>
  </r>
  <r>
    <d v="2024-10-24T00:00:00"/>
    <x v="3"/>
    <x v="6"/>
    <n v="9"/>
    <n v="459.65"/>
    <x v="0"/>
    <s v="Retail"/>
    <n v="0.1"/>
    <x v="4"/>
    <n v="3723.165"/>
    <x v="1"/>
    <x v="2"/>
    <n v="1"/>
    <s v="REG101438"/>
    <s v="Cust 1462"/>
    <n v="22.24"/>
    <d v="2024-10-24T00:00:00"/>
    <d v="2024-11-01T00:00:00"/>
    <s v="Cameron"/>
    <n v="8"/>
    <x v="7"/>
    <x v="0"/>
    <n v="3700.9250000000002"/>
    <x v="1"/>
    <n v="3723.1649999999995"/>
    <n v="9"/>
  </r>
  <r>
    <d v="2023-11-16T00:00:00"/>
    <x v="4"/>
    <x v="5"/>
    <n v="8"/>
    <n v="493.35"/>
    <x v="1"/>
    <s v="Retail"/>
    <n v="0.1"/>
    <x v="1"/>
    <n v="3552.12"/>
    <x v="3"/>
    <x v="0"/>
    <n v="1"/>
    <s v="REG101439"/>
    <s v="Cust 1376"/>
    <n v="12.86"/>
    <d v="2023-11-16T00:00:00"/>
    <d v="2023-11-20T00:00:00"/>
    <s v="Wendy"/>
    <n v="4"/>
    <x v="11"/>
    <x v="0"/>
    <n v="3539.2599999999998"/>
    <x v="0"/>
    <n v="3552.1200000000003"/>
    <n v="8"/>
  </r>
  <r>
    <d v="2024-03-31T00:00:00"/>
    <x v="1"/>
    <x v="0"/>
    <n v="13"/>
    <n v="428.59"/>
    <x v="3"/>
    <s v="Retail"/>
    <n v="0"/>
    <x v="4"/>
    <n v="5571.67"/>
    <x v="3"/>
    <x v="0"/>
    <n v="0"/>
    <s v="REG101440"/>
    <s v="Cust 6542"/>
    <n v="23.89"/>
    <d v="2024-03-31T00:00:00"/>
    <d v="2024-04-08T00:00:00"/>
    <s v="Sophie"/>
    <n v="8"/>
    <x v="6"/>
    <x v="4"/>
    <n v="5547.78"/>
    <x v="1"/>
    <n v="5571.67"/>
    <n v="0"/>
  </r>
  <r>
    <d v="2023-02-13T00:00:00"/>
    <x v="0"/>
    <x v="0"/>
    <n v="7"/>
    <n v="242.11"/>
    <x v="2"/>
    <s v="Wholesale"/>
    <n v="0.05"/>
    <x v="0"/>
    <n v="1610.0315000000001"/>
    <x v="2"/>
    <x v="2"/>
    <n v="0"/>
    <s v="REG101441"/>
    <s v="Cust 1186"/>
    <n v="47.19"/>
    <d v="2023-02-13T00:00:00"/>
    <d v="2023-02-18T00:00:00"/>
    <s v="Eric"/>
    <n v="5"/>
    <x v="10"/>
    <x v="6"/>
    <n v="1562.8415"/>
    <x v="0"/>
    <n v="1610.0314999999998"/>
    <n v="0"/>
  </r>
  <r>
    <d v="2023-09-20T00:00:00"/>
    <x v="1"/>
    <x v="4"/>
    <n v="17"/>
    <n v="477.38"/>
    <x v="2"/>
    <s v="Retail"/>
    <n v="0.05"/>
    <x v="1"/>
    <n v="7709.6869999999999"/>
    <x v="1"/>
    <x v="0"/>
    <n v="0"/>
    <s v="REG101442"/>
    <s v="Cust 4386"/>
    <n v="35.28"/>
    <d v="2023-09-20T00:00:00"/>
    <d v="2023-09-27T00:00:00"/>
    <s v="Sophie"/>
    <n v="7"/>
    <x v="4"/>
    <x v="4"/>
    <n v="7674.4070000000002"/>
    <x v="0"/>
    <n v="7709.6869999999999"/>
    <n v="0"/>
  </r>
  <r>
    <d v="2023-06-27T00:00:00"/>
    <x v="1"/>
    <x v="3"/>
    <n v="3"/>
    <n v="261.60000000000002"/>
    <x v="3"/>
    <s v="Retail"/>
    <n v="0.05"/>
    <x v="5"/>
    <n v="745.56000000000006"/>
    <x v="3"/>
    <x v="2"/>
    <n v="0"/>
    <s v="REG101443"/>
    <s v="Cust 6708"/>
    <n v="42.11"/>
    <d v="2023-06-27T00:00:00"/>
    <d v="2023-07-07T00:00:00"/>
    <s v="Sophie"/>
    <n v="10"/>
    <x v="3"/>
    <x v="1"/>
    <n v="703.45"/>
    <x v="0"/>
    <n v="745.56000000000006"/>
    <n v="0"/>
  </r>
  <r>
    <d v="2025-04-02T00:00:00"/>
    <x v="3"/>
    <x v="0"/>
    <n v="6"/>
    <n v="416.2"/>
    <x v="1"/>
    <s v="Wholesale"/>
    <n v="0.05"/>
    <x v="1"/>
    <n v="2372.34"/>
    <x v="3"/>
    <x v="2"/>
    <n v="1"/>
    <s v="REG101444"/>
    <s v="Cust 6354"/>
    <n v="44.14"/>
    <d v="2025-04-02T00:00:00"/>
    <d v="2025-04-06T00:00:00"/>
    <s v="Cameron"/>
    <n v="4"/>
    <x v="6"/>
    <x v="1"/>
    <n v="2328.2000000000003"/>
    <x v="2"/>
    <n v="2372.3399999999997"/>
    <n v="6"/>
  </r>
  <r>
    <d v="2025-04-16T00:00:00"/>
    <x v="2"/>
    <x v="6"/>
    <n v="15"/>
    <n v="99.66"/>
    <x v="1"/>
    <s v="Wholesale"/>
    <n v="0"/>
    <x v="0"/>
    <n v="1494.9"/>
    <x v="3"/>
    <x v="0"/>
    <n v="0"/>
    <s v="REG101445"/>
    <s v="Cust 3477"/>
    <n v="27.55"/>
    <d v="2025-04-16T00:00:00"/>
    <d v="2025-04-26T00:00:00"/>
    <s v="Ryan"/>
    <n v="10"/>
    <x v="1"/>
    <x v="6"/>
    <n v="1467.3500000000001"/>
    <x v="2"/>
    <n v="1494.8999999999999"/>
    <n v="0"/>
  </r>
  <r>
    <d v="2025-06-23T00:00:00"/>
    <x v="0"/>
    <x v="1"/>
    <n v="20"/>
    <n v="243.47"/>
    <x v="1"/>
    <s v="Wholesale"/>
    <n v="0.05"/>
    <x v="1"/>
    <n v="4625.9299999999994"/>
    <x v="1"/>
    <x v="0"/>
    <n v="1"/>
    <s v="REG101447"/>
    <s v="Cust 4250"/>
    <n v="32.28"/>
    <d v="2025-06-23T00:00:00"/>
    <d v="2025-07-03T00:00:00"/>
    <s v="Eric"/>
    <n v="10"/>
    <x v="5"/>
    <x v="4"/>
    <m/>
    <x v="2"/>
    <n v="4625.9299999999994"/>
    <n v="20"/>
  </r>
  <r>
    <d v="2023-12-01T00:00:00"/>
    <x v="3"/>
    <x v="2"/>
    <n v="11"/>
    <n v="347.38"/>
    <x v="2"/>
    <s v="Wholesale"/>
    <n v="0.05"/>
    <x v="0"/>
    <n v="3630.1210000000001"/>
    <x v="4"/>
    <x v="0"/>
    <n v="0"/>
    <s v="REG101449"/>
    <s v="Cust 6284"/>
    <n v="24.8"/>
    <d v="2023-12-01T00:00:00"/>
    <d v="2023-12-03T00:00:00"/>
    <s v="Cameron"/>
    <n v="2"/>
    <x v="7"/>
    <x v="4"/>
    <n v="3605.3209999999999"/>
    <x v="0"/>
    <n v="3630.1209999999996"/>
    <n v="0"/>
  </r>
  <r>
    <d v="2024-07-24T00:00:00"/>
    <x v="4"/>
    <x v="4"/>
    <n v="15"/>
    <n v="318.02999999999997"/>
    <x v="3"/>
    <s v="Retail"/>
    <n v="0.05"/>
    <x v="5"/>
    <n v="4531.9274999999998"/>
    <x v="1"/>
    <x v="2"/>
    <n v="1"/>
    <s v="REG101450"/>
    <s v="Cust 9099"/>
    <n v="24.38"/>
    <d v="2024-07-24T00:00:00"/>
    <d v="2024-07-30T00:00:00"/>
    <s v="Wendy"/>
    <n v="6"/>
    <x v="3"/>
    <x v="1"/>
    <n v="4507.5474999999997"/>
    <x v="1"/>
    <n v="4531.9274999999998"/>
    <n v="15"/>
  </r>
  <r>
    <d v="2023-04-12T00:00:00"/>
    <x v="4"/>
    <x v="3"/>
    <n v="15"/>
    <n v="242.35"/>
    <x v="3"/>
    <s v="Wholesale"/>
    <n v="0.15"/>
    <x v="5"/>
    <n v="3089.9625000000001"/>
    <x v="3"/>
    <x v="2"/>
    <n v="1"/>
    <s v="REG101451"/>
    <s v="Cust 3944"/>
    <n v="14.92"/>
    <d v="2023-04-12T00:00:00"/>
    <d v="2023-04-19T00:00:00"/>
    <s v="Wendy"/>
    <n v="7"/>
    <x v="3"/>
    <x v="0"/>
    <n v="3075.0425"/>
    <x v="0"/>
    <n v="3089.9625000000001"/>
    <n v="15"/>
  </r>
  <r>
    <d v="2024-12-17T00:00:00"/>
    <x v="2"/>
    <x v="2"/>
    <n v="3"/>
    <n v="82.09"/>
    <x v="0"/>
    <s v="Retail"/>
    <n v="0.15"/>
    <x v="0"/>
    <n v="209.3295"/>
    <x v="1"/>
    <x v="2"/>
    <n v="1"/>
    <s v="REG101452"/>
    <s v="Cust 6124"/>
    <n v="12.63"/>
    <d v="2024-12-17T00:00:00"/>
    <d v="2024-12-26T00:00:00"/>
    <s v="Ryan"/>
    <n v="9"/>
    <x v="0"/>
    <x v="4"/>
    <n v="196.6995"/>
    <x v="1"/>
    <n v="209.3295"/>
    <n v="3"/>
  </r>
  <r>
    <d v="2024-08-08T00:00:00"/>
    <x v="1"/>
    <x v="5"/>
    <n v="10"/>
    <n v="285.73"/>
    <x v="3"/>
    <s v="Wholesale"/>
    <n v="0.15"/>
    <x v="0"/>
    <n v="2428.7049999999999"/>
    <x v="3"/>
    <x v="2"/>
    <n v="1"/>
    <s v="REG101453"/>
    <s v="Cust 8533"/>
    <n v="26.68"/>
    <d v="2024-08-08T00:00:00"/>
    <d v="2024-08-14T00:00:00"/>
    <s v="Sophie"/>
    <n v="6"/>
    <x v="5"/>
    <x v="2"/>
    <n v="2402.0250000000001"/>
    <x v="1"/>
    <n v="2428.7049999999999"/>
    <n v="10"/>
  </r>
  <r>
    <d v="2024-09-15T00:00:00"/>
    <x v="0"/>
    <x v="0"/>
    <n v="17"/>
    <n v="341.52"/>
    <x v="2"/>
    <s v="Wholesale"/>
    <n v="0.1"/>
    <x v="0"/>
    <n v="5225.2560000000003"/>
    <x v="4"/>
    <x v="0"/>
    <n v="0"/>
    <s v="REG101454"/>
    <s v="Cust 1135"/>
    <n v="16.670000000000002"/>
    <d v="2024-09-15T00:00:00"/>
    <d v="2024-09-22T00:00:00"/>
    <s v="Eric"/>
    <n v="7"/>
    <x v="9"/>
    <x v="4"/>
    <n v="5208.5860000000002"/>
    <x v="1"/>
    <n v="5225.2560000000003"/>
    <n v="0"/>
  </r>
  <r>
    <d v="2023-10-08T00:00:00"/>
    <x v="1"/>
    <x v="4"/>
    <n v="14"/>
    <n v="216.4"/>
    <x v="3"/>
    <s v="Wholesale"/>
    <n v="0.1"/>
    <x v="5"/>
    <n v="2726.64"/>
    <x v="2"/>
    <x v="2"/>
    <n v="0"/>
    <s v="REG101455"/>
    <s v="Cust 5638"/>
    <n v="40.74"/>
    <d v="2023-10-08T00:00:00"/>
    <d v="2023-10-10T00:00:00"/>
    <s v="Sophie"/>
    <n v="2"/>
    <x v="2"/>
    <x v="5"/>
    <n v="2685.9"/>
    <x v="0"/>
    <n v="2726.64"/>
    <n v="0"/>
  </r>
  <r>
    <d v="2025-05-23T00:00:00"/>
    <x v="1"/>
    <x v="1"/>
    <n v="16"/>
    <n v="231.76"/>
    <x v="0"/>
    <s v="Retail"/>
    <n v="0.15"/>
    <x v="4"/>
    <n v="3151.9360000000001"/>
    <x v="0"/>
    <x v="2"/>
    <n v="1"/>
    <s v="REG101456"/>
    <s v="Cust 1333"/>
    <n v="9.42"/>
    <d v="2025-05-23T00:00:00"/>
    <d v="2025-05-27T00:00:00"/>
    <s v="Sophie"/>
    <n v="4"/>
    <x v="2"/>
    <x v="2"/>
    <n v="3142.5160000000001"/>
    <x v="2"/>
    <n v="3151.9359999999997"/>
    <n v="16"/>
  </r>
  <r>
    <d v="2023-01-02T00:00:00"/>
    <x v="1"/>
    <x v="0"/>
    <n v="7"/>
    <n v="61.47"/>
    <x v="2"/>
    <s v="Retail"/>
    <n v="0.15"/>
    <x v="0"/>
    <n v="365.74650000000003"/>
    <x v="0"/>
    <x v="0"/>
    <n v="0"/>
    <s v="REG101457"/>
    <s v="Cust 2394"/>
    <n v="14.44"/>
    <d v="2023-01-02T00:00:00"/>
    <d v="2023-01-12T00:00:00"/>
    <s v="Sophie"/>
    <n v="10"/>
    <x v="6"/>
    <x v="6"/>
    <n v="351.30650000000003"/>
    <x v="0"/>
    <n v="365.74649999999997"/>
    <n v="0"/>
  </r>
  <r>
    <d v="2025-04-25T00:00:00"/>
    <x v="4"/>
    <x v="3"/>
    <n v="16"/>
    <n v="484.01"/>
    <x v="1"/>
    <s v="Wholesale"/>
    <n v="0"/>
    <x v="1"/>
    <n v="7744.16"/>
    <x v="0"/>
    <x v="1"/>
    <n v="1"/>
    <s v="REG101459"/>
    <s v="Cust 3988"/>
    <n v="9.65"/>
    <d v="2025-04-25T00:00:00"/>
    <d v="2025-05-01T00:00:00"/>
    <s v="Wendy"/>
    <n v="6"/>
    <x v="5"/>
    <x v="4"/>
    <n v="7734.51"/>
    <x v="2"/>
    <n v="7744.16"/>
    <n v="16"/>
  </r>
  <r>
    <d v="2024-03-31T00:00:00"/>
    <x v="3"/>
    <x v="2"/>
    <n v="2"/>
    <n v="55.08"/>
    <x v="2"/>
    <s v="Wholesale"/>
    <n v="0"/>
    <x v="2"/>
    <n v="110.16"/>
    <x v="4"/>
    <x v="0"/>
    <n v="0"/>
    <s v="REG101460"/>
    <s v="Cust 4664"/>
    <n v="9.85"/>
    <d v="2024-03-31T00:00:00"/>
    <d v="2024-04-04T00:00:00"/>
    <s v="Cameron"/>
    <n v="4"/>
    <x v="4"/>
    <x v="4"/>
    <n v="100.31"/>
    <x v="1"/>
    <n v="110.16"/>
    <n v="0"/>
  </r>
  <r>
    <d v="2024-05-16T00:00:00"/>
    <x v="2"/>
    <x v="3"/>
    <n v="19"/>
    <n v="368.85"/>
    <x v="2"/>
    <s v="Retail"/>
    <n v="0.1"/>
    <x v="4"/>
    <n v="6307.3350000000009"/>
    <x v="1"/>
    <x v="0"/>
    <n v="0"/>
    <s v="REG101464"/>
    <s v="Cust 2496"/>
    <n v="35.369999999999997"/>
    <d v="2024-05-16T00:00:00"/>
    <d v="2024-05-21T00:00:00"/>
    <s v="Ryan"/>
    <n v="5"/>
    <x v="5"/>
    <x v="5"/>
    <n v="6271.9650000000011"/>
    <x v="1"/>
    <n v="6307.3350000000009"/>
    <n v="0"/>
  </r>
  <r>
    <d v="2024-01-15T00:00:00"/>
    <x v="3"/>
    <x v="5"/>
    <n v="4"/>
    <n v="159.54"/>
    <x v="1"/>
    <s v="Wholesale"/>
    <n v="0.05"/>
    <x v="1"/>
    <n v="606.25199999999995"/>
    <x v="4"/>
    <x v="0"/>
    <n v="0"/>
    <s v="REG101467"/>
    <s v="Cust 4575"/>
    <n v="32.36"/>
    <d v="2024-01-15T00:00:00"/>
    <d v="2024-01-21T00:00:00"/>
    <s v="Cameron"/>
    <n v="6"/>
    <x v="2"/>
    <x v="1"/>
    <n v="573.89199999999994"/>
    <x v="1"/>
    <n v="606.25199999999995"/>
    <n v="0"/>
  </r>
  <r>
    <d v="2024-12-19T00:00:00"/>
    <x v="3"/>
    <x v="0"/>
    <n v="15"/>
    <n v="150.15"/>
    <x v="2"/>
    <s v="Retail"/>
    <n v="0"/>
    <x v="2"/>
    <n v="2252.25"/>
    <x v="0"/>
    <x v="2"/>
    <n v="0"/>
    <s v="REG101468"/>
    <s v="Cust 8054"/>
    <n v="35.94"/>
    <d v="2024-12-19T00:00:00"/>
    <d v="2024-12-29T00:00:00"/>
    <s v="Cameron"/>
    <n v="10"/>
    <x v="8"/>
    <x v="3"/>
    <n v="2216.31"/>
    <x v="1"/>
    <n v="2252.25"/>
    <n v="0"/>
  </r>
  <r>
    <d v="2023-12-16T00:00:00"/>
    <x v="2"/>
    <x v="3"/>
    <n v="9"/>
    <n v="57.93"/>
    <x v="2"/>
    <s v="Wholesale"/>
    <n v="0"/>
    <x v="4"/>
    <n v="521.37"/>
    <x v="1"/>
    <x v="0"/>
    <n v="1"/>
    <s v="REG101469"/>
    <s v="Cust 2553"/>
    <n v="28.73"/>
    <d v="2023-12-16T00:00:00"/>
    <d v="2023-12-18T00:00:00"/>
    <s v="Ryan"/>
    <n v="2"/>
    <x v="3"/>
    <x v="4"/>
    <n v="492.64"/>
    <x v="0"/>
    <n v="521.37"/>
    <n v="9"/>
  </r>
  <r>
    <d v="2025-05-14T00:00:00"/>
    <x v="3"/>
    <x v="0"/>
    <n v="4"/>
    <n v="438.58"/>
    <x v="3"/>
    <s v="Retail"/>
    <n v="0.05"/>
    <x v="1"/>
    <n v="1666.604"/>
    <x v="0"/>
    <x v="2"/>
    <n v="0"/>
    <s v="REG101470"/>
    <s v="Cust 7547"/>
    <n v="5.0999999999999996"/>
    <d v="2025-05-14T00:00:00"/>
    <d v="2025-05-18T00:00:00"/>
    <s v="Cameron"/>
    <n v="4"/>
    <x v="5"/>
    <x v="0"/>
    <n v="1661.5040000000001"/>
    <x v="2"/>
    <n v="1666.6039999999998"/>
    <n v="0"/>
  </r>
  <r>
    <d v="2023-06-30T00:00:00"/>
    <x v="1"/>
    <x v="5"/>
    <n v="6"/>
    <n v="536.24"/>
    <x v="3"/>
    <s v="Retail"/>
    <n v="0"/>
    <x v="5"/>
    <n v="3217.44"/>
    <x v="3"/>
    <x v="2"/>
    <n v="0"/>
    <s v="REG101471"/>
    <s v="Cust 8150"/>
    <n v="35.32"/>
    <d v="2023-06-30T00:00:00"/>
    <d v="2023-07-02T00:00:00"/>
    <s v="Sophie"/>
    <n v="2"/>
    <x v="5"/>
    <x v="3"/>
    <n v="3182.12"/>
    <x v="0"/>
    <n v="3217.44"/>
    <n v="0"/>
  </r>
  <r>
    <d v="2025-03-14T00:00:00"/>
    <x v="3"/>
    <x v="6"/>
    <n v="10"/>
    <n v="212.1"/>
    <x v="0"/>
    <s v="Retail"/>
    <n v="0.15"/>
    <x v="0"/>
    <n v="1802.85"/>
    <x v="1"/>
    <x v="2"/>
    <n v="0"/>
    <s v="REG101473"/>
    <s v="Cust 4360"/>
    <n v="47.93"/>
    <d v="2025-03-14T00:00:00"/>
    <d v="2025-03-22T00:00:00"/>
    <s v="Cameron"/>
    <n v="8"/>
    <x v="5"/>
    <x v="3"/>
    <n v="1754.9199999999998"/>
    <x v="2"/>
    <n v="1802.85"/>
    <n v="0"/>
  </r>
  <r>
    <d v="2023-04-18T00:00:00"/>
    <x v="1"/>
    <x v="1"/>
    <n v="9"/>
    <n v="509.44"/>
    <x v="0"/>
    <s v="Retail"/>
    <n v="0.15"/>
    <x v="0"/>
    <n v="3897.2159999999999"/>
    <x v="4"/>
    <x v="1"/>
    <n v="0"/>
    <s v="REG101474"/>
    <s v="Cust 1624"/>
    <n v="13"/>
    <d v="2023-04-18T00:00:00"/>
    <d v="2023-04-27T00:00:00"/>
    <s v="Sophie"/>
    <n v="9"/>
    <x v="5"/>
    <x v="3"/>
    <n v="3884.2159999999999"/>
    <x v="0"/>
    <n v="3897.2159999999999"/>
    <n v="0"/>
  </r>
  <r>
    <d v="2024-09-11T00:00:00"/>
    <x v="4"/>
    <x v="5"/>
    <n v="8"/>
    <n v="236.17"/>
    <x v="2"/>
    <s v="Wholesale"/>
    <n v="0.15"/>
    <x v="2"/>
    <n v="1605.9559999999999"/>
    <x v="3"/>
    <x v="2"/>
    <n v="0"/>
    <s v="REG101475"/>
    <s v="Cust 6593"/>
    <n v="22.88"/>
    <d v="2024-09-11T00:00:00"/>
    <d v="2024-09-19T00:00:00"/>
    <s v="Wendy"/>
    <n v="8"/>
    <x v="5"/>
    <x v="3"/>
    <n v="1583.0759999999998"/>
    <x v="1"/>
    <n v="1605.9559999999999"/>
    <n v="0"/>
  </r>
  <r>
    <d v="2023-11-21T00:00:00"/>
    <x v="3"/>
    <x v="6"/>
    <n v="1"/>
    <n v="147.4"/>
    <x v="3"/>
    <s v="Retail"/>
    <n v="0"/>
    <x v="3"/>
    <n v="147.4"/>
    <x v="3"/>
    <x v="1"/>
    <n v="1"/>
    <s v="REG101476"/>
    <s v="Cust 9072"/>
    <n v="40.47"/>
    <d v="2023-11-21T00:00:00"/>
    <d v="2023-11-28T00:00:00"/>
    <s v="Cameron"/>
    <n v="7"/>
    <x v="5"/>
    <x v="3"/>
    <n v="106.93"/>
    <x v="0"/>
    <n v="147.4"/>
    <n v="1"/>
  </r>
  <r>
    <d v="2024-02-29T00:00:00"/>
    <x v="4"/>
    <x v="4"/>
    <n v="8"/>
    <n v="279.74"/>
    <x v="0"/>
    <s v="Retail"/>
    <n v="0.05"/>
    <x v="1"/>
    <n v="2126.0239999999999"/>
    <x v="1"/>
    <x v="0"/>
    <n v="0"/>
    <s v="REG101477"/>
    <s v="Cust 1116"/>
    <n v="33.1"/>
    <d v="2024-02-29T00:00:00"/>
    <d v="2024-03-07T00:00:00"/>
    <s v="Wendy"/>
    <n v="7"/>
    <x v="5"/>
    <x v="3"/>
    <n v="2092.924"/>
    <x v="1"/>
    <n v="2126.0239999999999"/>
    <n v="0"/>
  </r>
  <r>
    <d v="2023-05-11T00:00:00"/>
    <x v="4"/>
    <x v="0"/>
    <n v="3"/>
    <n v="304.61"/>
    <x v="0"/>
    <s v="Wholesale"/>
    <n v="0.05"/>
    <x v="4"/>
    <n v="868.13850000000002"/>
    <x v="3"/>
    <x v="1"/>
    <n v="0"/>
    <s v="REG101478"/>
    <s v="Cust 8458"/>
    <n v="47.14"/>
    <d v="2023-05-11T00:00:00"/>
    <d v="2023-05-15T00:00:00"/>
    <s v="Wendy"/>
    <n v="4"/>
    <x v="5"/>
    <x v="3"/>
    <n v="820.99850000000004"/>
    <x v="0"/>
    <n v="868.13850000000002"/>
    <n v="0"/>
  </r>
  <r>
    <d v="2024-09-11T00:00:00"/>
    <x v="1"/>
    <x v="4"/>
    <n v="9"/>
    <n v="238.32"/>
    <x v="2"/>
    <s v="Retail"/>
    <n v="0"/>
    <x v="5"/>
    <n v="2144.88"/>
    <x v="3"/>
    <x v="2"/>
    <n v="1"/>
    <s v="REG101479"/>
    <s v="Cust 5409"/>
    <n v="8.5"/>
    <d v="2024-09-11T00:00:00"/>
    <d v="2024-09-20T00:00:00"/>
    <s v="Sophie"/>
    <n v="9"/>
    <x v="5"/>
    <x v="3"/>
    <n v="2136.38"/>
    <x v="1"/>
    <n v="2144.88"/>
    <n v="9"/>
  </r>
  <r>
    <d v="2023-08-22T00:00:00"/>
    <x v="0"/>
    <x v="2"/>
    <n v="19"/>
    <n v="280.60000000000002"/>
    <x v="1"/>
    <s v="Wholesale"/>
    <n v="0.1"/>
    <x v="2"/>
    <n v="4798.26"/>
    <x v="1"/>
    <x v="0"/>
    <n v="0"/>
    <s v="REG101482"/>
    <s v="Cust 7810"/>
    <n v="35.94"/>
    <d v="2023-08-22T00:00:00"/>
    <d v="2023-08-28T00:00:00"/>
    <s v="Eric"/>
    <n v="6"/>
    <x v="5"/>
    <x v="3"/>
    <n v="4762.3200000000006"/>
    <x v="0"/>
    <n v="4798.26"/>
    <n v="0"/>
  </r>
  <r>
    <d v="2024-01-23T00:00:00"/>
    <x v="0"/>
    <x v="4"/>
    <n v="2"/>
    <n v="389.98"/>
    <x v="3"/>
    <s v="Wholesale"/>
    <n v="0.05"/>
    <x v="3"/>
    <n v="740.96199999999999"/>
    <x v="2"/>
    <x v="1"/>
    <n v="1"/>
    <s v="REG101483"/>
    <s v="Cust 5665"/>
    <n v="24.55"/>
    <d v="2024-01-23T00:00:00"/>
    <d v="2024-01-25T00:00:00"/>
    <s v="Eric"/>
    <n v="2"/>
    <x v="5"/>
    <x v="3"/>
    <n v="716.41200000000003"/>
    <x v="1"/>
    <n v="740.96199999999999"/>
    <n v="2"/>
  </r>
  <r>
    <d v="2023-03-16T00:00:00"/>
    <x v="2"/>
    <x v="5"/>
    <n v="17"/>
    <n v="485.3"/>
    <x v="3"/>
    <s v="Retail"/>
    <n v="0.15"/>
    <x v="5"/>
    <n v="7012.585"/>
    <x v="3"/>
    <x v="2"/>
    <n v="0"/>
    <s v="REG101484"/>
    <s v="Cust 8015"/>
    <n v="37.94"/>
    <d v="2023-03-16T00:00:00"/>
    <d v="2023-03-23T00:00:00"/>
    <s v="Ryan"/>
    <n v="7"/>
    <x v="5"/>
    <x v="3"/>
    <n v="6974.6450000000004"/>
    <x v="0"/>
    <n v="7012.585"/>
    <n v="0"/>
  </r>
  <r>
    <d v="2025-05-16T00:00:00"/>
    <x v="1"/>
    <x v="0"/>
    <n v="4"/>
    <n v="472.24"/>
    <x v="3"/>
    <s v="Retail"/>
    <n v="0"/>
    <x v="1"/>
    <n v="1888.96"/>
    <x v="1"/>
    <x v="0"/>
    <n v="1"/>
    <s v="REG101485"/>
    <s v="Cust 7211"/>
    <n v="6.78"/>
    <d v="2025-05-16T00:00:00"/>
    <d v="2025-05-21T00:00:00"/>
    <s v="Sophie"/>
    <n v="5"/>
    <x v="5"/>
    <x v="3"/>
    <n v="1882.18"/>
    <x v="2"/>
    <n v="1888.96"/>
    <n v="4"/>
  </r>
  <r>
    <d v="2023-05-23T00:00:00"/>
    <x v="0"/>
    <x v="5"/>
    <n v="8"/>
    <n v="143.53"/>
    <x v="3"/>
    <s v="Wholesale"/>
    <n v="0"/>
    <x v="1"/>
    <n v="1148.24"/>
    <x v="3"/>
    <x v="2"/>
    <n v="0"/>
    <s v="REG101486"/>
    <s v="Cust 8705"/>
    <n v="9.1"/>
    <d v="2023-05-23T00:00:00"/>
    <d v="2023-05-29T00:00:00"/>
    <s v="Eric"/>
    <n v="6"/>
    <x v="5"/>
    <x v="3"/>
    <n v="1139.1400000000001"/>
    <x v="0"/>
    <n v="1148.24"/>
    <n v="0"/>
  </r>
  <r>
    <d v="2024-06-16T00:00:00"/>
    <x v="2"/>
    <x v="3"/>
    <n v="5"/>
    <n v="159.91999999999999"/>
    <x v="0"/>
    <s v="Wholesale"/>
    <n v="0"/>
    <x v="3"/>
    <n v="799.59999999999991"/>
    <x v="3"/>
    <x v="1"/>
    <n v="0"/>
    <s v="REG101487"/>
    <s v="Cust 2905"/>
    <n v="10.86"/>
    <d v="2024-06-16T00:00:00"/>
    <d v="2024-06-23T00:00:00"/>
    <s v="Ryan"/>
    <n v="7"/>
    <x v="5"/>
    <x v="3"/>
    <n v="788.7399999999999"/>
    <x v="1"/>
    <n v="799.59999999999991"/>
    <n v="0"/>
  </r>
  <r>
    <d v="2025-01-28T00:00:00"/>
    <x v="3"/>
    <x v="5"/>
    <n v="13"/>
    <n v="447.34"/>
    <x v="1"/>
    <s v="Wholesale"/>
    <n v="0.05"/>
    <x v="2"/>
    <n v="5524.6489999999994"/>
    <x v="3"/>
    <x v="1"/>
    <n v="0"/>
    <s v="REG101488"/>
    <s v="Cust 5777"/>
    <n v="38.93"/>
    <d v="2025-01-28T00:00:00"/>
    <d v="2025-02-04T00:00:00"/>
    <s v="Cameron"/>
    <n v="7"/>
    <x v="5"/>
    <x v="3"/>
    <n v="5485.7189999999991"/>
    <x v="2"/>
    <n v="5524.6489999999994"/>
    <n v="0"/>
  </r>
  <r>
    <d v="2023-10-09T00:00:00"/>
    <x v="3"/>
    <x v="3"/>
    <n v="3"/>
    <n v="485.81"/>
    <x v="1"/>
    <s v="Wholesale"/>
    <n v="0.1"/>
    <x v="0"/>
    <n v="1311.6869999999999"/>
    <x v="2"/>
    <x v="1"/>
    <n v="0"/>
    <s v="REG101490"/>
    <s v="Cust 1977"/>
    <n v="19.46"/>
    <d v="2023-10-09T00:00:00"/>
    <d v="2023-10-11T00:00:00"/>
    <s v="Cameron"/>
    <n v="2"/>
    <x v="5"/>
    <x v="3"/>
    <n v="1292.2269999999999"/>
    <x v="0"/>
    <n v="1311.6870000000001"/>
    <n v="0"/>
  </r>
  <r>
    <d v="2024-07-21T00:00:00"/>
    <x v="4"/>
    <x v="1"/>
    <n v="16"/>
    <n v="183.62"/>
    <x v="1"/>
    <s v="Wholesale"/>
    <n v="0.05"/>
    <x v="4"/>
    <n v="2791.0239999999999"/>
    <x v="1"/>
    <x v="2"/>
    <n v="0"/>
    <s v="REG101491"/>
    <s v="Cust 7979"/>
    <n v="6.56"/>
    <d v="2024-07-21T00:00:00"/>
    <d v="2024-07-31T00:00:00"/>
    <s v="Wendy"/>
    <n v="10"/>
    <x v="5"/>
    <x v="3"/>
    <n v="2784.4639999999999"/>
    <x v="1"/>
    <n v="2791.0239999999999"/>
    <n v="0"/>
  </r>
  <r>
    <d v="2024-07-03T00:00:00"/>
    <x v="0"/>
    <x v="5"/>
    <n v="2"/>
    <n v="373.07"/>
    <x v="1"/>
    <s v="Retail"/>
    <n v="0.05"/>
    <x v="5"/>
    <n v="708.83299999999997"/>
    <x v="4"/>
    <x v="0"/>
    <n v="0"/>
    <s v="REG101492"/>
    <s v="Cust 2437"/>
    <n v="26.9"/>
    <d v="2024-07-03T00:00:00"/>
    <d v="2024-07-07T00:00:00"/>
    <s v="Eric"/>
    <n v="4"/>
    <x v="5"/>
    <x v="3"/>
    <n v="681.93299999999999"/>
    <x v="1"/>
    <n v="708.83299999999997"/>
    <n v="0"/>
  </r>
  <r>
    <d v="2024-09-24T00:00:00"/>
    <x v="4"/>
    <x v="5"/>
    <n v="17"/>
    <n v="527.67999999999995"/>
    <x v="0"/>
    <s v="Wholesale"/>
    <n v="0"/>
    <x v="5"/>
    <n v="8970.56"/>
    <x v="1"/>
    <x v="0"/>
    <n v="0"/>
    <s v="REG101493"/>
    <s v="Cust 2516"/>
    <n v="29.19"/>
    <d v="2024-09-24T00:00:00"/>
    <d v="2024-10-02T00:00:00"/>
    <s v="Wendy"/>
    <n v="8"/>
    <x v="5"/>
    <x v="3"/>
    <n v="8941.369999999999"/>
    <x v="1"/>
    <n v="8970.56"/>
    <n v="0"/>
  </r>
  <r>
    <d v="2025-01-14T00:00:00"/>
    <x v="0"/>
    <x v="4"/>
    <n v="5"/>
    <n v="201.29"/>
    <x v="3"/>
    <s v="Wholesale"/>
    <n v="0"/>
    <x v="3"/>
    <n v="1006.45"/>
    <x v="0"/>
    <x v="0"/>
    <n v="0"/>
    <s v="REG101494"/>
    <s v="Cust 6791"/>
    <n v="49.13"/>
    <d v="2025-01-14T00:00:00"/>
    <d v="2025-01-21T00:00:00"/>
    <s v="Eric"/>
    <n v="7"/>
    <x v="5"/>
    <x v="3"/>
    <m/>
    <x v="2"/>
    <n v="1006.4499999999999"/>
    <n v="0"/>
  </r>
  <r>
    <d v="2025-02-17T00:00:00"/>
    <x v="4"/>
    <x v="2"/>
    <n v="13"/>
    <n v="134.56"/>
    <x v="3"/>
    <s v="Retail"/>
    <n v="0.05"/>
    <x v="3"/>
    <n v="1661.816"/>
    <x v="4"/>
    <x v="2"/>
    <n v="0"/>
    <s v="REG101495"/>
    <s v="Cust 5227"/>
    <n v="35.630000000000003"/>
    <d v="2025-02-17T00:00:00"/>
    <d v="2025-02-22T00:00:00"/>
    <s v="Wendy"/>
    <n v="5"/>
    <x v="5"/>
    <x v="3"/>
    <n v="1626.1859999999999"/>
    <x v="2"/>
    <n v="1661.8159999999998"/>
    <n v="0"/>
  </r>
  <r>
    <d v="2024-01-11T00:00:00"/>
    <x v="1"/>
    <x v="3"/>
    <n v="18"/>
    <n v="209.75"/>
    <x v="2"/>
    <s v="Wholesale"/>
    <n v="0.15"/>
    <x v="2"/>
    <n v="3209.1750000000002"/>
    <x v="2"/>
    <x v="0"/>
    <n v="0"/>
    <s v="REG101496"/>
    <s v="Cust 5559"/>
    <n v="45.93"/>
    <d v="2024-01-11T00:00:00"/>
    <d v="2024-01-17T00:00:00"/>
    <s v="Sophie"/>
    <n v="6"/>
    <x v="5"/>
    <x v="3"/>
    <n v="3163.2450000000003"/>
    <x v="1"/>
    <n v="3209.1749999999997"/>
    <n v="0"/>
  </r>
  <r>
    <d v="2024-07-27T00:00:00"/>
    <x v="0"/>
    <x v="2"/>
    <n v="1"/>
    <n v="272.5"/>
    <x v="1"/>
    <s v="Wholesale"/>
    <n v="0"/>
    <x v="0"/>
    <n v="272.5"/>
    <x v="1"/>
    <x v="2"/>
    <n v="0"/>
    <s v="REG101497"/>
    <s v="Cust 8981"/>
    <n v="35.56"/>
    <d v="2024-07-27T00:00:00"/>
    <d v="2024-08-03T00:00:00"/>
    <s v="Eric"/>
    <n v="7"/>
    <x v="5"/>
    <x v="3"/>
    <n v="236.94"/>
    <x v="1"/>
    <n v="272.5"/>
    <n v="0"/>
  </r>
  <r>
    <d v="2024-12-03T00:00:00"/>
    <x v="3"/>
    <x v="5"/>
    <n v="14"/>
    <n v="262.67"/>
    <x v="1"/>
    <s v="Retail"/>
    <n v="0.05"/>
    <x v="3"/>
    <n v="3493.511"/>
    <x v="1"/>
    <x v="1"/>
    <n v="0"/>
    <s v="REG101498"/>
    <s v="Cust 1824"/>
    <n v="24.53"/>
    <d v="2024-12-03T00:00:00"/>
    <d v="2024-12-10T00:00:00"/>
    <s v="Cameron"/>
    <n v="7"/>
    <x v="5"/>
    <x v="3"/>
    <n v="3468.9809999999998"/>
    <x v="1"/>
    <n v="3493.511"/>
    <n v="0"/>
  </r>
  <r>
    <d v="2025-05-09T00:00:00"/>
    <x v="4"/>
    <x v="3"/>
    <n v="13"/>
    <n v="221.39"/>
    <x v="3"/>
    <s v="Wholesale"/>
    <n v="0"/>
    <x v="2"/>
    <n v="2878.07"/>
    <x v="2"/>
    <x v="0"/>
    <n v="1"/>
    <s v="REG101499"/>
    <s v="Cust 1935"/>
    <n v="21.05"/>
    <d v="2025-05-09T00:00:00"/>
    <d v="2025-05-13T00:00:00"/>
    <s v="Wendy"/>
    <n v="4"/>
    <x v="5"/>
    <x v="3"/>
    <n v="2857.02"/>
    <x v="2"/>
    <n v="2878.0699999999997"/>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8F8D5-E556-4F44-8D70-EA098309D76C}" name="PivotTable2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2:Q29" firstHeaderRow="1" firstDataRow="1" firstDataCol="0"/>
  <pivotFields count="26">
    <pivotField numFmtId="165" showAll="0"/>
    <pivotField showAll="0"/>
    <pivotField showAll="0"/>
    <pivotField showAll="0"/>
    <pivotField numFmtId="164" showAll="0"/>
    <pivotField showAll="0"/>
    <pivotField showAll="0"/>
    <pivotField numFmtId="9" showAll="0"/>
    <pivotField showAll="0"/>
    <pivotField numFmtId="164" showAll="0"/>
    <pivotField showAll="0"/>
    <pivotField showAll="0"/>
    <pivotField showAll="0"/>
    <pivotField showAll="0"/>
    <pivotField showAll="0"/>
    <pivotField numFmtId="44" showAll="0"/>
    <pivotField numFmtId="165" showAll="0"/>
    <pivotField numFmtId="165" showAll="0"/>
    <pivotField showAll="0"/>
    <pivotField showAll="0"/>
    <pivotField showAll="0"/>
    <pivotField showAll="0"/>
    <pivotField showAll="0"/>
    <pivotField showAll="0"/>
    <pivotField numFmtId="16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531370-D5AD-4CD4-A4E4-8E282C77D3BE}" name="PROFIT "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26">
    <pivotField numFmtId="165" showAll="0"/>
    <pivotField showAll="0"/>
    <pivotField showAll="0"/>
    <pivotField showAll="0"/>
    <pivotField numFmtId="164" showAll="0"/>
    <pivotField showAll="0">
      <items count="5">
        <item x="1"/>
        <item x="0"/>
        <item x="2"/>
        <item x="3"/>
        <item t="default"/>
      </items>
    </pivotField>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dataField="1" showAll="0"/>
    <pivotField showAll="0">
      <items count="4">
        <item x="0"/>
        <item x="1"/>
        <item x="2"/>
        <item t="default"/>
      </items>
    </pivotField>
    <pivotField numFmtId="164" showAll="0"/>
    <pivotField showAll="0"/>
  </pivotFields>
  <rowItems count="1">
    <i/>
  </rowItems>
  <colItems count="1">
    <i/>
  </colItems>
  <dataFields count="1">
    <dataField name="Sum of PROFIT" fld="22" baseField="0" baseItem="0" numFmtId="44"/>
  </dataFields>
  <formats count="3">
    <format dxfId="1028">
      <pivotArea type="all" dataOnly="0" outline="0" fieldPosition="0"/>
    </format>
    <format dxfId="1027">
      <pivotArea outline="0" collapsedLevelsAreSubtotals="1" fieldPosition="0"/>
    </format>
    <format dxfId="10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220673-8BDA-43C8-90DD-3E38A3B2CDBA}" name="RETURNED"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6">
    <pivotField numFmtId="165" showAll="0"/>
    <pivotField showAll="0"/>
    <pivotField showAll="0"/>
    <pivotField showAll="0"/>
    <pivotField numFmtId="164" showAll="0"/>
    <pivotField showAll="0"/>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numFmtId="164" showAll="0"/>
    <pivotField dataField="1" showAll="0"/>
  </pivotFields>
  <rowItems count="1">
    <i/>
  </rowItems>
  <colItems count="1">
    <i/>
  </colItems>
  <dataFields count="1">
    <dataField name="Sum of Total Returned Quantity"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3CCA6D-E813-4B64-A845-1C7B35CDDD0C}" name="SALE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6">
    <pivotField numFmtId="165" showAll="0"/>
    <pivotField showAll="0"/>
    <pivotField showAll="0"/>
    <pivotField showAll="0"/>
    <pivotField numFmtId="164" showAll="0"/>
    <pivotField showAll="0">
      <items count="5">
        <item x="1"/>
        <item x="0"/>
        <item x="2"/>
        <item x="3"/>
        <item t="default"/>
      </items>
    </pivotField>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Items count="1">
    <i/>
  </rowItems>
  <colItems count="1">
    <i/>
  </colItems>
  <dataFields count="1">
    <dataField name="Sum of TOTALSALE" fld="2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E3FAB-C575-4586-BD25-D46F7DDE5C63}" name="REGION "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92:B97" firstHeaderRow="1" firstDataRow="1" firstDataCol="1"/>
  <pivotFields count="26">
    <pivotField numFmtId="165" showAll="0"/>
    <pivotField axis="axisRow" showAll="0">
      <items count="6">
        <item x="3"/>
        <item x="0"/>
        <item x="2"/>
        <item x="1"/>
        <item x="4"/>
        <item t="default"/>
      </items>
    </pivotField>
    <pivotField showAll="0" sortType="descending">
      <items count="8">
        <item x="3"/>
        <item x="2"/>
        <item x="0"/>
        <item x="5"/>
        <item x="1"/>
        <item x="6"/>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5">
        <item x="1"/>
        <item x="0"/>
        <item x="2"/>
        <item x="3"/>
        <item t="default"/>
      </items>
    </pivotField>
    <pivotField showAll="0"/>
    <pivotField numFmtId="9" showAll="0"/>
    <pivotField showAll="0" sortType="descending">
      <items count="7">
        <item x="1"/>
        <item x="4"/>
        <item x="3"/>
        <item x="5"/>
        <item x="0"/>
        <item x="2"/>
        <item t="default"/>
      </items>
      <autoSortScope>
        <pivotArea dataOnly="0" outline="0" fieldPosition="0">
          <references count="1">
            <reference field="4294967294" count="1" selected="0">
              <x v="0"/>
            </reference>
          </references>
        </pivotArea>
      </autoSortScope>
    </pivotField>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1"/>
  </rowFields>
  <rowItems count="5">
    <i>
      <x/>
    </i>
    <i>
      <x v="1"/>
    </i>
    <i>
      <x v="2"/>
    </i>
    <i>
      <x v="3"/>
    </i>
    <i>
      <x v="4"/>
    </i>
  </rowItems>
  <colItems count="1">
    <i/>
  </colItems>
  <dataFields count="1">
    <dataField name="Sum of TOTALSALE" fld="24" baseField="0" baseItem="0" numFmtId="164"/>
  </dataFields>
  <formats count="2">
    <format dxfId="1004">
      <pivotArea type="all" dataOnly="0" outline="0" fieldPosition="0"/>
    </format>
    <format dxfId="10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C1BF5-5CE7-49F6-8ADC-C493624722C2}" name="TOP PRODUCT "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80:B87" firstHeaderRow="1" firstDataRow="1" firstDataCol="1"/>
  <pivotFields count="26">
    <pivotField numFmtId="165" showAll="0"/>
    <pivotField showAll="0"/>
    <pivotField axis="axisRow" showAll="0" sortType="descending">
      <items count="8">
        <item x="3"/>
        <item x="2"/>
        <item x="0"/>
        <item x="5"/>
        <item x="1"/>
        <item x="6"/>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5">
        <item x="1"/>
        <item x="0"/>
        <item x="2"/>
        <item x="3"/>
        <item t="default"/>
      </items>
    </pivotField>
    <pivotField showAll="0"/>
    <pivotField numFmtId="9" showAll="0"/>
    <pivotField showAll="0" sortType="descending">
      <items count="7">
        <item x="1"/>
        <item x="4"/>
        <item x="3"/>
        <item x="5"/>
        <item x="0"/>
        <item x="2"/>
        <item t="default"/>
      </items>
      <autoSortScope>
        <pivotArea dataOnly="0" outline="0" fieldPosition="0">
          <references count="1">
            <reference field="4294967294" count="1" selected="0">
              <x v="0"/>
            </reference>
          </references>
        </pivotArea>
      </autoSortScope>
    </pivotField>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2"/>
  </rowFields>
  <rowItems count="7">
    <i>
      <x v="6"/>
    </i>
    <i>
      <x v="3"/>
    </i>
    <i>
      <x v="2"/>
    </i>
    <i>
      <x v="5"/>
    </i>
    <i>
      <x/>
    </i>
    <i>
      <x v="4"/>
    </i>
    <i>
      <x v="1"/>
    </i>
  </rowItems>
  <colItems count="1">
    <i/>
  </colItems>
  <dataFields count="1">
    <dataField name="Sum of TOTALSALE" fld="24" baseField="0" baseItem="0" numFmtId="164"/>
  </dataFields>
  <formats count="2">
    <format dxfId="1006">
      <pivotArea type="all" dataOnly="0" outline="0" fieldPosition="0"/>
    </format>
    <format dxfId="10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5122B-ECBF-442D-9633-3F2960ADFD92}" name="SALES PERSON"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0:B76" firstHeaderRow="1" firstDataRow="1" firstDataCol="1"/>
  <pivotFields count="26">
    <pivotField numFmtId="165" showAll="0"/>
    <pivotField showAll="0"/>
    <pivotField showAll="0">
      <items count="8">
        <item x="3"/>
        <item x="2"/>
        <item x="0"/>
        <item x="5"/>
        <item x="1"/>
        <item x="6"/>
        <item x="4"/>
        <item t="default"/>
      </items>
    </pivotField>
    <pivotField showAll="0"/>
    <pivotField numFmtId="164" showAll="0"/>
    <pivotField showAll="0">
      <items count="5">
        <item x="1"/>
        <item x="0"/>
        <item x="2"/>
        <item x="3"/>
        <item t="default"/>
      </items>
    </pivotField>
    <pivotField showAll="0"/>
    <pivotField numFmtId="9" showAll="0"/>
    <pivotField axis="axisRow" showAll="0" sortType="descending">
      <items count="7">
        <item x="1"/>
        <item x="4"/>
        <item x="3"/>
        <item x="5"/>
        <item x="0"/>
        <item x="2"/>
        <item t="default"/>
      </items>
      <autoSortScope>
        <pivotArea dataOnly="0" outline="0" fieldPosition="0">
          <references count="1">
            <reference field="4294967294" count="1" selected="0">
              <x v="0"/>
            </reference>
          </references>
        </pivotArea>
      </autoSortScope>
    </pivotField>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8"/>
  </rowFields>
  <rowItems count="6">
    <i>
      <x v="1"/>
    </i>
    <i>
      <x/>
    </i>
    <i>
      <x v="4"/>
    </i>
    <i>
      <x v="2"/>
    </i>
    <i>
      <x v="5"/>
    </i>
    <i>
      <x v="3"/>
    </i>
  </rowItems>
  <colItems count="1">
    <i/>
  </colItems>
  <dataFields count="1">
    <dataField name="Sum of TOTALSALE" fld="24" baseField="0" baseItem="0" numFmtId="164"/>
  </dataFields>
  <formats count="9">
    <format dxfId="1008">
      <pivotArea type="all" dataOnly="0" outline="0" fieldPosition="0"/>
    </format>
    <format dxfId="1009">
      <pivotArea outline="0" collapsedLevelsAreSubtotals="1" fieldPosition="0"/>
    </format>
    <format dxfId="1010">
      <pivotArea dataOnly="0" labelOnly="1" outline="0" axis="axisValues" fieldPosition="0"/>
    </format>
    <format dxfId="1003">
      <pivotArea dataOnly="0" labelOnly="1" fieldPosition="0">
        <references count="1">
          <reference field="8" count="1">
            <x v="1"/>
          </reference>
        </references>
      </pivotArea>
    </format>
    <format dxfId="1002">
      <pivotArea dataOnly="0" labelOnly="1" fieldPosition="0">
        <references count="1">
          <reference field="8" count="1">
            <x v="1"/>
          </reference>
        </references>
      </pivotArea>
    </format>
    <format dxfId="1001">
      <pivotArea dataOnly="0" labelOnly="1" fieldPosition="0">
        <references count="1">
          <reference field="8" count="1">
            <x v="1"/>
          </reference>
        </references>
      </pivotArea>
    </format>
    <format dxfId="1000">
      <pivotArea collapsedLevelsAreSubtotals="1" fieldPosition="0">
        <references count="1">
          <reference field="8" count="1">
            <x v="1"/>
          </reference>
        </references>
      </pivotArea>
    </format>
    <format dxfId="999">
      <pivotArea collapsedLevelsAreSubtotals="1" fieldPosition="0">
        <references count="1">
          <reference field="8" count="1">
            <x v="1"/>
          </reference>
        </references>
      </pivotArea>
    </format>
    <format dxfId="998">
      <pivotArea collapsedLevelsAreSubtotals="1" fieldPosition="0">
        <references count="1">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B2AD4E-CF1F-42EC-92FF-0B9BBAE58670}" name="PROMOTION "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63:C66" firstHeaderRow="0" firstDataRow="1" firstDataCol="1"/>
  <pivotFields count="26">
    <pivotField numFmtId="165" showAll="0"/>
    <pivotField showAll="0"/>
    <pivotField showAll="0">
      <items count="8">
        <item x="3"/>
        <item x="2"/>
        <item x="0"/>
        <item x="5"/>
        <item x="1"/>
        <item x="6"/>
        <item x="4"/>
        <item t="default"/>
      </items>
    </pivotField>
    <pivotField showAll="0"/>
    <pivotField numFmtId="164" showAll="0"/>
    <pivotField showAll="0">
      <items count="5">
        <item x="1"/>
        <item x="0"/>
        <item x="2"/>
        <item x="3"/>
        <item t="default"/>
      </items>
    </pivotField>
    <pivotField showAll="0"/>
    <pivotField numFmtId="9" showAll="0"/>
    <pivotField showAll="0"/>
    <pivotField numFmtId="164" showAll="0"/>
    <pivotField showAll="0">
      <items count="6">
        <item x="3"/>
        <item x="4"/>
        <item x="2"/>
        <item x="1"/>
        <item x="0"/>
        <item t="default"/>
      </items>
    </pivotField>
    <pivotField axis="axisRow" showAll="0">
      <items count="4">
        <item x="0"/>
        <item x="1"/>
        <item x="2"/>
        <item t="default"/>
      </items>
    </pivotField>
    <pivotField showAll="0"/>
    <pivotField dataField="1"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11"/>
  </rowFields>
  <rowItems count="3">
    <i>
      <x/>
    </i>
    <i>
      <x v="1"/>
    </i>
    <i>
      <x v="2"/>
    </i>
  </rowItems>
  <colFields count="1">
    <field x="-2"/>
  </colFields>
  <colItems count="2">
    <i>
      <x/>
    </i>
    <i i="1">
      <x v="1"/>
    </i>
  </colItems>
  <dataFields count="2">
    <dataField name="Sum of TOTALSALE" fld="24" baseField="0" baseItem="0" numFmtId="164"/>
    <dataField name="Count of OrderID" fld="13" subtotal="count" baseField="0" baseItem="0"/>
  </dataFields>
  <formats count="3">
    <format dxfId="1011">
      <pivotArea type="all" dataOnly="0" outline="0" fieldPosition="0"/>
    </format>
    <format dxfId="1012">
      <pivotArea outline="0" collapsedLevelsAreSubtotals="1" fieldPosition="0"/>
    </format>
    <format dxfId="101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1" count="1" selected="0">
            <x v="0"/>
          </reference>
        </references>
      </pivotArea>
    </chartFormat>
    <chartFormat chart="13" format="12">
      <pivotArea type="data" outline="0" fieldPosition="0">
        <references count="2">
          <reference field="4294967294" count="1" selected="0">
            <x v="0"/>
          </reference>
          <reference field="11" count="1" selected="0">
            <x v="1"/>
          </reference>
        </references>
      </pivotArea>
    </chartFormat>
    <chartFormat chart="13" format="13">
      <pivotArea type="data" outline="0" fieldPosition="0">
        <references count="2">
          <reference field="4294967294" count="1" selected="0">
            <x v="0"/>
          </reference>
          <reference field="11" count="1" selected="0">
            <x v="2"/>
          </reference>
        </references>
      </pivotArea>
    </chartFormat>
    <chartFormat chart="13" format="14" series="1">
      <pivotArea type="data" outline="0" fieldPosition="0">
        <references count="1">
          <reference field="4294967294" count="1" selected="0">
            <x v="1"/>
          </reference>
        </references>
      </pivotArea>
    </chartFormat>
    <chartFormat chart="13" format="15">
      <pivotArea type="data" outline="0" fieldPosition="0">
        <references count="2">
          <reference field="4294967294" count="1" selected="0">
            <x v="1"/>
          </reference>
          <reference field="11" count="1" selected="0">
            <x v="0"/>
          </reference>
        </references>
      </pivotArea>
    </chartFormat>
    <chartFormat chart="13" format="16">
      <pivotArea type="data" outline="0" fieldPosition="0">
        <references count="2">
          <reference field="4294967294" count="1" selected="0">
            <x v="1"/>
          </reference>
          <reference field="11" count="1" selected="0">
            <x v="1"/>
          </reference>
        </references>
      </pivotArea>
    </chartFormat>
    <chartFormat chart="13" format="17">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6C912D-CFED-4D7F-84E5-A3741EF5087C}" name="DAILY SALES"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0:B57" firstHeaderRow="1" firstDataRow="1" firstDataCol="1"/>
  <pivotFields count="26">
    <pivotField numFmtId="165" showAll="0"/>
    <pivotField showAll="0"/>
    <pivotField showAll="0">
      <items count="8">
        <item x="3"/>
        <item x="2"/>
        <item x="0"/>
        <item x="5"/>
        <item x="1"/>
        <item x="6"/>
        <item x="4"/>
        <item t="default"/>
      </items>
    </pivotField>
    <pivotField showAll="0"/>
    <pivotField numFmtId="164" showAll="0"/>
    <pivotField showAll="0">
      <items count="5">
        <item x="1"/>
        <item x="0"/>
        <item x="2"/>
        <item x="3"/>
        <item t="default"/>
      </items>
    </pivotField>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axis="axisRow" showAll="0">
      <items count="8">
        <item x="2"/>
        <item x="5"/>
        <item x="4"/>
        <item x="6"/>
        <item x="1"/>
        <item x="0"/>
        <item x="3"/>
        <item t="default"/>
      </items>
    </pivotField>
    <pivotField showAll="0"/>
    <pivotField showAll="0">
      <items count="4">
        <item x="0"/>
        <item x="1"/>
        <item x="2"/>
        <item t="default"/>
      </items>
    </pivotField>
    <pivotField dataField="1" numFmtId="164" showAll="0"/>
    <pivotField showAll="0"/>
  </pivotFields>
  <rowFields count="1">
    <field x="21"/>
  </rowFields>
  <rowItems count="7">
    <i>
      <x/>
    </i>
    <i>
      <x v="1"/>
    </i>
    <i>
      <x v="2"/>
    </i>
    <i>
      <x v="3"/>
    </i>
    <i>
      <x v="4"/>
    </i>
    <i>
      <x v="5"/>
    </i>
    <i>
      <x v="6"/>
    </i>
  </rowItems>
  <colItems count="1">
    <i/>
  </colItems>
  <dataFields count="1">
    <dataField name="Sum of TOTALSALE" fld="24" baseField="0" baseItem="0" numFmtId="164"/>
  </dataFields>
  <formats count="3">
    <format dxfId="1014">
      <pivotArea type="all" dataOnly="0" outline="0" fieldPosition="0"/>
    </format>
    <format dxfId="1015">
      <pivotArea outline="0" collapsedLevelsAreSubtotals="1" fieldPosition="0"/>
    </format>
    <format dxfId="10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BC74FB-7701-45EC-BA7C-A30EA9CF2256}" name="PAYMENT METHOD"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41:B46" firstHeaderRow="1" firstDataRow="1" firstDataCol="1"/>
  <pivotFields count="26">
    <pivotField numFmtId="165" showAll="0"/>
    <pivotField showAll="0"/>
    <pivotField showAll="0">
      <items count="8">
        <item x="3"/>
        <item x="2"/>
        <item x="0"/>
        <item x="5"/>
        <item x="1"/>
        <item x="6"/>
        <item x="4"/>
        <item t="default"/>
      </items>
    </pivotField>
    <pivotField showAll="0"/>
    <pivotField numFmtId="164" showAll="0"/>
    <pivotField showAll="0">
      <items count="5">
        <item x="1"/>
        <item x="0"/>
        <item x="2"/>
        <item x="3"/>
        <item t="default"/>
      </items>
    </pivotField>
    <pivotField showAll="0"/>
    <pivotField numFmtId="9" showAll="0"/>
    <pivotField showAll="0"/>
    <pivotField numFmtId="164"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10"/>
  </rowFields>
  <rowItems count="5">
    <i>
      <x/>
    </i>
    <i>
      <x v="4"/>
    </i>
    <i>
      <x v="1"/>
    </i>
    <i>
      <x v="3"/>
    </i>
    <i>
      <x v="2"/>
    </i>
  </rowItems>
  <colItems count="1">
    <i/>
  </colItems>
  <dataFields count="1">
    <dataField name="Sum of TOTALSALE" fld="24" baseField="0" baseItem="0" numFmtId="164"/>
  </dataFields>
  <formats count="3">
    <format dxfId="1017">
      <pivotArea type="all" dataOnly="0" outline="0" fieldPosition="0"/>
    </format>
    <format dxfId="1018">
      <pivotArea outline="0" collapsedLevelsAreSubtotals="1" fieldPosition="0"/>
    </format>
    <format dxfId="1019">
      <pivotArea dataOnly="0" labelOnly="1" outline="0" axis="axisValues" fieldPosition="0"/>
    </format>
  </formats>
  <chartFormats count="7">
    <chartFormat chart="4"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0" count="1" selected="0">
            <x v="3"/>
          </reference>
        </references>
      </pivotArea>
    </chartFormat>
    <chartFormat chart="17" format="9">
      <pivotArea type="data" outline="0" fieldPosition="0">
        <references count="2">
          <reference field="4294967294" count="1" selected="0">
            <x v="0"/>
          </reference>
          <reference field="10" count="1" selected="0">
            <x v="2"/>
          </reference>
        </references>
      </pivotArea>
    </chartFormat>
    <chartFormat chart="17" format="10">
      <pivotArea type="data" outline="0" fieldPosition="0">
        <references count="2">
          <reference field="4294967294" count="1" selected="0">
            <x v="0"/>
          </reference>
          <reference field="10" count="1" selected="0">
            <x v="0"/>
          </reference>
        </references>
      </pivotArea>
    </chartFormat>
    <chartFormat chart="17" format="11">
      <pivotArea type="data" outline="0" fieldPosition="0">
        <references count="2">
          <reference field="4294967294" count="1" selected="0">
            <x v="0"/>
          </reference>
          <reference field="10" count="1" selected="0">
            <x v="4"/>
          </reference>
        </references>
      </pivotArea>
    </chartFormat>
    <chartFormat chart="17"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9E5583-BF62-4CA2-B125-ABC1EB3ED51F}" name="MONTHLY SALES "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26:B38" firstHeaderRow="1" firstDataRow="1" firstDataCol="1"/>
  <pivotFields count="26">
    <pivotField numFmtId="165" showAll="0"/>
    <pivotField showAll="0"/>
    <pivotField showAll="0">
      <items count="8">
        <item x="3"/>
        <item x="2"/>
        <item x="0"/>
        <item x="5"/>
        <item x="1"/>
        <item x="6"/>
        <item x="4"/>
        <item t="default"/>
      </items>
    </pivotField>
    <pivotField showAll="0"/>
    <pivotField numFmtId="164" showAll="0"/>
    <pivotField showAll="0">
      <items count="5">
        <item x="1"/>
        <item x="0"/>
        <item x="2"/>
        <item x="3"/>
        <item t="default"/>
      </items>
    </pivotField>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axis="axisRow"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20"/>
  </rowFields>
  <rowItems count="12">
    <i>
      <x/>
    </i>
    <i>
      <x v="1"/>
    </i>
    <i>
      <x v="2"/>
    </i>
    <i>
      <x v="3"/>
    </i>
    <i>
      <x v="4"/>
    </i>
    <i>
      <x v="5"/>
    </i>
    <i>
      <x v="6"/>
    </i>
    <i>
      <x v="7"/>
    </i>
    <i>
      <x v="8"/>
    </i>
    <i>
      <x v="9"/>
    </i>
    <i>
      <x v="10"/>
    </i>
    <i>
      <x v="11"/>
    </i>
  </rowItems>
  <colItems count="1">
    <i/>
  </colItems>
  <dataFields count="1">
    <dataField name="Sum of TOTALSALE" fld="24" baseField="0" baseItem="0" numFmtId="164"/>
  </dataFields>
  <formats count="3">
    <format dxfId="1020">
      <pivotArea type="all" dataOnly="0" outline="0" fieldPosition="0"/>
    </format>
    <format dxfId="1021">
      <pivotArea outline="0" collapsedLevelsAreSubtotals="1" fieldPosition="0"/>
    </format>
    <format dxfId="1022">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6C6C31-7ADA-4D79-8AE2-749A612C94C0}" name="PRODUCT"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A15:B22" firstHeaderRow="1" firstDataRow="1" firstDataCol="1"/>
  <pivotFields count="26">
    <pivotField numFmtId="165" showAll="0"/>
    <pivotField showAll="0"/>
    <pivotField axis="axisRow" showAll="0">
      <items count="8">
        <item x="3"/>
        <item x="2"/>
        <item x="0"/>
        <item x="5"/>
        <item x="1"/>
        <item x="6"/>
        <item x="4"/>
        <item t="default"/>
      </items>
    </pivotField>
    <pivotField showAll="0"/>
    <pivotField numFmtId="164" showAll="0"/>
    <pivotField showAll="0"/>
    <pivotField showAll="0"/>
    <pivotField numFmtId="9" showAll="0"/>
    <pivotField showAll="0"/>
    <pivotField numFmtId="164" showAll="0"/>
    <pivotField showAll="0">
      <items count="6">
        <item x="3"/>
        <item x="4"/>
        <item x="2"/>
        <item x="1"/>
        <item x="0"/>
        <item t="default"/>
      </items>
    </pivotField>
    <pivotField showAll="0"/>
    <pivotField showAll="0"/>
    <pivotField showAll="0"/>
    <pivotField showAll="0"/>
    <pivotField numFmtId="44" showAll="0"/>
    <pivotField numFmtId="165" showAll="0"/>
    <pivotField numFmtId="165" showAll="0"/>
    <pivotField showAll="0"/>
    <pivotField showAll="0"/>
    <pivotField showAll="0">
      <items count="13">
        <item x="5"/>
        <item x="4"/>
        <item x="7"/>
        <item x="11"/>
        <item x="3"/>
        <item x="0"/>
        <item x="2"/>
        <item x="1"/>
        <item x="6"/>
        <item x="9"/>
        <item x="10"/>
        <item x="8"/>
        <item t="default"/>
      </items>
    </pivotField>
    <pivotField showAll="0"/>
    <pivotField showAll="0"/>
    <pivotField showAll="0">
      <items count="4">
        <item x="0"/>
        <item x="1"/>
        <item x="2"/>
        <item t="default"/>
      </items>
    </pivotField>
    <pivotField dataField="1" numFmtId="164" showAll="0"/>
    <pivotField showAll="0"/>
  </pivotFields>
  <rowFields count="1">
    <field x="2"/>
  </rowFields>
  <rowItems count="7">
    <i>
      <x/>
    </i>
    <i>
      <x v="1"/>
    </i>
    <i>
      <x v="2"/>
    </i>
    <i>
      <x v="3"/>
    </i>
    <i>
      <x v="4"/>
    </i>
    <i>
      <x v="5"/>
    </i>
    <i>
      <x v="6"/>
    </i>
  </rowItems>
  <colItems count="1">
    <i/>
  </colItems>
  <dataFields count="1">
    <dataField name="Sum of TOTALSALE" fld="24" baseField="0" baseItem="0" numFmtId="164"/>
  </dataFields>
  <formats count="3">
    <format dxfId="1023">
      <pivotArea type="all" dataOnly="0" outline="0" fieldPosition="0"/>
    </format>
    <format dxfId="1024">
      <pivotArea outline="0" collapsedLevelsAreSubtotals="1" fieldPosition="0"/>
    </format>
    <format dxfId="1025">
      <pivotArea dataOnly="0" labelOnly="1" outline="0" axis="axisValues" fieldPosition="0"/>
    </format>
  </formats>
  <chartFormats count="1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5"/>
          </reference>
        </references>
      </pivotArea>
    </chartFormat>
    <chartFormat chart="8" format="2">
      <pivotArea type="data" outline="0" fieldPosition="0">
        <references count="2">
          <reference field="4294967294" count="1" selected="0">
            <x v="0"/>
          </reference>
          <reference field="2" count="1" selected="0">
            <x v="6"/>
          </reference>
        </references>
      </pivotArea>
    </chartFormat>
    <chartFormat chart="8" format="3">
      <pivotArea type="data" outline="0" fieldPosition="0">
        <references count="2">
          <reference field="4294967294" count="1" selected="0">
            <x v="0"/>
          </reference>
          <reference field="2" count="1" selected="0">
            <x v="3"/>
          </reference>
        </references>
      </pivotArea>
    </chartFormat>
    <chartFormat chart="8" format="4">
      <pivotArea type="data" outline="0" fieldPosition="0">
        <references count="2">
          <reference field="4294967294" count="1" selected="0">
            <x v="0"/>
          </reference>
          <reference field="2" count="1" selected="0">
            <x v="4"/>
          </reference>
        </references>
      </pivotArea>
    </chartFormat>
    <chartFormat chart="8" format="5">
      <pivotArea type="data" outline="0" fieldPosition="0">
        <references count="2">
          <reference field="4294967294" count="1" selected="0">
            <x v="0"/>
          </reference>
          <reference field="2" count="1" selected="0">
            <x v="2"/>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2" count="1" selected="0">
            <x v="0"/>
          </reference>
        </references>
      </pivotArea>
    </chartFormat>
    <chartFormat chart="35" format="18">
      <pivotArea type="data" outline="0" fieldPosition="0">
        <references count="2">
          <reference field="4294967294" count="1" selected="0">
            <x v="0"/>
          </reference>
          <reference field="2" count="1" selected="0">
            <x v="1"/>
          </reference>
        </references>
      </pivotArea>
    </chartFormat>
    <chartFormat chart="35" format="19">
      <pivotArea type="data" outline="0" fieldPosition="0">
        <references count="2">
          <reference field="4294967294" count="1" selected="0">
            <x v="0"/>
          </reference>
          <reference field="2" count="1" selected="0">
            <x v="2"/>
          </reference>
        </references>
      </pivotArea>
    </chartFormat>
    <chartFormat chart="35" format="20">
      <pivotArea type="data" outline="0" fieldPosition="0">
        <references count="2">
          <reference field="4294967294" count="1" selected="0">
            <x v="0"/>
          </reference>
          <reference field="2" count="1" selected="0">
            <x v="3"/>
          </reference>
        </references>
      </pivotArea>
    </chartFormat>
    <chartFormat chart="35" format="21">
      <pivotArea type="data" outline="0" fieldPosition="0">
        <references count="2">
          <reference field="4294967294" count="1" selected="0">
            <x v="0"/>
          </reference>
          <reference field="2" count="1" selected="0">
            <x v="4"/>
          </reference>
        </references>
      </pivotArea>
    </chartFormat>
    <chartFormat chart="35" format="22">
      <pivotArea type="data" outline="0" fieldPosition="0">
        <references count="2">
          <reference field="4294967294" count="1" selected="0">
            <x v="0"/>
          </reference>
          <reference field="2" count="1" selected="0">
            <x v="5"/>
          </reference>
        </references>
      </pivotArea>
    </chartFormat>
    <chartFormat chart="35" format="2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DE427F-965F-4EF2-B4F0-EF8362A61AA3}" autoFormatId="16" applyNumberFormats="0" applyBorderFormats="0" applyFontFormats="0" applyPatternFormats="0" applyAlignmentFormats="0" applyWidthHeightFormats="0">
  <queryTableRefresh nextId="29" unboundColumnsRight="7">
    <queryTableFields count="26">
      <queryTableField id="1" name="Date" tableColumnId="1"/>
      <queryTableField id="2" name="Region" tableColumnId="2"/>
      <queryTableField id="3" name="Product" tableColumnId="3"/>
      <queryTableField id="4" name="Quantity" tableColumnId="4"/>
      <queryTableField id="5" name="UnitPrice" tableColumnId="5"/>
      <queryTableField id="6" name="StoreLocation" tableColumnId="6"/>
      <queryTableField id="7" name="CustomerType" tableColumnId="7"/>
      <queryTableField id="8" name="Discount" tableColumnId="8"/>
      <queryTableField id="9" name="Salesperson" tableColumnId="9"/>
      <queryTableField id="10" name="TotalPrice" tableColumnId="10"/>
      <queryTableField id="11" name="PaymentMethod" tableColumnId="11"/>
      <queryTableField id="12" name="Promotion" tableColumnId="12"/>
      <queryTableField id="13" name="Returned" tableColumnId="13"/>
      <queryTableField id="14" name="OrderID" tableColumnId="14"/>
      <queryTableField id="15" name="CustomerName" tableColumnId="15"/>
      <queryTableField id="16" name="ShippingCost" tableColumnId="16"/>
      <queryTableField id="17" name="OrderDate" tableColumnId="17"/>
      <queryTableField id="18" name="DeliveryDate" tableColumnId="18"/>
      <queryTableField id="19" name="RegionManager" tableColumnId="19"/>
      <queryTableField id="20" dataBound="0" tableColumnId="20"/>
      <queryTableField id="21" dataBound="0" tableColumnId="21"/>
      <queryTableField id="22" dataBound="0" tableColumnId="22"/>
      <queryTableField id="23" dataBound="0" tableColumnId="23"/>
      <queryTableField id="25" dataBound="0" tableColumnId="25"/>
      <queryTableField id="27" dataBound="0" tableColumnId="27"/>
      <queryTableField id="28" dataBound="0"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Location" xr10:uid="{6359D325-94DA-4DAB-AFC6-B3CFA8A3CE1B}" sourceName="StoreLocation">
  <pivotTables>
    <pivotTable tabId="14" name="SALES PERSON"/>
    <pivotTable tabId="14" name="DAILY SALES"/>
    <pivotTable tabId="14" name="MONTHLY SALES "/>
    <pivotTable tabId="14" name="PAYMENT METHOD"/>
    <pivotTable tabId="14" name="PROFIT "/>
    <pivotTable tabId="14" name="PROMOTION "/>
    <pivotTable tabId="14" name="REGION "/>
    <pivotTable tabId="14" name="SALES"/>
    <pivotTable tabId="14" name="TOP PRODUCT "/>
  </pivotTables>
  <data>
    <tabular pivotCacheId="2107536586">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E6F40FB8-F04C-4453-8171-C3FC6B80CE2D}" sourceName="PaymentMethod">
  <pivotTables>
    <pivotTable tabId="14" name="DAILY SALES"/>
    <pivotTable tabId="14" name="MONTHLY SALES "/>
    <pivotTable tabId="14" name="PROFIT "/>
    <pivotTable tabId="14" name="PROMOTION "/>
    <pivotTable tabId="14" name="REGION "/>
    <pivotTable tabId="14" name="SALES"/>
    <pivotTable tabId="14" name="TOP PRODUCT "/>
    <pivotTable tabId="14" name="PRODUCT"/>
    <pivotTable tabId="14" name="RETURNED"/>
    <pivotTable tabId="14" name="SALES PERSON"/>
  </pivotTables>
  <data>
    <tabular pivotCacheId="2107536586">
      <items count="5">
        <i x="3" s="1"/>
        <i x="4"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2F31D94-8EEE-4685-8919-713431729A8C}" sourceName="Months ">
  <pivotTables>
    <pivotTable tabId="14" name="SALES PERSON"/>
    <pivotTable tabId="14" name="DAILY SALES"/>
    <pivotTable tabId="14" name="PAYMENT METHOD"/>
    <pivotTable tabId="14" name="PROFIT "/>
    <pivotTable tabId="14" name="PROMOTION "/>
    <pivotTable tabId="14" name="REGION "/>
    <pivotTable tabId="14" name="TOP PRODUCT "/>
    <pivotTable tabId="14" name="PRODUCT"/>
    <pivotTable tabId="14" name="RETURNED"/>
    <pivotTable tabId="14" name="SALES"/>
  </pivotTables>
  <data>
    <tabular pivotCacheId="2107536586">
      <items count="12">
        <i x="5" s="1"/>
        <i x="4" s="1"/>
        <i x="7" s="1"/>
        <i x="11" s="1"/>
        <i x="3" s="1"/>
        <i x="0" s="1"/>
        <i x="2" s="1"/>
        <i x="1" s="1"/>
        <i x="6" s="1"/>
        <i x="9" s="1"/>
        <i x="10"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458485-4B01-4050-94C6-5B63D714B495}" sourceName="Year">
  <pivotTables>
    <pivotTable tabId="14" name="SALES PERSON"/>
    <pivotTable tabId="14" name="DAILY SALES"/>
    <pivotTable tabId="14" name="MONTHLY SALES "/>
    <pivotTable tabId="14" name="PAYMENT METHOD"/>
    <pivotTable tabId="14" name="PROFIT "/>
    <pivotTable tabId="14" name="PROMOTION "/>
    <pivotTable tabId="14" name="REGION "/>
    <pivotTable tabId="14" name="SALES"/>
    <pivotTable tabId="14" name="TOP PRODUCT "/>
    <pivotTable tabId="14" name="PRODUCT"/>
    <pivotTable tabId="14" name="RETURNED"/>
  </pivotTables>
  <data>
    <tabular pivotCacheId="2107536586">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005CFF3-F230-435D-846E-02A567E875B3}" sourceName="Year">
  <extLst>
    <x:ext xmlns:x15="http://schemas.microsoft.com/office/spreadsheetml/2010/11/main" uri="{2F2917AC-EB37-4324-AD4E-5DD8C200BD13}">
      <x15:tableSlicerCache tableId="1" column="2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Location 1" xr10:uid="{A523D095-9BB8-4E09-B954-D67DAA13814D}" cache="Slicer_StoreLocation" caption="StoreLocation" columnCount="2" rowHeight="257175"/>
  <slicer name="PaymentMethod 1" xr10:uid="{3D0F0B61-A8EC-49F0-A79F-39DFCCF192D5}" cache="Slicer_PaymentMethod" caption="PaymentMethod" rowHeight="257175"/>
  <slicer name="Months  1" xr10:uid="{A3720B62-6EB6-4C7B-99B1-7AEB50FA0E53}" cache="Slicer_Months" caption="Months " style="SlicerStyleDark1" rowHeight="257175"/>
  <slicer name="Year 4" xr10:uid="{75476729-CC94-4F34-A2B4-198AF5ACBA86}" cache="Slicer_Year" caption="Year"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Location" xr10:uid="{2EE09C7D-2393-4771-80C4-D5BF10156385}" cache="Slicer_StoreLocation" caption="StoreLocation" columnCount="4" rowHeight="257175"/>
  <slicer name="PaymentMethod" xr10:uid="{28C5D8BB-D0F5-42B0-91E9-5B1BA86A7B9A}" cache="Slicer_PaymentMethod" caption="PaymentMethod" columnCount="2" rowHeight="257175"/>
  <slicer name="Months " xr10:uid="{77E34786-ADC8-4185-83AA-79D290A402E8}" cache="Slicer_Months" caption="Months " startItem="4" rowHeight="257175"/>
  <slicer name="Year" xr10:uid="{240043D6-1698-4F7D-AF3E-76275F9487AC}" cache="Slicer_Year" caption="Year" columnCount="3" rowHeight="257175"/>
  <slicer name="Year 1" xr10:uid="{8EEAB8F0-B372-4919-AADE-9A03D74A6AC9}" cache="Slicer_Year" caption="Year" columnCount="3" style="SlicerStyleDark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E3BFE5A6-B168-4350-9106-E8A3396CBBEF}" cache="Slicer_Year1" caption="Year" columnCoun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5C098-5EB4-44D2-8436-89217FE3B5A0}" name="Sheet1" displayName="Sheet1" ref="A1:Z1132" tableType="queryTable" totalsRowCount="1" headerRowCellStyle="60% - Accent5">
  <autoFilter ref="A1:Z1131" xr:uid="{8855C098-5EB4-44D2-8436-89217FE3B5A0}">
    <filterColumn colId="20">
      <filters>
        <filter val="Jan"/>
        <filter val="Jul"/>
        <filter val="Jun"/>
        <filter val="Mar"/>
        <filter val="May"/>
        <filter val="Nov"/>
        <filter val="Oct"/>
        <filter val="Sep"/>
      </filters>
    </filterColumn>
    <filterColumn colId="21">
      <filters>
        <filter val="Friday"/>
        <filter val="Monday"/>
        <filter val="Saturday"/>
        <filter val="Thursday"/>
        <filter val="Tuesday"/>
        <filter val="Wednesday"/>
      </filters>
    </filterColumn>
  </autoFilter>
  <tableColumns count="26">
    <tableColumn id="1" xr3:uid="{AD0CA4F6-DE80-4847-9869-C8F49EAE83DA}" uniqueName="1" name="Date" queryTableFieldId="1" dataDxfId="1050" totalsRowDxfId="997"/>
    <tableColumn id="2" xr3:uid="{473D7210-925B-4A72-98C1-1CD108BCBEF1}" uniqueName="2" name="Region" queryTableFieldId="2" dataDxfId="1049" totalsRowDxfId="996"/>
    <tableColumn id="3" xr3:uid="{509D9299-4FD9-40F4-85F4-A2C4E2CCD4EC}" uniqueName="3" name="Product" queryTableFieldId="3" dataDxfId="1048" totalsRowDxfId="995"/>
    <tableColumn id="4" xr3:uid="{6C3EAB08-2FB1-4BA4-BA19-E24AD4B6708C}" uniqueName="4" name="Quantity" totalsRowFunction="custom" queryTableFieldId="4">
      <totalsRowFormula>SUM(D2:D1131)</totalsRowFormula>
    </tableColumn>
    <tableColumn id="5" xr3:uid="{CD3E8CD2-CEBF-40DE-82DE-F8CBA438F44C}" uniqueName="5" name="UnitPrice" queryTableFieldId="5" dataDxfId="1047" totalsRowDxfId="994"/>
    <tableColumn id="6" xr3:uid="{2EBC9F8C-DDF0-4BAB-A1A7-E1C1ACB120D3}" uniqueName="6" name="StoreLocation" queryTableFieldId="6" dataDxfId="1046" totalsRowDxfId="993"/>
    <tableColumn id="7" xr3:uid="{7894E8A1-9988-4E9E-AAFA-46121F587344}" uniqueName="7" name="CustomerType" queryTableFieldId="7" dataDxfId="1045" totalsRowDxfId="992"/>
    <tableColumn id="8" xr3:uid="{36FE5C72-B802-4DC0-B281-4DB0B8255753}" uniqueName="8" name="Discount" queryTableFieldId="8" totalsRowDxfId="991"/>
    <tableColumn id="9" xr3:uid="{6931FEDF-EC7E-4ED3-B2F7-A47843D923E8}" uniqueName="9" name="Salesperson" queryTableFieldId="9" dataDxfId="1044" totalsRowDxfId="990"/>
    <tableColumn id="10" xr3:uid="{3398C2E8-F016-4D68-A9C2-C9D139D3E1CD}" uniqueName="10" name="TotalPrice" queryTableFieldId="10" dataDxfId="1043" totalsRowDxfId="989"/>
    <tableColumn id="11" xr3:uid="{BAE0626B-FF6D-40F0-9072-7955AEB53CD0}" uniqueName="11" name="PaymentMethod" queryTableFieldId="11" dataDxfId="1042" totalsRowDxfId="988"/>
    <tableColumn id="12" xr3:uid="{F3A03871-33A6-41E8-A63C-DAED808C94DA}" uniqueName="12" name="Promotion" queryTableFieldId="12" dataDxfId="1041" totalsRowDxfId="987"/>
    <tableColumn id="13" xr3:uid="{C891092C-5AA8-40C6-A761-8197CB975158}" uniqueName="13" name="Returned" queryTableFieldId="13"/>
    <tableColumn id="14" xr3:uid="{EE8DC76E-5003-4857-BF6D-DADACCF7B1A1}" uniqueName="14" name="OrderID" queryTableFieldId="14" dataDxfId="1040" totalsRowDxfId="986"/>
    <tableColumn id="15" xr3:uid="{2B4B06AD-F068-45F1-9466-73D9F0A4FC48}" uniqueName="15" name="CustomerName" queryTableFieldId="15" dataDxfId="1039" totalsRowDxfId="985"/>
    <tableColumn id="16" xr3:uid="{502D4ADC-E38D-46EA-9FAB-B4CC4830AA49}" uniqueName="16" name="ShippingCost" queryTableFieldId="16" totalsRowDxfId="984" dataCellStyle="Currency"/>
    <tableColumn id="17" xr3:uid="{446E23B6-8E68-432A-A846-1D9AAD83434A}" uniqueName="17" name="OrderDate" queryTableFieldId="17" dataDxfId="1038" totalsRowDxfId="983"/>
    <tableColumn id="18" xr3:uid="{D0694EAA-6204-45F4-B757-6CE4606066DD}" uniqueName="18" name="DeliveryDate" queryTableFieldId="18" dataDxfId="1037" totalsRowDxfId="982"/>
    <tableColumn id="19" xr3:uid="{BA72B962-DA60-471E-9CE7-AD0DC5093FD0}" uniqueName="19" name="RegionManager" queryTableFieldId="19" dataDxfId="1036" totalsRowDxfId="981"/>
    <tableColumn id="20" xr3:uid="{B066E223-2B4B-4172-A07D-8153A0883068}" uniqueName="20" name="DaliveryDays" queryTableFieldId="20" dataDxfId="1035" totalsRowDxfId="980">
      <calculatedColumnFormula>Sheet1[[#This Row],[DeliveryDate]]-Sheet1[[#This Row],[OrderDate]]</calculatedColumnFormula>
    </tableColumn>
    <tableColumn id="21" xr3:uid="{2E004078-7BCD-4A9B-9C33-2EC784027A52}" uniqueName="21" name="Months " queryTableFieldId="21" dataDxfId="1034" totalsRowDxfId="979">
      <calculatedColumnFormula>TEXT(A28,"mmm")</calculatedColumnFormula>
    </tableColumn>
    <tableColumn id="22" xr3:uid="{4ADE2EDD-D47D-4870-9011-64332795AFED}" uniqueName="22" name="Days" queryTableFieldId="22" dataDxfId="1033" totalsRowDxfId="978">
      <calculatedColumnFormula>TEXT(A27,"dddd")</calculatedColumnFormula>
    </tableColumn>
    <tableColumn id="23" xr3:uid="{284CA1C1-1CBE-4698-90C8-271D7C3942CE}" uniqueName="23" name="PROFIT" queryTableFieldId="23" dataDxfId="1032" totalsRowDxfId="977"/>
    <tableColumn id="25" xr3:uid="{4A9FAD45-7E69-49EC-9C32-5A486C3B780E}" uniqueName="25" name="Year" queryTableFieldId="25" dataDxfId="1031" totalsRowDxfId="976">
      <calculatedColumnFormula>TEXT(Sheet1[[#This Row],[Date]], "yyyy")</calculatedColumnFormula>
    </tableColumn>
    <tableColumn id="27" xr3:uid="{ED20099F-40BE-4797-8567-45B7956CBF00}" uniqueName="27" name="TOTALSALE" queryTableFieldId="27" dataDxfId="1030" totalsRowDxfId="975">
      <calculatedColumnFormula>Sheet1[[#This Row],[UnitPrice]]*Sheet1[[#This Row],[Quantity]] *(1 - Sheet1[[#This Row],[Discount]])</calculatedColumnFormula>
    </tableColumn>
    <tableColumn id="28" xr3:uid="{AC374D24-5589-463A-A792-65D0C92B2A2F}" uniqueName="28" name="Total Returned Quantity" totalsRowFunction="custom" queryTableFieldId="28" dataDxfId="1029">
      <totalsRowFormula>SUBTOTAL(103, Sheet1[Total Returned Quantity])</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72EB-CADC-4142-9543-B3D4E269D464}">
  <sheetPr>
    <tabColor theme="1" tint="0.14999847407452621"/>
  </sheetPr>
  <dimension ref="C18:X58"/>
  <sheetViews>
    <sheetView showGridLines="0" tabSelected="1" topLeftCell="A8" zoomScale="40" zoomScaleNormal="40" workbookViewId="0">
      <selection activeCell="AW20" sqref="AW20"/>
    </sheetView>
  </sheetViews>
  <sheetFormatPr defaultRowHeight="15" x14ac:dyDescent="0.25"/>
  <sheetData>
    <row r="18" spans="24:24" ht="18.75" x14ac:dyDescent="0.4">
      <c r="X18" s="13" t="s">
        <v>2242</v>
      </c>
    </row>
    <row r="26" spans="24:24" ht="17.25" customHeight="1" x14ac:dyDescent="0.25"/>
    <row r="35" spans="3:3" x14ac:dyDescent="0.25">
      <c r="C35" t="s">
        <v>2271</v>
      </c>
    </row>
    <row r="40" spans="3:3" x14ac:dyDescent="0.25">
      <c r="C40" t="s">
        <v>2271</v>
      </c>
    </row>
    <row r="58"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BA20-7A18-42BA-BFA9-178F1904FFB7}">
  <dimension ref="A1:Z1133"/>
  <sheetViews>
    <sheetView topLeftCell="A2" zoomScaleNormal="100" workbookViewId="0">
      <selection activeCell="Y1131" sqref="A2:Z1131"/>
    </sheetView>
  </sheetViews>
  <sheetFormatPr defaultRowHeight="15" x14ac:dyDescent="0.25"/>
  <cols>
    <col min="1" max="1" width="8.42578125" style="6" bestFit="1" customWidth="1"/>
    <col min="2" max="2" width="9.5703125" bestFit="1" customWidth="1"/>
    <col min="3" max="3" width="10.28515625" bestFit="1" customWidth="1"/>
    <col min="4" max="4" width="11" bestFit="1" customWidth="1"/>
    <col min="5" max="5" width="11.5703125" style="1" bestFit="1" customWidth="1"/>
    <col min="6" max="6" width="16" bestFit="1" customWidth="1"/>
    <col min="7" max="7" width="16.7109375" bestFit="1" customWidth="1"/>
    <col min="8" max="8" width="11.42578125" style="9" bestFit="1" customWidth="1"/>
    <col min="9" max="9" width="14.42578125" bestFit="1" customWidth="1"/>
    <col min="10" max="10" width="12.28515625" style="1" bestFit="1" customWidth="1"/>
    <col min="11" max="11" width="18.140625" bestFit="1" customWidth="1"/>
    <col min="12" max="12" width="12.7109375" bestFit="1" customWidth="1"/>
    <col min="13" max="13" width="11.7109375" bestFit="1" customWidth="1"/>
    <col min="14" max="14" width="10.42578125" bestFit="1" customWidth="1"/>
    <col min="15" max="15" width="17.7109375" bestFit="1" customWidth="1"/>
    <col min="16" max="16" width="17" style="11" bestFit="1" customWidth="1"/>
    <col min="17" max="17" width="12.7109375" style="6" bestFit="1" customWidth="1"/>
    <col min="18" max="18" width="15.140625" bestFit="1" customWidth="1"/>
    <col min="19" max="19" width="17.28515625" bestFit="1" customWidth="1"/>
    <col min="20" max="20" width="15.140625" bestFit="1" customWidth="1"/>
    <col min="21" max="21" width="10.42578125" bestFit="1" customWidth="1"/>
    <col min="22" max="22" width="11.140625" bestFit="1" customWidth="1"/>
    <col min="23" max="23" width="10.85546875" bestFit="1" customWidth="1"/>
  </cols>
  <sheetData>
    <row r="1" spans="1:26" s="2" customFormat="1" x14ac:dyDescent="0.25">
      <c r="A1" s="7" t="s">
        <v>0</v>
      </c>
      <c r="B1" s="2" t="s">
        <v>1</v>
      </c>
      <c r="C1" s="2" t="s">
        <v>2</v>
      </c>
      <c r="D1" s="2" t="s">
        <v>3</v>
      </c>
      <c r="E1" s="3" t="s">
        <v>4</v>
      </c>
      <c r="F1" s="2" t="s">
        <v>5</v>
      </c>
      <c r="G1" s="2" t="s">
        <v>6</v>
      </c>
      <c r="H1" s="8" t="s">
        <v>7</v>
      </c>
      <c r="I1" s="4" t="s">
        <v>8</v>
      </c>
      <c r="J1" s="3" t="s">
        <v>9</v>
      </c>
      <c r="K1" s="4" t="s">
        <v>10</v>
      </c>
      <c r="L1" s="2" t="s">
        <v>11</v>
      </c>
      <c r="M1" s="2" t="s">
        <v>12</v>
      </c>
      <c r="N1" s="2" t="s">
        <v>13</v>
      </c>
      <c r="O1" s="2" t="s">
        <v>14</v>
      </c>
      <c r="P1" s="10" t="s">
        <v>15</v>
      </c>
      <c r="Q1" s="5" t="s">
        <v>16</v>
      </c>
      <c r="R1" s="2" t="s">
        <v>17</v>
      </c>
      <c r="S1" s="4" t="s">
        <v>18</v>
      </c>
      <c r="T1" s="12" t="s">
        <v>2238</v>
      </c>
      <c r="U1" s="4" t="s">
        <v>2239</v>
      </c>
      <c r="V1" s="2" t="s">
        <v>2240</v>
      </c>
      <c r="W1" s="4" t="s">
        <v>2245</v>
      </c>
      <c r="X1" s="4" t="s">
        <v>2241</v>
      </c>
      <c r="Y1" s="2" t="s">
        <v>2246</v>
      </c>
      <c r="Z1" s="2" t="s">
        <v>2248</v>
      </c>
    </row>
    <row r="2" spans="1:26" x14ac:dyDescent="0.25">
      <c r="A2" s="6">
        <v>44980</v>
      </c>
      <c r="B2" t="s">
        <v>19</v>
      </c>
      <c r="C2" t="s">
        <v>20</v>
      </c>
      <c r="D2">
        <v>14</v>
      </c>
      <c r="E2" s="1">
        <v>163.6</v>
      </c>
      <c r="F2" t="s">
        <v>21</v>
      </c>
      <c r="G2" t="s">
        <v>22</v>
      </c>
      <c r="H2" s="9">
        <v>0</v>
      </c>
      <c r="I2" t="s">
        <v>23</v>
      </c>
      <c r="J2" s="1">
        <v>2290.4</v>
      </c>
      <c r="K2" t="s">
        <v>24</v>
      </c>
      <c r="L2" t="s">
        <v>25</v>
      </c>
      <c r="M2">
        <v>0</v>
      </c>
      <c r="N2" t="s">
        <v>26</v>
      </c>
      <c r="O2" t="s">
        <v>27</v>
      </c>
      <c r="P2" s="11">
        <v>43.34</v>
      </c>
      <c r="Q2" s="6">
        <v>44980</v>
      </c>
      <c r="R2" s="6">
        <v>44984</v>
      </c>
      <c r="S2" t="s">
        <v>28</v>
      </c>
      <c r="T2">
        <f>Sheet1[[#This Row],[DeliveryDate]]-Sheet1[[#This Row],[OrderDate]]</f>
        <v>4</v>
      </c>
      <c r="U2" t="str">
        <f t="shared" ref="U2:U65" si="0">TEXT(A28,"mmm")</f>
        <v>Jun</v>
      </c>
      <c r="V2" t="str">
        <f t="shared" ref="V2:V65" si="1">TEXT(A27,"dddd")</f>
        <v>Friday</v>
      </c>
      <c r="W2" s="1">
        <f>Sheet1[[#This Row],[TotalPrice]]-Sheet1[[#This Row],[ShippingCost]]</f>
        <v>2247.06</v>
      </c>
      <c r="X2" t="str">
        <f>TEXT(Sheet1[[#This Row],[Date]], "yyyy")</f>
        <v>2023</v>
      </c>
      <c r="Y2" s="1">
        <f>Sheet1[[#This Row],[UnitPrice]]*Sheet1[[#This Row],[Quantity]] *(1 - Sheet1[[#This Row],[Discount]])</f>
        <v>2290.4</v>
      </c>
      <c r="Z2" s="24">
        <f>SUM(Sheet1[[#This Row],[Quantity]]*Sheet1[[#This Row],[Returned]])</f>
        <v>0</v>
      </c>
    </row>
    <row r="3" spans="1:26" hidden="1" x14ac:dyDescent="0.25">
      <c r="A3" s="6">
        <v>45645</v>
      </c>
      <c r="B3" t="s">
        <v>29</v>
      </c>
      <c r="C3" t="s">
        <v>30</v>
      </c>
      <c r="D3">
        <v>1</v>
      </c>
      <c r="E3" s="1">
        <v>544.01</v>
      </c>
      <c r="F3" t="s">
        <v>31</v>
      </c>
      <c r="G3" t="s">
        <v>32</v>
      </c>
      <c r="H3" s="9">
        <v>0</v>
      </c>
      <c r="I3" t="s">
        <v>33</v>
      </c>
      <c r="J3" s="1">
        <v>544.01</v>
      </c>
      <c r="K3" t="s">
        <v>34</v>
      </c>
      <c r="L3" t="s">
        <v>35</v>
      </c>
      <c r="M3">
        <v>0</v>
      </c>
      <c r="N3" t="s">
        <v>36</v>
      </c>
      <c r="O3" t="s">
        <v>37</v>
      </c>
      <c r="P3" s="11">
        <v>5.3</v>
      </c>
      <c r="Q3" s="6">
        <v>45645</v>
      </c>
      <c r="R3" s="6">
        <v>45654</v>
      </c>
      <c r="S3" t="s">
        <v>38</v>
      </c>
      <c r="T3">
        <f>Sheet1[[#This Row],[DeliveryDate]]-Sheet1[[#This Row],[OrderDate]]</f>
        <v>9</v>
      </c>
      <c r="U3" t="str">
        <f t="shared" si="0"/>
        <v>Aug</v>
      </c>
      <c r="V3" t="str">
        <f t="shared" si="1"/>
        <v>Friday</v>
      </c>
      <c r="W3" s="1">
        <f>Sheet1[[#This Row],[TotalPrice]]-Sheet1[[#This Row],[ShippingCost]]</f>
        <v>538.71</v>
      </c>
      <c r="X3" t="str">
        <f>TEXT(Sheet1[[#This Row],[Date]], "yyyy")</f>
        <v>2024</v>
      </c>
      <c r="Y3" s="1">
        <f>Sheet1[[#This Row],[UnitPrice]]*Sheet1[[#This Row],[Quantity]] *(1 - Sheet1[[#This Row],[Discount]])</f>
        <v>544.01</v>
      </c>
      <c r="Z3" s="24">
        <f>SUM(Sheet1[[#This Row],[Quantity]]*Sheet1[[#This Row],[Returned]])</f>
        <v>0</v>
      </c>
    </row>
    <row r="4" spans="1:26" x14ac:dyDescent="0.25">
      <c r="A4" s="6">
        <v>45056</v>
      </c>
      <c r="B4" t="s">
        <v>39</v>
      </c>
      <c r="C4" t="s">
        <v>40</v>
      </c>
      <c r="D4">
        <v>14</v>
      </c>
      <c r="E4" s="1">
        <v>346.18</v>
      </c>
      <c r="F4" t="s">
        <v>21</v>
      </c>
      <c r="G4" t="s">
        <v>22</v>
      </c>
      <c r="H4" s="9">
        <v>0.1</v>
      </c>
      <c r="I4" t="s">
        <v>33</v>
      </c>
      <c r="J4" s="1">
        <v>4361.8680000000004</v>
      </c>
      <c r="K4" t="s">
        <v>24</v>
      </c>
      <c r="L4" t="s">
        <v>41</v>
      </c>
      <c r="M4">
        <v>0</v>
      </c>
      <c r="N4" t="s">
        <v>42</v>
      </c>
      <c r="O4" t="s">
        <v>43</v>
      </c>
      <c r="P4" s="11">
        <v>20.46</v>
      </c>
      <c r="Q4" s="6">
        <v>45056</v>
      </c>
      <c r="R4" s="6">
        <v>45065</v>
      </c>
      <c r="S4" t="s">
        <v>44</v>
      </c>
      <c r="T4">
        <f>Sheet1[[#This Row],[DeliveryDate]]-Sheet1[[#This Row],[OrderDate]]</f>
        <v>9</v>
      </c>
      <c r="U4" t="str">
        <f t="shared" si="0"/>
        <v>Jun</v>
      </c>
      <c r="V4" t="str">
        <f t="shared" si="1"/>
        <v>Thursday</v>
      </c>
      <c r="W4" s="1">
        <f>Sheet1[[#This Row],[TotalPrice]]-Sheet1[[#This Row],[ShippingCost]]</f>
        <v>4341.4080000000004</v>
      </c>
      <c r="X4" t="str">
        <f>TEXT(Sheet1[[#This Row],[Date]], "yyyy")</f>
        <v>2023</v>
      </c>
      <c r="Y4" s="1">
        <f>Sheet1[[#This Row],[UnitPrice]]*Sheet1[[#This Row],[Quantity]] *(1 - Sheet1[[#This Row],[Discount]])</f>
        <v>4361.8680000000004</v>
      </c>
      <c r="Z4" s="24">
        <f>SUM(Sheet1[[#This Row],[Quantity]]*Sheet1[[#This Row],[Returned]])</f>
        <v>0</v>
      </c>
    </row>
    <row r="5" spans="1:26" hidden="1" x14ac:dyDescent="0.25">
      <c r="A5" s="6">
        <v>45714</v>
      </c>
      <c r="B5" t="s">
        <v>45</v>
      </c>
      <c r="C5" t="s">
        <v>46</v>
      </c>
      <c r="D5">
        <v>18</v>
      </c>
      <c r="E5" s="1">
        <v>384.82</v>
      </c>
      <c r="F5" t="s">
        <v>31</v>
      </c>
      <c r="G5" t="s">
        <v>22</v>
      </c>
      <c r="H5" s="9">
        <v>0.15</v>
      </c>
      <c r="I5" t="s">
        <v>47</v>
      </c>
      <c r="J5" s="1">
        <v>5887.7460000000001</v>
      </c>
      <c r="K5" t="s">
        <v>34</v>
      </c>
      <c r="L5" t="s">
        <v>25</v>
      </c>
      <c r="M5">
        <v>0</v>
      </c>
      <c r="N5" t="s">
        <v>48</v>
      </c>
      <c r="O5" t="s">
        <v>49</v>
      </c>
      <c r="P5" s="11">
        <v>27.95</v>
      </c>
      <c r="Q5" s="6">
        <v>45714</v>
      </c>
      <c r="R5" s="6">
        <v>45718</v>
      </c>
      <c r="S5" t="s">
        <v>50</v>
      </c>
      <c r="T5">
        <f>Sheet1[[#This Row],[DeliveryDate]]-Sheet1[[#This Row],[OrderDate]]</f>
        <v>4</v>
      </c>
      <c r="U5" t="str">
        <f t="shared" si="0"/>
        <v>Jul</v>
      </c>
      <c r="V5" t="str">
        <f t="shared" si="1"/>
        <v>Sunday</v>
      </c>
      <c r="W5" s="1">
        <f>Sheet1[[#This Row],[TotalPrice]]-Sheet1[[#This Row],[ShippingCost]]</f>
        <v>5859.7960000000003</v>
      </c>
      <c r="X5" t="str">
        <f>TEXT(Sheet1[[#This Row],[Date]], "yyyy")</f>
        <v>2025</v>
      </c>
      <c r="Y5" s="1">
        <f>Sheet1[[#This Row],[UnitPrice]]*Sheet1[[#This Row],[Quantity]] *(1 - Sheet1[[#This Row],[Discount]])</f>
        <v>5887.7460000000001</v>
      </c>
      <c r="Z5" s="24">
        <f>SUM(Sheet1[[#This Row],[Quantity]]*Sheet1[[#This Row],[Returned]])</f>
        <v>0</v>
      </c>
    </row>
    <row r="6" spans="1:26" hidden="1" x14ac:dyDescent="0.25">
      <c r="A6" s="6">
        <v>45101</v>
      </c>
      <c r="B6" t="s">
        <v>19</v>
      </c>
      <c r="C6" t="s">
        <v>40</v>
      </c>
      <c r="D6">
        <v>18</v>
      </c>
      <c r="E6" s="1">
        <v>237.76</v>
      </c>
      <c r="F6" t="s">
        <v>51</v>
      </c>
      <c r="G6" t="s">
        <v>32</v>
      </c>
      <c r="H6" s="9">
        <v>0</v>
      </c>
      <c r="I6" t="s">
        <v>52</v>
      </c>
      <c r="J6" s="1">
        <v>4279.68</v>
      </c>
      <c r="K6" t="s">
        <v>24</v>
      </c>
      <c r="L6" t="s">
        <v>35</v>
      </c>
      <c r="M6">
        <v>0</v>
      </c>
      <c r="N6" t="s">
        <v>53</v>
      </c>
      <c r="O6" t="s">
        <v>54</v>
      </c>
      <c r="P6" s="11">
        <v>5.73</v>
      </c>
      <c r="Q6" s="6">
        <v>45101</v>
      </c>
      <c r="R6" s="6">
        <v>45104</v>
      </c>
      <c r="S6" t="s">
        <v>28</v>
      </c>
      <c r="T6">
        <f>Sheet1[[#This Row],[DeliveryDate]]-Sheet1[[#This Row],[OrderDate]]</f>
        <v>3</v>
      </c>
      <c r="U6" t="str">
        <f t="shared" si="0"/>
        <v>May</v>
      </c>
      <c r="V6" t="str">
        <f t="shared" si="1"/>
        <v>Sunday</v>
      </c>
      <c r="W6" s="1">
        <f>Sheet1[[#This Row],[TotalPrice]]-Sheet1[[#This Row],[ShippingCost]]</f>
        <v>4273.9500000000007</v>
      </c>
      <c r="X6" t="str">
        <f>TEXT(Sheet1[[#This Row],[Date]], "yyyy")</f>
        <v>2023</v>
      </c>
      <c r="Y6" s="1">
        <f>Sheet1[[#This Row],[UnitPrice]]*Sheet1[[#This Row],[Quantity]] *(1 - Sheet1[[#This Row],[Discount]])</f>
        <v>4279.68</v>
      </c>
      <c r="Z6" s="24">
        <f>SUM(Sheet1[[#This Row],[Quantity]]*Sheet1[[#This Row],[Returned]])</f>
        <v>0</v>
      </c>
    </row>
    <row r="7" spans="1:26" x14ac:dyDescent="0.25">
      <c r="A7" s="6">
        <v>44937</v>
      </c>
      <c r="B7" t="s">
        <v>29</v>
      </c>
      <c r="C7" t="s">
        <v>46</v>
      </c>
      <c r="D7">
        <v>7</v>
      </c>
      <c r="E7" s="1">
        <v>17.5</v>
      </c>
      <c r="F7" t="s">
        <v>51</v>
      </c>
      <c r="G7" t="s">
        <v>32</v>
      </c>
      <c r="H7" s="9">
        <v>0.1</v>
      </c>
      <c r="I7" t="s">
        <v>33</v>
      </c>
      <c r="J7" s="1">
        <v>110.25</v>
      </c>
      <c r="K7" t="s">
        <v>55</v>
      </c>
      <c r="L7" t="s">
        <v>41</v>
      </c>
      <c r="M7">
        <v>0</v>
      </c>
      <c r="N7" t="s">
        <v>56</v>
      </c>
      <c r="O7" t="s">
        <v>57</v>
      </c>
      <c r="P7" s="11">
        <v>5.0199999999999996</v>
      </c>
      <c r="Q7" s="6">
        <v>44937</v>
      </c>
      <c r="R7" s="6">
        <v>44940</v>
      </c>
      <c r="S7" t="s">
        <v>38</v>
      </c>
      <c r="T7">
        <f>Sheet1[[#This Row],[DeliveryDate]]-Sheet1[[#This Row],[OrderDate]]</f>
        <v>3</v>
      </c>
      <c r="U7" t="str">
        <f t="shared" si="0"/>
        <v>Jun</v>
      </c>
      <c r="V7" t="str">
        <f t="shared" si="1"/>
        <v>Saturday</v>
      </c>
      <c r="W7" s="1">
        <f>Sheet1[[#This Row],[TotalPrice]]-Sheet1[[#This Row],[ShippingCost]]</f>
        <v>105.23</v>
      </c>
      <c r="X7" t="str">
        <f>TEXT(Sheet1[[#This Row],[Date]], "yyyy")</f>
        <v>2023</v>
      </c>
      <c r="Y7" s="1">
        <f>Sheet1[[#This Row],[UnitPrice]]*Sheet1[[#This Row],[Quantity]] *(1 - Sheet1[[#This Row],[Discount]])</f>
        <v>110.25</v>
      </c>
      <c r="Z7" s="24">
        <f>SUM(Sheet1[[#This Row],[Quantity]]*Sheet1[[#This Row],[Returned]])</f>
        <v>0</v>
      </c>
    </row>
    <row r="8" spans="1:26" x14ac:dyDescent="0.25">
      <c r="A8" s="6">
        <v>45581</v>
      </c>
      <c r="B8" t="s">
        <v>29</v>
      </c>
      <c r="C8" t="s">
        <v>46</v>
      </c>
      <c r="D8">
        <v>3</v>
      </c>
      <c r="E8" s="1">
        <v>432.04</v>
      </c>
      <c r="F8" t="s">
        <v>58</v>
      </c>
      <c r="G8" t="s">
        <v>22</v>
      </c>
      <c r="H8" s="9">
        <v>0.05</v>
      </c>
      <c r="I8" t="s">
        <v>59</v>
      </c>
      <c r="J8" s="1">
        <v>1231.3140000000001</v>
      </c>
      <c r="K8" t="s">
        <v>55</v>
      </c>
      <c r="L8" t="s">
        <v>25</v>
      </c>
      <c r="M8">
        <v>1</v>
      </c>
      <c r="N8" t="s">
        <v>60</v>
      </c>
      <c r="O8" t="s">
        <v>61</v>
      </c>
      <c r="P8" s="11">
        <v>42.11</v>
      </c>
      <c r="Q8" s="6">
        <v>45581</v>
      </c>
      <c r="R8" s="6">
        <v>45583</v>
      </c>
      <c r="S8" t="s">
        <v>38</v>
      </c>
      <c r="T8">
        <f>Sheet1[[#This Row],[DeliveryDate]]-Sheet1[[#This Row],[OrderDate]]</f>
        <v>2</v>
      </c>
      <c r="U8" t="str">
        <f t="shared" si="0"/>
        <v>Jun</v>
      </c>
      <c r="V8" t="str">
        <f t="shared" si="1"/>
        <v>Friday</v>
      </c>
      <c r="W8" s="1">
        <f>Sheet1[[#This Row],[TotalPrice]]-Sheet1[[#This Row],[ShippingCost]]</f>
        <v>1189.2040000000002</v>
      </c>
      <c r="X8" t="str">
        <f>TEXT(Sheet1[[#This Row],[Date]], "yyyy")</f>
        <v>2024</v>
      </c>
      <c r="Y8" s="1">
        <f>Sheet1[[#This Row],[UnitPrice]]*Sheet1[[#This Row],[Quantity]] *(1 - Sheet1[[#This Row],[Discount]])</f>
        <v>1231.3140000000001</v>
      </c>
      <c r="Z8" s="24">
        <f>SUM(Sheet1[[#This Row],[Quantity]]*Sheet1[[#This Row],[Returned]])</f>
        <v>3</v>
      </c>
    </row>
    <row r="9" spans="1:26" hidden="1" x14ac:dyDescent="0.25">
      <c r="A9" s="6">
        <v>45721</v>
      </c>
      <c r="B9" t="s">
        <v>62</v>
      </c>
      <c r="C9" t="s">
        <v>40</v>
      </c>
      <c r="D9">
        <v>5</v>
      </c>
      <c r="E9" s="1">
        <v>323.27999999999997</v>
      </c>
      <c r="F9" t="s">
        <v>58</v>
      </c>
      <c r="G9" t="s">
        <v>32</v>
      </c>
      <c r="H9" s="9">
        <v>0.1</v>
      </c>
      <c r="I9" t="s">
        <v>47</v>
      </c>
      <c r="J9" s="1">
        <v>1454.76</v>
      </c>
      <c r="K9" t="s">
        <v>34</v>
      </c>
      <c r="L9" t="s">
        <v>35</v>
      </c>
      <c r="M9">
        <v>0</v>
      </c>
      <c r="N9" t="s">
        <v>63</v>
      </c>
      <c r="O9" t="s">
        <v>64</v>
      </c>
      <c r="P9" s="11">
        <v>41.1</v>
      </c>
      <c r="Q9" s="6">
        <v>45721</v>
      </c>
      <c r="R9" s="6">
        <v>45729</v>
      </c>
      <c r="S9" t="s">
        <v>65</v>
      </c>
      <c r="T9">
        <f>Sheet1[[#This Row],[DeliveryDate]]-Sheet1[[#This Row],[OrderDate]]</f>
        <v>8</v>
      </c>
      <c r="U9" t="str">
        <f t="shared" si="0"/>
        <v>Feb</v>
      </c>
      <c r="V9" t="str">
        <f t="shared" si="1"/>
        <v>Tuesday</v>
      </c>
      <c r="W9" s="1">
        <f>Sheet1[[#This Row],[TotalPrice]]-Sheet1[[#This Row],[ShippingCost]]</f>
        <v>1413.66</v>
      </c>
      <c r="X9" t="str">
        <f>TEXT(Sheet1[[#This Row],[Date]], "yyyy")</f>
        <v>2025</v>
      </c>
      <c r="Y9" s="1">
        <f>Sheet1[[#This Row],[UnitPrice]]*Sheet1[[#This Row],[Quantity]] *(1 - Sheet1[[#This Row],[Discount]])</f>
        <v>1454.76</v>
      </c>
      <c r="Z9" s="24">
        <f>SUM(Sheet1[[#This Row],[Quantity]]*Sheet1[[#This Row],[Returned]])</f>
        <v>0</v>
      </c>
    </row>
    <row r="10" spans="1:26" x14ac:dyDescent="0.25">
      <c r="A10" s="6">
        <v>45128</v>
      </c>
      <c r="B10" t="s">
        <v>45</v>
      </c>
      <c r="C10" t="s">
        <v>30</v>
      </c>
      <c r="D10">
        <v>1</v>
      </c>
      <c r="E10" s="1">
        <v>120.53</v>
      </c>
      <c r="F10" t="s">
        <v>21</v>
      </c>
      <c r="G10" t="s">
        <v>32</v>
      </c>
      <c r="H10" s="9">
        <v>0.05</v>
      </c>
      <c r="I10" t="s">
        <v>66</v>
      </c>
      <c r="J10" s="1">
        <v>114.5035</v>
      </c>
      <c r="K10" t="s">
        <v>67</v>
      </c>
      <c r="L10" t="s">
        <v>41</v>
      </c>
      <c r="M10">
        <v>0</v>
      </c>
      <c r="N10" t="s">
        <v>68</v>
      </c>
      <c r="O10" t="s">
        <v>69</v>
      </c>
      <c r="P10" s="11">
        <v>20.350000000000001</v>
      </c>
      <c r="Q10" s="6">
        <v>45128</v>
      </c>
      <c r="R10" s="6">
        <v>45138</v>
      </c>
      <c r="S10" t="s">
        <v>50</v>
      </c>
      <c r="T10">
        <f>Sheet1[[#This Row],[DeliveryDate]]-Sheet1[[#This Row],[OrderDate]]</f>
        <v>10</v>
      </c>
      <c r="U10" t="str">
        <f t="shared" si="0"/>
        <v>Jan</v>
      </c>
      <c r="V10" t="str">
        <f t="shared" si="1"/>
        <v>Monday</v>
      </c>
      <c r="W10" s="1">
        <f>Sheet1[[#This Row],[TotalPrice]]-Sheet1[[#This Row],[ShippingCost]]</f>
        <v>94.153500000000008</v>
      </c>
      <c r="X10" t="str">
        <f>TEXT(Sheet1[[#This Row],[Date]], "yyyy")</f>
        <v>2023</v>
      </c>
      <c r="Y10" s="1">
        <f>Sheet1[[#This Row],[UnitPrice]]*Sheet1[[#This Row],[Quantity]] *(1 - Sheet1[[#This Row],[Discount]])</f>
        <v>114.5035</v>
      </c>
      <c r="Z10" s="24">
        <f>SUM(Sheet1[[#This Row],[Quantity]]*Sheet1[[#This Row],[Returned]])</f>
        <v>0</v>
      </c>
    </row>
    <row r="11" spans="1:26" x14ac:dyDescent="0.25">
      <c r="A11" s="6">
        <v>45788</v>
      </c>
      <c r="B11" t="s">
        <v>62</v>
      </c>
      <c r="C11" t="s">
        <v>46</v>
      </c>
      <c r="D11">
        <v>17</v>
      </c>
      <c r="E11" s="1">
        <v>162.96</v>
      </c>
      <c r="F11" t="s">
        <v>31</v>
      </c>
      <c r="G11" t="s">
        <v>22</v>
      </c>
      <c r="H11" s="9">
        <v>0.05</v>
      </c>
      <c r="I11" t="s">
        <v>23</v>
      </c>
      <c r="J11" s="1">
        <v>2631.8040000000001</v>
      </c>
      <c r="K11" t="s">
        <v>34</v>
      </c>
      <c r="L11" t="s">
        <v>25</v>
      </c>
      <c r="M11">
        <v>0</v>
      </c>
      <c r="N11" t="s">
        <v>70</v>
      </c>
      <c r="O11" t="s">
        <v>71</v>
      </c>
      <c r="P11" s="11">
        <v>8.11</v>
      </c>
      <c r="Q11" s="6">
        <v>45788</v>
      </c>
      <c r="R11" s="6">
        <v>45794</v>
      </c>
      <c r="S11" t="s">
        <v>65</v>
      </c>
      <c r="T11">
        <f>Sheet1[[#This Row],[DeliveryDate]]-Sheet1[[#This Row],[OrderDate]]</f>
        <v>6</v>
      </c>
      <c r="U11" t="str">
        <f t="shared" si="0"/>
        <v>Sep</v>
      </c>
      <c r="V11" t="str">
        <f t="shared" si="1"/>
        <v>Tuesday</v>
      </c>
      <c r="W11" s="1">
        <f>Sheet1[[#This Row],[TotalPrice]]-Sheet1[[#This Row],[ShippingCost]]</f>
        <v>2623.694</v>
      </c>
      <c r="X11" t="str">
        <f>TEXT(Sheet1[[#This Row],[Date]], "yyyy")</f>
        <v>2025</v>
      </c>
      <c r="Y11" s="1">
        <f>Sheet1[[#This Row],[UnitPrice]]*Sheet1[[#This Row],[Quantity]] *(1 - Sheet1[[#This Row],[Discount]])</f>
        <v>2631.8040000000001</v>
      </c>
      <c r="Z11" s="24">
        <f>SUM(Sheet1[[#This Row],[Quantity]]*Sheet1[[#This Row],[Returned]])</f>
        <v>0</v>
      </c>
    </row>
    <row r="12" spans="1:26" x14ac:dyDescent="0.25">
      <c r="A12" s="6">
        <v>44983</v>
      </c>
      <c r="B12" t="s">
        <v>62</v>
      </c>
      <c r="C12" t="s">
        <v>20</v>
      </c>
      <c r="D12">
        <v>19</v>
      </c>
      <c r="E12" s="1">
        <v>236.11</v>
      </c>
      <c r="F12" t="s">
        <v>58</v>
      </c>
      <c r="G12" t="s">
        <v>22</v>
      </c>
      <c r="H12" s="9">
        <v>0</v>
      </c>
      <c r="I12" t="s">
        <v>59</v>
      </c>
      <c r="J12" s="1">
        <v>4486.09</v>
      </c>
      <c r="K12" t="s">
        <v>24</v>
      </c>
      <c r="L12" t="s">
        <v>41</v>
      </c>
      <c r="M12">
        <v>0</v>
      </c>
      <c r="N12" t="s">
        <v>72</v>
      </c>
      <c r="O12" t="s">
        <v>73</v>
      </c>
      <c r="P12" s="11">
        <v>34.11</v>
      </c>
      <c r="Q12" s="6">
        <v>44983</v>
      </c>
      <c r="R12" s="6">
        <v>44989</v>
      </c>
      <c r="S12" t="s">
        <v>65</v>
      </c>
      <c r="T12">
        <f>Sheet1[[#This Row],[DeliveryDate]]-Sheet1[[#This Row],[OrderDate]]</f>
        <v>6</v>
      </c>
      <c r="U12" t="str">
        <f t="shared" si="0"/>
        <v>Mar</v>
      </c>
      <c r="V12" t="str">
        <f t="shared" si="1"/>
        <v>Friday</v>
      </c>
      <c r="W12" s="1">
        <f>Sheet1[[#This Row],[TotalPrice]]-Sheet1[[#This Row],[ShippingCost]]</f>
        <v>4451.9800000000005</v>
      </c>
      <c r="X12" t="str">
        <f>TEXT(Sheet1[[#This Row],[Date]], "yyyy")</f>
        <v>2023</v>
      </c>
      <c r="Y12" s="1">
        <f>Sheet1[[#This Row],[UnitPrice]]*Sheet1[[#This Row],[Quantity]] *(1 - Sheet1[[#This Row],[Discount]])</f>
        <v>4486.09</v>
      </c>
      <c r="Z12" s="24">
        <f>SUM(Sheet1[[#This Row],[Quantity]]*Sheet1[[#This Row],[Returned]])</f>
        <v>0</v>
      </c>
    </row>
    <row r="13" spans="1:26" x14ac:dyDescent="0.25">
      <c r="A13" s="6">
        <v>45440</v>
      </c>
      <c r="B13" t="s">
        <v>45</v>
      </c>
      <c r="C13" t="s">
        <v>40</v>
      </c>
      <c r="D13">
        <v>11</v>
      </c>
      <c r="E13" s="1">
        <v>573.14</v>
      </c>
      <c r="F13" t="s">
        <v>58</v>
      </c>
      <c r="G13" t="s">
        <v>32</v>
      </c>
      <c r="H13" s="9">
        <v>0.05</v>
      </c>
      <c r="I13" t="s">
        <v>66</v>
      </c>
      <c r="J13" s="1">
        <v>5989.3130000000001</v>
      </c>
      <c r="K13" t="s">
        <v>67</v>
      </c>
      <c r="L13" t="s">
        <v>35</v>
      </c>
      <c r="M13">
        <v>0</v>
      </c>
      <c r="N13" t="s">
        <v>74</v>
      </c>
      <c r="O13" t="s">
        <v>75</v>
      </c>
      <c r="P13" s="11">
        <v>34.71</v>
      </c>
      <c r="Q13" s="6">
        <v>45440</v>
      </c>
      <c r="R13" s="6">
        <v>45444</v>
      </c>
      <c r="S13" t="s">
        <v>50</v>
      </c>
      <c r="T13">
        <f>Sheet1[[#This Row],[DeliveryDate]]-Sheet1[[#This Row],[OrderDate]]</f>
        <v>4</v>
      </c>
      <c r="U13" t="str">
        <f t="shared" si="0"/>
        <v>Jan</v>
      </c>
      <c r="V13" t="str">
        <f t="shared" si="1"/>
        <v>Friday</v>
      </c>
      <c r="W13" s="1">
        <f>Sheet1[[#This Row],[TotalPrice]]-Sheet1[[#This Row],[ShippingCost]]</f>
        <v>5954.6030000000001</v>
      </c>
      <c r="X13" t="str">
        <f>TEXT(Sheet1[[#This Row],[Date]], "yyyy")</f>
        <v>2024</v>
      </c>
      <c r="Y13" s="1">
        <f>Sheet1[[#This Row],[UnitPrice]]*Sheet1[[#This Row],[Quantity]] *(1 - Sheet1[[#This Row],[Discount]])</f>
        <v>5989.3130000000001</v>
      </c>
      <c r="Z13" s="24">
        <f>SUM(Sheet1[[#This Row],[Quantity]]*Sheet1[[#This Row],[Returned]])</f>
        <v>0</v>
      </c>
    </row>
    <row r="14" spans="1:26" x14ac:dyDescent="0.25">
      <c r="A14" s="6">
        <v>45260</v>
      </c>
      <c r="B14" t="s">
        <v>19</v>
      </c>
      <c r="C14" t="s">
        <v>30</v>
      </c>
      <c r="D14">
        <v>20</v>
      </c>
      <c r="E14" s="1">
        <v>519.04</v>
      </c>
      <c r="F14" t="s">
        <v>21</v>
      </c>
      <c r="G14" t="s">
        <v>32</v>
      </c>
      <c r="H14" s="9">
        <v>0.15</v>
      </c>
      <c r="I14" t="s">
        <v>52</v>
      </c>
      <c r="J14" s="1">
        <v>8823.6799999999985</v>
      </c>
      <c r="K14" t="s">
        <v>34</v>
      </c>
      <c r="L14" t="s">
        <v>25</v>
      </c>
      <c r="M14">
        <v>0</v>
      </c>
      <c r="N14" t="s">
        <v>76</v>
      </c>
      <c r="O14" t="s">
        <v>77</v>
      </c>
      <c r="P14" s="11">
        <v>19.43</v>
      </c>
      <c r="Q14" s="6">
        <v>45260</v>
      </c>
      <c r="R14" s="6">
        <v>45268</v>
      </c>
      <c r="S14" t="s">
        <v>28</v>
      </c>
      <c r="T14">
        <f>Sheet1[[#This Row],[DeliveryDate]]-Sheet1[[#This Row],[OrderDate]]</f>
        <v>8</v>
      </c>
      <c r="U14" t="str">
        <f t="shared" si="0"/>
        <v>Sep</v>
      </c>
      <c r="V14" t="str">
        <f t="shared" si="1"/>
        <v>Friday</v>
      </c>
      <c r="W14" s="1">
        <f>Sheet1[[#This Row],[TotalPrice]]-Sheet1[[#This Row],[ShippingCost]]</f>
        <v>8804.2499999999982</v>
      </c>
      <c r="X14" t="str">
        <f>TEXT(Sheet1[[#This Row],[Date]], "yyyy")</f>
        <v>2023</v>
      </c>
      <c r="Y14" s="1">
        <f>Sheet1[[#This Row],[UnitPrice]]*Sheet1[[#This Row],[Quantity]] *(1 - Sheet1[[#This Row],[Discount]])</f>
        <v>8823.6799999999985</v>
      </c>
      <c r="Z14" s="24">
        <f>SUM(Sheet1[[#This Row],[Quantity]]*Sheet1[[#This Row],[Returned]])</f>
        <v>0</v>
      </c>
    </row>
    <row r="15" spans="1:26" x14ac:dyDescent="0.25">
      <c r="A15" s="6">
        <v>45099</v>
      </c>
      <c r="B15" t="s">
        <v>62</v>
      </c>
      <c r="C15" t="s">
        <v>40</v>
      </c>
      <c r="D15">
        <v>14</v>
      </c>
      <c r="E15" s="1">
        <v>30.83</v>
      </c>
      <c r="F15" t="s">
        <v>21</v>
      </c>
      <c r="G15" t="s">
        <v>32</v>
      </c>
      <c r="H15" s="9">
        <v>0</v>
      </c>
      <c r="I15" t="s">
        <v>52</v>
      </c>
      <c r="J15" s="1">
        <v>431.62</v>
      </c>
      <c r="K15" t="s">
        <v>24</v>
      </c>
      <c r="L15" t="s">
        <v>41</v>
      </c>
      <c r="M15">
        <v>1</v>
      </c>
      <c r="N15" t="s">
        <v>78</v>
      </c>
      <c r="O15" t="s">
        <v>79</v>
      </c>
      <c r="P15" s="11">
        <v>7.1</v>
      </c>
      <c r="Q15" s="6">
        <v>45099</v>
      </c>
      <c r="R15" s="6">
        <v>45109</v>
      </c>
      <c r="S15" t="s">
        <v>65</v>
      </c>
      <c r="T15">
        <f>Sheet1[[#This Row],[DeliveryDate]]-Sheet1[[#This Row],[OrderDate]]</f>
        <v>10</v>
      </c>
      <c r="U15" t="str">
        <f t="shared" si="0"/>
        <v>Jan</v>
      </c>
      <c r="V15" t="str">
        <f t="shared" si="1"/>
        <v>Thursday</v>
      </c>
      <c r="W15" s="1">
        <f>Sheet1[[#This Row],[TotalPrice]]-Sheet1[[#This Row],[ShippingCost]]</f>
        <v>424.52</v>
      </c>
      <c r="X15" t="str">
        <f>TEXT(Sheet1[[#This Row],[Date]], "yyyy")</f>
        <v>2023</v>
      </c>
      <c r="Y15" s="1">
        <f>Sheet1[[#This Row],[UnitPrice]]*Sheet1[[#This Row],[Quantity]] *(1 - Sheet1[[#This Row],[Discount]])</f>
        <v>431.62</v>
      </c>
      <c r="Z15" s="24">
        <f>SUM(Sheet1[[#This Row],[Quantity]]*Sheet1[[#This Row],[Returned]])</f>
        <v>14</v>
      </c>
    </row>
    <row r="16" spans="1:26" x14ac:dyDescent="0.25">
      <c r="A16" s="6">
        <v>45340</v>
      </c>
      <c r="B16" t="s">
        <v>39</v>
      </c>
      <c r="C16" t="s">
        <v>20</v>
      </c>
      <c r="D16">
        <v>14</v>
      </c>
      <c r="E16" s="1">
        <v>395.45</v>
      </c>
      <c r="F16" t="s">
        <v>51</v>
      </c>
      <c r="G16" t="s">
        <v>32</v>
      </c>
      <c r="H16" s="9">
        <v>0</v>
      </c>
      <c r="I16" t="s">
        <v>52</v>
      </c>
      <c r="J16" s="1">
        <v>5536.3</v>
      </c>
      <c r="K16" t="s">
        <v>67</v>
      </c>
      <c r="L16" t="s">
        <v>25</v>
      </c>
      <c r="M16">
        <v>1</v>
      </c>
      <c r="N16" t="s">
        <v>80</v>
      </c>
      <c r="O16" t="s">
        <v>81</v>
      </c>
      <c r="P16" s="11">
        <v>36.450000000000003</v>
      </c>
      <c r="Q16" s="6">
        <v>45340</v>
      </c>
      <c r="R16" s="6">
        <v>45344</v>
      </c>
      <c r="S16" t="s">
        <v>44</v>
      </c>
      <c r="T16">
        <f>Sheet1[[#This Row],[DeliveryDate]]-Sheet1[[#This Row],[OrderDate]]</f>
        <v>4</v>
      </c>
      <c r="U16" t="str">
        <f t="shared" si="0"/>
        <v>Jun</v>
      </c>
      <c r="V16" t="str">
        <f t="shared" si="1"/>
        <v>Friday</v>
      </c>
      <c r="W16" s="1">
        <f>Sheet1[[#This Row],[TotalPrice]]-Sheet1[[#This Row],[ShippingCost]]</f>
        <v>5499.85</v>
      </c>
      <c r="X16" t="str">
        <f>TEXT(Sheet1[[#This Row],[Date]], "yyyy")</f>
        <v>2024</v>
      </c>
      <c r="Y16" s="1">
        <f>Sheet1[[#This Row],[UnitPrice]]*Sheet1[[#This Row],[Quantity]] *(1 - Sheet1[[#This Row],[Discount]])</f>
        <v>5536.3</v>
      </c>
      <c r="Z16" s="24">
        <f>SUM(Sheet1[[#This Row],[Quantity]]*Sheet1[[#This Row],[Returned]])</f>
        <v>14</v>
      </c>
    </row>
    <row r="17" spans="1:26" x14ac:dyDescent="0.25">
      <c r="A17" s="6">
        <v>45435</v>
      </c>
      <c r="B17" t="s">
        <v>39</v>
      </c>
      <c r="C17" t="s">
        <v>40</v>
      </c>
      <c r="D17">
        <v>5</v>
      </c>
      <c r="E17" s="1">
        <v>288.01</v>
      </c>
      <c r="F17" t="s">
        <v>31</v>
      </c>
      <c r="G17" t="s">
        <v>22</v>
      </c>
      <c r="H17" s="9">
        <v>0</v>
      </c>
      <c r="I17" t="s">
        <v>23</v>
      </c>
      <c r="J17" s="1">
        <v>1440.05</v>
      </c>
      <c r="K17" t="s">
        <v>82</v>
      </c>
      <c r="L17" t="s">
        <v>25</v>
      </c>
      <c r="M17">
        <v>0</v>
      </c>
      <c r="N17" t="s">
        <v>83</v>
      </c>
      <c r="O17" t="s">
        <v>84</v>
      </c>
      <c r="P17" s="11">
        <v>46.69</v>
      </c>
      <c r="Q17" s="6">
        <v>45435</v>
      </c>
      <c r="R17" s="6">
        <v>45442</v>
      </c>
      <c r="S17" t="s">
        <v>44</v>
      </c>
      <c r="T17">
        <f>Sheet1[[#This Row],[DeliveryDate]]-Sheet1[[#This Row],[OrderDate]]</f>
        <v>7</v>
      </c>
      <c r="U17" t="str">
        <f t="shared" si="0"/>
        <v>Mar</v>
      </c>
      <c r="V17" t="str">
        <f t="shared" si="1"/>
        <v>Wednesday</v>
      </c>
      <c r="W17" s="1">
        <f>Sheet1[[#This Row],[TotalPrice]]-Sheet1[[#This Row],[ShippingCost]]</f>
        <v>1393.36</v>
      </c>
      <c r="X17" t="str">
        <f>TEXT(Sheet1[[#This Row],[Date]], "yyyy")</f>
        <v>2024</v>
      </c>
      <c r="Y17" s="1">
        <f>Sheet1[[#This Row],[UnitPrice]]*Sheet1[[#This Row],[Quantity]] *(1 - Sheet1[[#This Row],[Discount]])</f>
        <v>1440.05</v>
      </c>
      <c r="Z17" s="24">
        <f>SUM(Sheet1[[#This Row],[Quantity]]*Sheet1[[#This Row],[Returned]])</f>
        <v>0</v>
      </c>
    </row>
    <row r="18" spans="1:26" x14ac:dyDescent="0.25">
      <c r="A18" s="6">
        <v>45222</v>
      </c>
      <c r="B18" t="s">
        <v>19</v>
      </c>
      <c r="C18" t="s">
        <v>30</v>
      </c>
      <c r="D18">
        <v>13</v>
      </c>
      <c r="E18" s="1">
        <v>562.29</v>
      </c>
      <c r="F18" t="s">
        <v>58</v>
      </c>
      <c r="G18" t="s">
        <v>32</v>
      </c>
      <c r="H18" s="9">
        <v>0</v>
      </c>
      <c r="I18" t="s">
        <v>66</v>
      </c>
      <c r="J18" s="1">
        <v>7309.77</v>
      </c>
      <c r="K18" t="s">
        <v>34</v>
      </c>
      <c r="L18" t="s">
        <v>35</v>
      </c>
      <c r="M18">
        <v>0</v>
      </c>
      <c r="N18" t="s">
        <v>85</v>
      </c>
      <c r="O18" t="s">
        <v>86</v>
      </c>
      <c r="P18" s="11">
        <v>38.130000000000003</v>
      </c>
      <c r="Q18" s="6">
        <v>45222</v>
      </c>
      <c r="R18" s="6">
        <v>45227</v>
      </c>
      <c r="S18" t="s">
        <v>28</v>
      </c>
      <c r="T18">
        <f>Sheet1[[#This Row],[DeliveryDate]]-Sheet1[[#This Row],[OrderDate]]</f>
        <v>5</v>
      </c>
      <c r="U18" t="str">
        <f t="shared" si="0"/>
        <v>May</v>
      </c>
      <c r="V18" t="str">
        <f t="shared" si="1"/>
        <v>Thursday</v>
      </c>
      <c r="W18" s="1">
        <f>Sheet1[[#This Row],[TotalPrice]]-Sheet1[[#This Row],[ShippingCost]]</f>
        <v>7271.64</v>
      </c>
      <c r="X18" t="str">
        <f>TEXT(Sheet1[[#This Row],[Date]], "yyyy")</f>
        <v>2023</v>
      </c>
      <c r="Y18" s="1">
        <f>Sheet1[[#This Row],[UnitPrice]]*Sheet1[[#This Row],[Quantity]] *(1 - Sheet1[[#This Row],[Discount]])</f>
        <v>7309.7699999999995</v>
      </c>
      <c r="Z18" s="24">
        <f>SUM(Sheet1[[#This Row],[Quantity]]*Sheet1[[#This Row],[Returned]])</f>
        <v>0</v>
      </c>
    </row>
    <row r="19" spans="1:26" x14ac:dyDescent="0.25">
      <c r="A19" s="6">
        <v>45824</v>
      </c>
      <c r="B19" t="s">
        <v>62</v>
      </c>
      <c r="C19" t="s">
        <v>30</v>
      </c>
      <c r="D19">
        <v>1</v>
      </c>
      <c r="E19" s="1">
        <v>101.73</v>
      </c>
      <c r="F19" t="s">
        <v>58</v>
      </c>
      <c r="G19" t="s">
        <v>32</v>
      </c>
      <c r="H19" s="9">
        <v>0</v>
      </c>
      <c r="I19" t="s">
        <v>47</v>
      </c>
      <c r="J19" s="1">
        <v>101.73</v>
      </c>
      <c r="K19" t="s">
        <v>55</v>
      </c>
      <c r="L19" t="s">
        <v>41</v>
      </c>
      <c r="M19">
        <v>0</v>
      </c>
      <c r="N19" t="s">
        <v>87</v>
      </c>
      <c r="O19" t="s">
        <v>88</v>
      </c>
      <c r="P19" s="11">
        <v>11.59</v>
      </c>
      <c r="Q19" s="6">
        <v>45824</v>
      </c>
      <c r="R19" s="6">
        <v>45833</v>
      </c>
      <c r="S19" t="s">
        <v>65</v>
      </c>
      <c r="T19">
        <f>Sheet1[[#This Row],[DeliveryDate]]-Sheet1[[#This Row],[OrderDate]]</f>
        <v>9</v>
      </c>
      <c r="U19" t="str">
        <f t="shared" si="0"/>
        <v>Jan</v>
      </c>
      <c r="V19" t="str">
        <f t="shared" si="1"/>
        <v>Wednesday</v>
      </c>
      <c r="W19" s="1">
        <f>Sheet1[[#This Row],[TotalPrice]]-Sheet1[[#This Row],[ShippingCost]]</f>
        <v>90.14</v>
      </c>
      <c r="X19" t="str">
        <f>TEXT(Sheet1[[#This Row],[Date]], "yyyy")</f>
        <v>2025</v>
      </c>
      <c r="Y19" s="1">
        <f>Sheet1[[#This Row],[UnitPrice]]*Sheet1[[#This Row],[Quantity]] *(1 - Sheet1[[#This Row],[Discount]])</f>
        <v>101.73</v>
      </c>
      <c r="Z19" s="24">
        <f>SUM(Sheet1[[#This Row],[Quantity]]*Sheet1[[#This Row],[Returned]])</f>
        <v>0</v>
      </c>
    </row>
    <row r="20" spans="1:26" x14ac:dyDescent="0.25">
      <c r="A20" s="6">
        <v>44988</v>
      </c>
      <c r="B20" t="s">
        <v>39</v>
      </c>
      <c r="C20" t="s">
        <v>30</v>
      </c>
      <c r="D20">
        <v>4</v>
      </c>
      <c r="E20" s="1">
        <v>279.49</v>
      </c>
      <c r="F20" t="s">
        <v>21</v>
      </c>
      <c r="G20" t="s">
        <v>32</v>
      </c>
      <c r="H20" s="9">
        <v>0</v>
      </c>
      <c r="I20" t="s">
        <v>66</v>
      </c>
      <c r="J20" s="1">
        <v>1117.96</v>
      </c>
      <c r="K20" t="s">
        <v>82</v>
      </c>
      <c r="L20" t="s">
        <v>25</v>
      </c>
      <c r="M20">
        <v>0</v>
      </c>
      <c r="N20" t="s">
        <v>89</v>
      </c>
      <c r="O20" t="s">
        <v>90</v>
      </c>
      <c r="P20" s="11">
        <v>24.78</v>
      </c>
      <c r="Q20" s="6">
        <v>44988</v>
      </c>
      <c r="R20" s="6">
        <v>44993</v>
      </c>
      <c r="S20" t="s">
        <v>44</v>
      </c>
      <c r="T20">
        <f>Sheet1[[#This Row],[DeliveryDate]]-Sheet1[[#This Row],[OrderDate]]</f>
        <v>5</v>
      </c>
      <c r="U20" t="str">
        <f t="shared" si="0"/>
        <v>Mar</v>
      </c>
      <c r="V20" t="str">
        <f t="shared" si="1"/>
        <v>Friday</v>
      </c>
      <c r="W20" s="1">
        <f>Sheet1[[#This Row],[TotalPrice]]-Sheet1[[#This Row],[ShippingCost]]</f>
        <v>1093.18</v>
      </c>
      <c r="X20" t="str">
        <f>TEXT(Sheet1[[#This Row],[Date]], "yyyy")</f>
        <v>2023</v>
      </c>
      <c r="Y20" s="1">
        <f>Sheet1[[#This Row],[UnitPrice]]*Sheet1[[#This Row],[Quantity]] *(1 - Sheet1[[#This Row],[Discount]])</f>
        <v>1117.96</v>
      </c>
      <c r="Z20" s="24">
        <f>SUM(Sheet1[[#This Row],[Quantity]]*Sheet1[[#This Row],[Returned]])</f>
        <v>0</v>
      </c>
    </row>
    <row r="21" spans="1:26" x14ac:dyDescent="0.25">
      <c r="A21" s="6">
        <v>45614</v>
      </c>
      <c r="B21" t="s">
        <v>29</v>
      </c>
      <c r="C21" t="s">
        <v>20</v>
      </c>
      <c r="D21">
        <v>1</v>
      </c>
      <c r="E21" s="1">
        <v>178.55</v>
      </c>
      <c r="F21" t="s">
        <v>31</v>
      </c>
      <c r="G21" t="s">
        <v>32</v>
      </c>
      <c r="H21" s="9">
        <v>0.15</v>
      </c>
      <c r="I21" t="s">
        <v>52</v>
      </c>
      <c r="J21" s="1">
        <v>151.76750000000001</v>
      </c>
      <c r="K21" t="s">
        <v>55</v>
      </c>
      <c r="L21" t="s">
        <v>35</v>
      </c>
      <c r="M21">
        <v>1</v>
      </c>
      <c r="N21" t="s">
        <v>91</v>
      </c>
      <c r="O21" t="s">
        <v>92</v>
      </c>
      <c r="P21" s="11">
        <v>7.61</v>
      </c>
      <c r="Q21" s="6">
        <v>45614</v>
      </c>
      <c r="R21" s="6">
        <v>45617</v>
      </c>
      <c r="S21" t="s">
        <v>38</v>
      </c>
      <c r="T21">
        <f>Sheet1[[#This Row],[DeliveryDate]]-Sheet1[[#This Row],[OrderDate]]</f>
        <v>3</v>
      </c>
      <c r="U21" t="str">
        <f t="shared" si="0"/>
        <v>Jan</v>
      </c>
      <c r="V21" t="str">
        <f t="shared" si="1"/>
        <v>Thursday</v>
      </c>
      <c r="W21" s="1">
        <f>Sheet1[[#This Row],[TotalPrice]]-Sheet1[[#This Row],[ShippingCost]]</f>
        <v>144.1575</v>
      </c>
      <c r="X21" t="str">
        <f>TEXT(Sheet1[[#This Row],[Date]], "yyyy")</f>
        <v>2024</v>
      </c>
      <c r="Y21" s="1">
        <f>Sheet1[[#This Row],[UnitPrice]]*Sheet1[[#This Row],[Quantity]] *(1 - Sheet1[[#This Row],[Discount]])</f>
        <v>151.76750000000001</v>
      </c>
      <c r="Z21" s="24">
        <f>SUM(Sheet1[[#This Row],[Quantity]]*Sheet1[[#This Row],[Returned]])</f>
        <v>1</v>
      </c>
    </row>
    <row r="22" spans="1:26" x14ac:dyDescent="0.25">
      <c r="A22" s="6">
        <v>45055</v>
      </c>
      <c r="B22" t="s">
        <v>45</v>
      </c>
      <c r="C22" t="s">
        <v>93</v>
      </c>
      <c r="D22">
        <v>1</v>
      </c>
      <c r="E22" s="1">
        <v>472.07</v>
      </c>
      <c r="F22" t="s">
        <v>31</v>
      </c>
      <c r="G22" t="s">
        <v>22</v>
      </c>
      <c r="H22" s="9">
        <v>0.1</v>
      </c>
      <c r="I22" t="s">
        <v>52</v>
      </c>
      <c r="J22" s="1">
        <v>424.863</v>
      </c>
      <c r="K22" t="s">
        <v>24</v>
      </c>
      <c r="L22" t="s">
        <v>25</v>
      </c>
      <c r="M22">
        <v>0</v>
      </c>
      <c r="N22" t="s">
        <v>94</v>
      </c>
      <c r="O22" t="s">
        <v>95</v>
      </c>
      <c r="P22" s="11">
        <v>33.17</v>
      </c>
      <c r="Q22" s="6">
        <v>45055</v>
      </c>
      <c r="R22" s="6">
        <v>45063</v>
      </c>
      <c r="S22" t="s">
        <v>50</v>
      </c>
      <c r="T22">
        <f>Sheet1[[#This Row],[DeliveryDate]]-Sheet1[[#This Row],[OrderDate]]</f>
        <v>8</v>
      </c>
      <c r="U22" t="str">
        <f t="shared" si="0"/>
        <v>Jun</v>
      </c>
      <c r="V22" t="str">
        <f t="shared" si="1"/>
        <v>Saturday</v>
      </c>
      <c r="W22" s="1">
        <f>Sheet1[[#This Row],[TotalPrice]]-Sheet1[[#This Row],[ShippingCost]]</f>
        <v>391.69299999999998</v>
      </c>
      <c r="X22" t="str">
        <f>TEXT(Sheet1[[#This Row],[Date]], "yyyy")</f>
        <v>2023</v>
      </c>
      <c r="Y22" s="1">
        <f>Sheet1[[#This Row],[UnitPrice]]*Sheet1[[#This Row],[Quantity]] *(1 - Sheet1[[#This Row],[Discount]])</f>
        <v>424.863</v>
      </c>
      <c r="Z22" s="24">
        <f>SUM(Sheet1[[#This Row],[Quantity]]*Sheet1[[#This Row],[Returned]])</f>
        <v>0</v>
      </c>
    </row>
    <row r="23" spans="1:26" hidden="1" x14ac:dyDescent="0.25">
      <c r="A23" s="6">
        <v>45633</v>
      </c>
      <c r="B23" t="s">
        <v>39</v>
      </c>
      <c r="C23" t="s">
        <v>93</v>
      </c>
      <c r="D23">
        <v>12</v>
      </c>
      <c r="E23" s="1">
        <v>306.29000000000002</v>
      </c>
      <c r="F23" t="s">
        <v>58</v>
      </c>
      <c r="G23" t="s">
        <v>32</v>
      </c>
      <c r="H23" s="9">
        <v>0</v>
      </c>
      <c r="I23" t="s">
        <v>47</v>
      </c>
      <c r="J23" s="1">
        <v>3675.48</v>
      </c>
      <c r="K23" t="s">
        <v>55</v>
      </c>
      <c r="L23" t="s">
        <v>35</v>
      </c>
      <c r="M23">
        <v>0</v>
      </c>
      <c r="N23" t="s">
        <v>96</v>
      </c>
      <c r="O23" t="s">
        <v>97</v>
      </c>
      <c r="P23" s="11">
        <v>37.380000000000003</v>
      </c>
      <c r="Q23" s="6">
        <v>45633</v>
      </c>
      <c r="R23" s="6">
        <v>45640</v>
      </c>
      <c r="S23" t="s">
        <v>44</v>
      </c>
      <c r="T23">
        <f>Sheet1[[#This Row],[DeliveryDate]]-Sheet1[[#This Row],[OrderDate]]</f>
        <v>7</v>
      </c>
      <c r="U23" t="str">
        <f t="shared" si="0"/>
        <v>Feb</v>
      </c>
      <c r="V23" t="str">
        <f t="shared" si="1"/>
        <v>Monday</v>
      </c>
      <c r="W23" s="1">
        <f>Sheet1[[#This Row],[TotalPrice]]-Sheet1[[#This Row],[ShippingCost]]</f>
        <v>3638.1</v>
      </c>
      <c r="X23" t="str">
        <f>TEXT(Sheet1[[#This Row],[Date]], "yyyy")</f>
        <v>2024</v>
      </c>
      <c r="Y23" s="1">
        <f>Sheet1[[#This Row],[UnitPrice]]*Sheet1[[#This Row],[Quantity]] *(1 - Sheet1[[#This Row],[Discount]])</f>
        <v>3675.4800000000005</v>
      </c>
      <c r="Z23" s="24">
        <f>SUM(Sheet1[[#This Row],[Quantity]]*Sheet1[[#This Row],[Returned]])</f>
        <v>0</v>
      </c>
    </row>
    <row r="24" spans="1:26" hidden="1" x14ac:dyDescent="0.25">
      <c r="A24" s="6">
        <v>45335</v>
      </c>
      <c r="B24" t="s">
        <v>39</v>
      </c>
      <c r="C24" t="s">
        <v>30</v>
      </c>
      <c r="D24">
        <v>7</v>
      </c>
      <c r="E24" s="1">
        <v>434.77</v>
      </c>
      <c r="F24" t="s">
        <v>51</v>
      </c>
      <c r="G24" t="s">
        <v>32</v>
      </c>
      <c r="H24" s="9">
        <v>0.15</v>
      </c>
      <c r="I24" t="s">
        <v>47</v>
      </c>
      <c r="J24" s="1">
        <v>2586.8815</v>
      </c>
      <c r="K24" t="s">
        <v>24</v>
      </c>
      <c r="L24" t="s">
        <v>35</v>
      </c>
      <c r="M24">
        <v>0</v>
      </c>
      <c r="N24" t="s">
        <v>98</v>
      </c>
      <c r="O24" t="s">
        <v>99</v>
      </c>
      <c r="P24" s="11">
        <v>12.35</v>
      </c>
      <c r="Q24" s="6">
        <v>45335</v>
      </c>
      <c r="R24" s="6">
        <v>45337</v>
      </c>
      <c r="S24" t="s">
        <v>44</v>
      </c>
      <c r="T24">
        <f>Sheet1[[#This Row],[DeliveryDate]]-Sheet1[[#This Row],[OrderDate]]</f>
        <v>2</v>
      </c>
      <c r="U24" t="str">
        <f t="shared" si="0"/>
        <v>Dec</v>
      </c>
      <c r="V24" t="str">
        <f t="shared" si="1"/>
        <v>Saturday</v>
      </c>
      <c r="W24" s="1">
        <f>Sheet1[[#This Row],[TotalPrice]]-Sheet1[[#This Row],[ShippingCost]]</f>
        <v>2574.5315000000001</v>
      </c>
      <c r="X24" t="str">
        <f>TEXT(Sheet1[[#This Row],[Date]], "yyyy")</f>
        <v>2024</v>
      </c>
      <c r="Y24" s="1">
        <f>Sheet1[[#This Row],[UnitPrice]]*Sheet1[[#This Row],[Quantity]] *(1 - Sheet1[[#This Row],[Discount]])</f>
        <v>2586.8815</v>
      </c>
      <c r="Z24" s="24">
        <f>SUM(Sheet1[[#This Row],[Quantity]]*Sheet1[[#This Row],[Returned]])</f>
        <v>0</v>
      </c>
    </row>
    <row r="25" spans="1:26" x14ac:dyDescent="0.25">
      <c r="A25" s="6">
        <v>45725</v>
      </c>
      <c r="B25" t="s">
        <v>29</v>
      </c>
      <c r="C25" t="s">
        <v>40</v>
      </c>
      <c r="D25">
        <v>6</v>
      </c>
      <c r="E25" s="1">
        <v>64.98</v>
      </c>
      <c r="F25" t="s">
        <v>51</v>
      </c>
      <c r="G25" t="s">
        <v>32</v>
      </c>
      <c r="H25" s="9">
        <v>0</v>
      </c>
      <c r="I25" t="s">
        <v>52</v>
      </c>
      <c r="J25" s="1">
        <v>389.88</v>
      </c>
      <c r="K25" t="s">
        <v>55</v>
      </c>
      <c r="L25" t="s">
        <v>41</v>
      </c>
      <c r="M25">
        <v>0</v>
      </c>
      <c r="N25" t="s">
        <v>100</v>
      </c>
      <c r="O25" t="s">
        <v>101</v>
      </c>
      <c r="P25" s="11">
        <v>21.25</v>
      </c>
      <c r="Q25" s="6">
        <v>45725</v>
      </c>
      <c r="R25" s="6">
        <v>45731</v>
      </c>
      <c r="S25" t="s">
        <v>38</v>
      </c>
      <c r="T25">
        <f>Sheet1[[#This Row],[DeliveryDate]]-Sheet1[[#This Row],[OrderDate]]</f>
        <v>6</v>
      </c>
      <c r="U25" t="str">
        <f t="shared" si="0"/>
        <v>Oct</v>
      </c>
      <c r="V25" t="str">
        <f t="shared" si="1"/>
        <v>Saturday</v>
      </c>
      <c r="W25" s="1">
        <f>Sheet1[[#This Row],[TotalPrice]]-Sheet1[[#This Row],[ShippingCost]]</f>
        <v>368.63</v>
      </c>
      <c r="X25" t="str">
        <f>TEXT(Sheet1[[#This Row],[Date]], "yyyy")</f>
        <v>2025</v>
      </c>
      <c r="Y25" s="1">
        <f>Sheet1[[#This Row],[UnitPrice]]*Sheet1[[#This Row],[Quantity]] *(1 - Sheet1[[#This Row],[Discount]])</f>
        <v>389.88</v>
      </c>
      <c r="Z25" s="24">
        <f>SUM(Sheet1[[#This Row],[Quantity]]*Sheet1[[#This Row],[Returned]])</f>
        <v>0</v>
      </c>
    </row>
    <row r="26" spans="1:26" hidden="1" x14ac:dyDescent="0.25">
      <c r="A26" s="6">
        <v>45785</v>
      </c>
      <c r="B26" t="s">
        <v>39</v>
      </c>
      <c r="C26" t="s">
        <v>102</v>
      </c>
      <c r="D26">
        <v>4</v>
      </c>
      <c r="E26" s="1">
        <v>559.72</v>
      </c>
      <c r="F26" t="s">
        <v>58</v>
      </c>
      <c r="G26" t="s">
        <v>32</v>
      </c>
      <c r="H26" s="9">
        <v>0.15</v>
      </c>
      <c r="I26" t="s">
        <v>66</v>
      </c>
      <c r="J26" s="1">
        <v>1903.048</v>
      </c>
      <c r="K26" t="s">
        <v>24</v>
      </c>
      <c r="L26" t="s">
        <v>35</v>
      </c>
      <c r="M26">
        <v>0</v>
      </c>
      <c r="N26" t="s">
        <v>103</v>
      </c>
      <c r="O26" t="s">
        <v>104</v>
      </c>
      <c r="P26" s="11">
        <v>41.91</v>
      </c>
      <c r="Q26" s="6">
        <v>45785</v>
      </c>
      <c r="R26" s="6">
        <v>45789</v>
      </c>
      <c r="S26" t="s">
        <v>44</v>
      </c>
      <c r="T26">
        <f>Sheet1[[#This Row],[DeliveryDate]]-Sheet1[[#This Row],[OrderDate]]</f>
        <v>4</v>
      </c>
      <c r="U26" t="str">
        <f t="shared" si="0"/>
        <v>Dec</v>
      </c>
      <c r="V26" t="str">
        <f t="shared" si="1"/>
        <v>Sunday</v>
      </c>
      <c r="W26" s="1">
        <f>Sheet1[[#This Row],[TotalPrice]]-Sheet1[[#This Row],[ShippingCost]]</f>
        <v>1861.1379999999999</v>
      </c>
      <c r="X26" t="str">
        <f>TEXT(Sheet1[[#This Row],[Date]], "yyyy")</f>
        <v>2025</v>
      </c>
      <c r="Y26" s="1">
        <f>Sheet1[[#This Row],[UnitPrice]]*Sheet1[[#This Row],[Quantity]] *(1 - Sheet1[[#This Row],[Discount]])</f>
        <v>1903.048</v>
      </c>
      <c r="Z26" s="24">
        <f>SUM(Sheet1[[#This Row],[Quantity]]*Sheet1[[#This Row],[Returned]])</f>
        <v>0</v>
      </c>
    </row>
    <row r="27" spans="1:26" x14ac:dyDescent="0.25">
      <c r="A27" s="6">
        <v>45737</v>
      </c>
      <c r="B27" t="s">
        <v>45</v>
      </c>
      <c r="C27" t="s">
        <v>46</v>
      </c>
      <c r="D27">
        <v>9</v>
      </c>
      <c r="E27" s="1">
        <v>343.21</v>
      </c>
      <c r="F27" t="s">
        <v>31</v>
      </c>
      <c r="G27" t="s">
        <v>32</v>
      </c>
      <c r="H27" s="9">
        <v>0.05</v>
      </c>
      <c r="I27" t="s">
        <v>52</v>
      </c>
      <c r="J27" s="1">
        <v>2934.4454999999998</v>
      </c>
      <c r="K27" t="s">
        <v>55</v>
      </c>
      <c r="L27" t="s">
        <v>25</v>
      </c>
      <c r="M27">
        <v>0</v>
      </c>
      <c r="N27" t="s">
        <v>105</v>
      </c>
      <c r="O27" t="s">
        <v>106</v>
      </c>
      <c r="P27" s="11">
        <v>40.29</v>
      </c>
      <c r="Q27" s="6">
        <v>45737</v>
      </c>
      <c r="R27" s="6">
        <v>45744</v>
      </c>
      <c r="S27" t="s">
        <v>50</v>
      </c>
      <c r="T27">
        <f>Sheet1[[#This Row],[DeliveryDate]]-Sheet1[[#This Row],[OrderDate]]</f>
        <v>7</v>
      </c>
      <c r="U27" t="str">
        <f t="shared" si="0"/>
        <v>Nov</v>
      </c>
      <c r="V27" t="str">
        <f t="shared" si="1"/>
        <v>Tuesday</v>
      </c>
      <c r="W27" s="1">
        <f>Sheet1[[#This Row],[TotalPrice]]-Sheet1[[#This Row],[ShippingCost]]</f>
        <v>2894.1554999999998</v>
      </c>
      <c r="X27" t="str">
        <f>TEXT(Sheet1[[#This Row],[Date]], "yyyy")</f>
        <v>2025</v>
      </c>
      <c r="Y27" s="1">
        <f>Sheet1[[#This Row],[UnitPrice]]*Sheet1[[#This Row],[Quantity]] *(1 - Sheet1[[#This Row],[Discount]])</f>
        <v>2934.4454999999998</v>
      </c>
      <c r="Z27" s="24">
        <f>SUM(Sheet1[[#This Row],[Quantity]]*Sheet1[[#This Row],[Returned]])</f>
        <v>0</v>
      </c>
    </row>
    <row r="28" spans="1:26" x14ac:dyDescent="0.25">
      <c r="A28" s="6">
        <v>45828</v>
      </c>
      <c r="B28" t="s">
        <v>29</v>
      </c>
      <c r="C28" t="s">
        <v>46</v>
      </c>
      <c r="D28">
        <v>7</v>
      </c>
      <c r="E28" s="1">
        <v>301.01</v>
      </c>
      <c r="F28" t="s">
        <v>21</v>
      </c>
      <c r="G28" t="s">
        <v>32</v>
      </c>
      <c r="H28" s="9">
        <v>0.15</v>
      </c>
      <c r="I28" t="s">
        <v>66</v>
      </c>
      <c r="J28" s="1">
        <v>1791.0094999999999</v>
      </c>
      <c r="K28" t="s">
        <v>67</v>
      </c>
      <c r="L28" t="s">
        <v>35</v>
      </c>
      <c r="M28">
        <v>1</v>
      </c>
      <c r="N28" t="s">
        <v>107</v>
      </c>
      <c r="O28" t="s">
        <v>108</v>
      </c>
      <c r="P28" s="11">
        <v>34.97</v>
      </c>
      <c r="Q28" s="6">
        <v>45828</v>
      </c>
      <c r="R28" s="6">
        <v>45838</v>
      </c>
      <c r="S28" t="s">
        <v>38</v>
      </c>
      <c r="T28">
        <f>Sheet1[[#This Row],[DeliveryDate]]-Sheet1[[#This Row],[OrderDate]]</f>
        <v>10</v>
      </c>
      <c r="U28" t="str">
        <f t="shared" si="0"/>
        <v>Mar</v>
      </c>
      <c r="V28" t="str">
        <f t="shared" si="1"/>
        <v>Friday</v>
      </c>
      <c r="W28" s="1">
        <f>Sheet1[[#This Row],[TotalPrice]]-Sheet1[[#This Row],[ShippingCost]]</f>
        <v>1756.0394999999999</v>
      </c>
      <c r="X28" t="str">
        <f>TEXT(Sheet1[[#This Row],[Date]], "yyyy")</f>
        <v>2025</v>
      </c>
      <c r="Y28" s="1">
        <f>Sheet1[[#This Row],[UnitPrice]]*Sheet1[[#This Row],[Quantity]] *(1 - Sheet1[[#This Row],[Discount]])</f>
        <v>1791.0094999999997</v>
      </c>
      <c r="Z28" s="24">
        <f>SUM(Sheet1[[#This Row],[Quantity]]*Sheet1[[#This Row],[Returned]])</f>
        <v>7</v>
      </c>
    </row>
    <row r="29" spans="1:26" x14ac:dyDescent="0.25">
      <c r="A29" s="6">
        <v>45148</v>
      </c>
      <c r="B29" t="s">
        <v>29</v>
      </c>
      <c r="C29" t="s">
        <v>109</v>
      </c>
      <c r="D29">
        <v>5</v>
      </c>
      <c r="E29" s="1">
        <v>470.32</v>
      </c>
      <c r="F29" t="s">
        <v>31</v>
      </c>
      <c r="G29" t="s">
        <v>32</v>
      </c>
      <c r="H29" s="9">
        <v>0.1</v>
      </c>
      <c r="I29" t="s">
        <v>23</v>
      </c>
      <c r="J29" s="1">
        <v>2116.44</v>
      </c>
      <c r="K29" t="s">
        <v>55</v>
      </c>
      <c r="L29" t="s">
        <v>35</v>
      </c>
      <c r="M29">
        <v>0</v>
      </c>
      <c r="N29" t="s">
        <v>110</v>
      </c>
      <c r="O29" t="s">
        <v>111</v>
      </c>
      <c r="P29" s="11">
        <v>17.77</v>
      </c>
      <c r="Q29" s="6">
        <v>45148</v>
      </c>
      <c r="R29" s="6">
        <v>45152</v>
      </c>
      <c r="S29" t="s">
        <v>38</v>
      </c>
      <c r="T29">
        <f>Sheet1[[#This Row],[DeliveryDate]]-Sheet1[[#This Row],[OrderDate]]</f>
        <v>4</v>
      </c>
      <c r="U29" t="str">
        <f t="shared" si="0"/>
        <v>Mar</v>
      </c>
      <c r="V29" t="str">
        <f t="shared" si="1"/>
        <v>Thursday</v>
      </c>
      <c r="W29" s="1">
        <f>Sheet1[[#This Row],[TotalPrice]]-Sheet1[[#This Row],[ShippingCost]]</f>
        <v>2098.67</v>
      </c>
      <c r="X29" t="str">
        <f>TEXT(Sheet1[[#This Row],[Date]], "yyyy")</f>
        <v>2023</v>
      </c>
      <c r="Y29" s="1">
        <f>Sheet1[[#This Row],[UnitPrice]]*Sheet1[[#This Row],[Quantity]] *(1 - Sheet1[[#This Row],[Discount]])</f>
        <v>2116.44</v>
      </c>
      <c r="Z29" s="24">
        <f>SUM(Sheet1[[#This Row],[Quantity]]*Sheet1[[#This Row],[Returned]])</f>
        <v>0</v>
      </c>
    </row>
    <row r="30" spans="1:26" hidden="1" x14ac:dyDescent="0.25">
      <c r="A30" s="6">
        <v>45459</v>
      </c>
      <c r="B30" t="s">
        <v>45</v>
      </c>
      <c r="C30" t="s">
        <v>109</v>
      </c>
      <c r="D30">
        <v>20</v>
      </c>
      <c r="E30" s="1">
        <v>65.17</v>
      </c>
      <c r="F30" t="s">
        <v>51</v>
      </c>
      <c r="G30" t="s">
        <v>22</v>
      </c>
      <c r="H30" s="9">
        <v>0.05</v>
      </c>
      <c r="I30" t="s">
        <v>23</v>
      </c>
      <c r="J30" s="1">
        <v>1238.23</v>
      </c>
      <c r="K30" t="s">
        <v>34</v>
      </c>
      <c r="L30" t="s">
        <v>25</v>
      </c>
      <c r="M30">
        <v>0</v>
      </c>
      <c r="N30" t="s">
        <v>112</v>
      </c>
      <c r="O30" t="s">
        <v>113</v>
      </c>
      <c r="P30" s="11">
        <v>21.72</v>
      </c>
      <c r="Q30" s="6">
        <v>45459</v>
      </c>
      <c r="R30" s="6">
        <v>45468</v>
      </c>
      <c r="S30" t="s">
        <v>50</v>
      </c>
      <c r="T30">
        <f>Sheet1[[#This Row],[DeliveryDate]]-Sheet1[[#This Row],[OrderDate]]</f>
        <v>9</v>
      </c>
      <c r="U30" t="str">
        <f t="shared" si="0"/>
        <v>Feb</v>
      </c>
      <c r="V30" t="str">
        <f t="shared" si="1"/>
        <v>Sunday</v>
      </c>
      <c r="W30" s="1">
        <f>Sheet1[[#This Row],[TotalPrice]]-Sheet1[[#This Row],[ShippingCost]]</f>
        <v>1216.51</v>
      </c>
      <c r="X30" t="str">
        <f>TEXT(Sheet1[[#This Row],[Date]], "yyyy")</f>
        <v>2024</v>
      </c>
      <c r="Y30" s="1">
        <f>Sheet1[[#This Row],[UnitPrice]]*Sheet1[[#This Row],[Quantity]] *(1 - Sheet1[[#This Row],[Discount]])</f>
        <v>1238.23</v>
      </c>
      <c r="Z30" s="24">
        <f>SUM(Sheet1[[#This Row],[Quantity]]*Sheet1[[#This Row],[Returned]])</f>
        <v>0</v>
      </c>
    </row>
    <row r="31" spans="1:26" x14ac:dyDescent="0.25">
      <c r="A31" s="6">
        <v>45130</v>
      </c>
      <c r="B31" t="s">
        <v>29</v>
      </c>
      <c r="C31" t="s">
        <v>20</v>
      </c>
      <c r="D31">
        <v>12</v>
      </c>
      <c r="E31" s="1">
        <v>36.17</v>
      </c>
      <c r="F31" t="s">
        <v>31</v>
      </c>
      <c r="G31" t="s">
        <v>32</v>
      </c>
      <c r="H31" s="9">
        <v>0</v>
      </c>
      <c r="I31" t="s">
        <v>23</v>
      </c>
      <c r="J31" s="1">
        <v>434.04</v>
      </c>
      <c r="K31" t="s">
        <v>24</v>
      </c>
      <c r="L31" t="s">
        <v>41</v>
      </c>
      <c r="M31">
        <v>0</v>
      </c>
      <c r="N31" t="s">
        <v>114</v>
      </c>
      <c r="O31" t="s">
        <v>115</v>
      </c>
      <c r="P31" s="11">
        <v>34.85</v>
      </c>
      <c r="Q31" s="6">
        <v>45130</v>
      </c>
      <c r="R31" s="6">
        <v>45133</v>
      </c>
      <c r="S31" t="s">
        <v>38</v>
      </c>
      <c r="T31">
        <f>Sheet1[[#This Row],[DeliveryDate]]-Sheet1[[#This Row],[OrderDate]]</f>
        <v>3</v>
      </c>
      <c r="U31" t="str">
        <f t="shared" si="0"/>
        <v>Oct</v>
      </c>
      <c r="V31" t="str">
        <f t="shared" si="1"/>
        <v>Saturday</v>
      </c>
      <c r="W31" s="1">
        <f>Sheet1[[#This Row],[TotalPrice]]-Sheet1[[#This Row],[ShippingCost]]</f>
        <v>399.19</v>
      </c>
      <c r="X31" t="str">
        <f>TEXT(Sheet1[[#This Row],[Date]], "yyyy")</f>
        <v>2023</v>
      </c>
      <c r="Y31" s="1">
        <f>Sheet1[[#This Row],[UnitPrice]]*Sheet1[[#This Row],[Quantity]] *(1 - Sheet1[[#This Row],[Discount]])</f>
        <v>434.04</v>
      </c>
      <c r="Z31" s="24">
        <f>SUM(Sheet1[[#This Row],[Quantity]]*Sheet1[[#This Row],[Returned]])</f>
        <v>0</v>
      </c>
    </row>
    <row r="32" spans="1:26" x14ac:dyDescent="0.25">
      <c r="A32" s="6">
        <v>45066</v>
      </c>
      <c r="B32" t="s">
        <v>45</v>
      </c>
      <c r="C32" t="s">
        <v>109</v>
      </c>
      <c r="D32">
        <v>4</v>
      </c>
      <c r="E32" s="1">
        <v>459.31</v>
      </c>
      <c r="F32" t="s">
        <v>58</v>
      </c>
      <c r="G32" t="s">
        <v>22</v>
      </c>
      <c r="H32" s="9">
        <v>0.15</v>
      </c>
      <c r="I32" t="s">
        <v>52</v>
      </c>
      <c r="J32" s="1">
        <v>1561.654</v>
      </c>
      <c r="K32" t="s">
        <v>34</v>
      </c>
      <c r="L32" t="s">
        <v>41</v>
      </c>
      <c r="M32">
        <v>1</v>
      </c>
      <c r="N32" t="s">
        <v>116</v>
      </c>
      <c r="O32" t="s">
        <v>117</v>
      </c>
      <c r="P32" s="11">
        <v>27.39</v>
      </c>
      <c r="Q32" s="6">
        <v>45066</v>
      </c>
      <c r="R32" s="6">
        <v>45073</v>
      </c>
      <c r="S32" t="s">
        <v>50</v>
      </c>
      <c r="T32">
        <f>Sheet1[[#This Row],[DeliveryDate]]-Sheet1[[#This Row],[OrderDate]]</f>
        <v>7</v>
      </c>
      <c r="U32" t="str">
        <f t="shared" si="0"/>
        <v>Jan</v>
      </c>
      <c r="V32" t="str">
        <f t="shared" si="1"/>
        <v>Thursday</v>
      </c>
      <c r="W32" s="1">
        <f>Sheet1[[#This Row],[TotalPrice]]-Sheet1[[#This Row],[ShippingCost]]</f>
        <v>1534.2639999999999</v>
      </c>
      <c r="X32" t="str">
        <f>TEXT(Sheet1[[#This Row],[Date]], "yyyy")</f>
        <v>2023</v>
      </c>
      <c r="Y32" s="1">
        <f>Sheet1[[#This Row],[UnitPrice]]*Sheet1[[#This Row],[Quantity]] *(1 - Sheet1[[#This Row],[Discount]])</f>
        <v>1561.654</v>
      </c>
      <c r="Z32" s="24">
        <f>SUM(Sheet1[[#This Row],[Quantity]]*Sheet1[[#This Row],[Returned]])</f>
        <v>4</v>
      </c>
    </row>
    <row r="33" spans="1:26" hidden="1" x14ac:dyDescent="0.25">
      <c r="A33" s="6">
        <v>45107</v>
      </c>
      <c r="B33" t="s">
        <v>29</v>
      </c>
      <c r="C33" t="s">
        <v>20</v>
      </c>
      <c r="D33">
        <v>2</v>
      </c>
      <c r="E33" s="1">
        <v>416.06</v>
      </c>
      <c r="F33" t="s">
        <v>58</v>
      </c>
      <c r="G33" t="s">
        <v>32</v>
      </c>
      <c r="H33" s="9">
        <v>0.05</v>
      </c>
      <c r="I33" t="s">
        <v>23</v>
      </c>
      <c r="J33" s="1">
        <v>790.51400000000001</v>
      </c>
      <c r="K33" t="s">
        <v>55</v>
      </c>
      <c r="L33" t="s">
        <v>35</v>
      </c>
      <c r="M33">
        <v>0</v>
      </c>
      <c r="N33" t="s">
        <v>118</v>
      </c>
      <c r="O33" t="s">
        <v>119</v>
      </c>
      <c r="P33" s="11">
        <v>11.62</v>
      </c>
      <c r="Q33" s="6">
        <v>45107</v>
      </c>
      <c r="R33" s="6">
        <v>45111</v>
      </c>
      <c r="S33" t="s">
        <v>38</v>
      </c>
      <c r="T33">
        <f>Sheet1[[#This Row],[DeliveryDate]]-Sheet1[[#This Row],[OrderDate]]</f>
        <v>4</v>
      </c>
      <c r="U33" t="str">
        <f t="shared" si="0"/>
        <v>Oct</v>
      </c>
      <c r="V33" t="str">
        <f t="shared" si="1"/>
        <v>Sunday</v>
      </c>
      <c r="W33" s="1">
        <f>Sheet1[[#This Row],[TotalPrice]]-Sheet1[[#This Row],[ShippingCost]]</f>
        <v>778.89400000000001</v>
      </c>
      <c r="X33" t="str">
        <f>TEXT(Sheet1[[#This Row],[Date]], "yyyy")</f>
        <v>2023</v>
      </c>
      <c r="Y33" s="1">
        <f>Sheet1[[#This Row],[UnitPrice]]*Sheet1[[#This Row],[Quantity]] *(1 - Sheet1[[#This Row],[Discount]])</f>
        <v>790.51400000000001</v>
      </c>
      <c r="Z33" s="24">
        <f>SUM(Sheet1[[#This Row],[Quantity]]*Sheet1[[#This Row],[Returned]])</f>
        <v>0</v>
      </c>
    </row>
    <row r="34" spans="1:26" x14ac:dyDescent="0.25">
      <c r="A34" s="6">
        <v>45447</v>
      </c>
      <c r="B34" t="s">
        <v>29</v>
      </c>
      <c r="C34" t="s">
        <v>93</v>
      </c>
      <c r="D34">
        <v>16</v>
      </c>
      <c r="E34" s="1">
        <v>302.58</v>
      </c>
      <c r="F34" t="s">
        <v>58</v>
      </c>
      <c r="G34" t="s">
        <v>32</v>
      </c>
      <c r="H34" s="9">
        <v>0</v>
      </c>
      <c r="I34" t="s">
        <v>33</v>
      </c>
      <c r="J34" s="1">
        <v>4841.28</v>
      </c>
      <c r="K34" t="s">
        <v>24</v>
      </c>
      <c r="L34" t="s">
        <v>41</v>
      </c>
      <c r="M34">
        <v>1</v>
      </c>
      <c r="N34" t="s">
        <v>120</v>
      </c>
      <c r="O34" t="s">
        <v>121</v>
      </c>
      <c r="P34" s="11">
        <v>20.76</v>
      </c>
      <c r="Q34" s="6">
        <v>45447</v>
      </c>
      <c r="R34" s="6">
        <v>45457</v>
      </c>
      <c r="S34" t="s">
        <v>38</v>
      </c>
      <c r="T34">
        <f>Sheet1[[#This Row],[DeliveryDate]]-Sheet1[[#This Row],[OrderDate]]</f>
        <v>10</v>
      </c>
      <c r="U34" t="str">
        <f t="shared" si="0"/>
        <v>Sep</v>
      </c>
      <c r="V34" t="str">
        <f t="shared" si="1"/>
        <v>Wednesday</v>
      </c>
      <c r="W34" s="1">
        <f>Sheet1[[#This Row],[TotalPrice]]-Sheet1[[#This Row],[ShippingCost]]</f>
        <v>4820.5199999999995</v>
      </c>
      <c r="X34" t="str">
        <f>TEXT(Sheet1[[#This Row],[Date]], "yyyy")</f>
        <v>2024</v>
      </c>
      <c r="Y34" s="1">
        <f>Sheet1[[#This Row],[UnitPrice]]*Sheet1[[#This Row],[Quantity]] *(1 - Sheet1[[#This Row],[Discount]])</f>
        <v>4841.28</v>
      </c>
      <c r="Z34" s="24">
        <f>SUM(Sheet1[[#This Row],[Quantity]]*Sheet1[[#This Row],[Returned]])</f>
        <v>16</v>
      </c>
    </row>
    <row r="35" spans="1:26" hidden="1" x14ac:dyDescent="0.25">
      <c r="A35" s="6">
        <v>45691</v>
      </c>
      <c r="B35" t="s">
        <v>62</v>
      </c>
      <c r="C35" t="s">
        <v>46</v>
      </c>
      <c r="D35">
        <v>11</v>
      </c>
      <c r="E35" s="1">
        <v>33.130000000000003</v>
      </c>
      <c r="F35" t="s">
        <v>31</v>
      </c>
      <c r="G35" t="s">
        <v>32</v>
      </c>
      <c r="H35" s="9">
        <v>0.15</v>
      </c>
      <c r="I35" t="s">
        <v>47</v>
      </c>
      <c r="J35" s="1">
        <v>309.76549999999997</v>
      </c>
      <c r="K35" t="s">
        <v>24</v>
      </c>
      <c r="L35" t="s">
        <v>25</v>
      </c>
      <c r="M35">
        <v>0</v>
      </c>
      <c r="N35" t="s">
        <v>122</v>
      </c>
      <c r="O35" t="s">
        <v>123</v>
      </c>
      <c r="P35" s="11">
        <v>24.95</v>
      </c>
      <c r="Q35" s="6">
        <v>45691</v>
      </c>
      <c r="R35" s="6">
        <v>45693</v>
      </c>
      <c r="S35" t="s">
        <v>65</v>
      </c>
      <c r="T35">
        <f>Sheet1[[#This Row],[DeliveryDate]]-Sheet1[[#This Row],[OrderDate]]</f>
        <v>2</v>
      </c>
      <c r="U35" t="str">
        <f t="shared" si="0"/>
        <v>Dec</v>
      </c>
      <c r="V35" t="str">
        <f t="shared" si="1"/>
        <v>Tuesday</v>
      </c>
      <c r="W35" s="1">
        <f>Sheet1[[#This Row],[TotalPrice]]-Sheet1[[#This Row],[ShippingCost]]</f>
        <v>284.81549999999999</v>
      </c>
      <c r="X35" t="str">
        <f>TEXT(Sheet1[[#This Row],[Date]], "yyyy")</f>
        <v>2025</v>
      </c>
      <c r="Y35" s="1">
        <f>Sheet1[[#This Row],[UnitPrice]]*Sheet1[[#This Row],[Quantity]] *(1 - Sheet1[[#This Row],[Discount]])</f>
        <v>309.76549999999997</v>
      </c>
      <c r="Z35" s="24">
        <f>SUM(Sheet1[[#This Row],[Quantity]]*Sheet1[[#This Row],[Returned]])</f>
        <v>0</v>
      </c>
    </row>
    <row r="36" spans="1:26" hidden="1" x14ac:dyDescent="0.25">
      <c r="A36" s="6">
        <v>45300</v>
      </c>
      <c r="B36" t="s">
        <v>19</v>
      </c>
      <c r="C36" t="s">
        <v>93</v>
      </c>
      <c r="D36">
        <v>8</v>
      </c>
      <c r="E36" s="1">
        <v>582.52</v>
      </c>
      <c r="F36" t="s">
        <v>58</v>
      </c>
      <c r="G36" t="s">
        <v>32</v>
      </c>
      <c r="H36" s="9">
        <v>0.15</v>
      </c>
      <c r="I36" t="s">
        <v>47</v>
      </c>
      <c r="J36" s="1">
        <v>3961.136</v>
      </c>
      <c r="K36" t="s">
        <v>34</v>
      </c>
      <c r="L36" t="s">
        <v>41</v>
      </c>
      <c r="M36">
        <v>0</v>
      </c>
      <c r="N36" t="s">
        <v>124</v>
      </c>
      <c r="O36" t="s">
        <v>125</v>
      </c>
      <c r="P36" s="11">
        <v>6.47</v>
      </c>
      <c r="Q36" s="6">
        <v>45300</v>
      </c>
      <c r="R36" s="6">
        <v>45304</v>
      </c>
      <c r="S36" t="s">
        <v>28</v>
      </c>
      <c r="T36">
        <f>Sheet1[[#This Row],[DeliveryDate]]-Sheet1[[#This Row],[OrderDate]]</f>
        <v>4</v>
      </c>
      <c r="U36" t="str">
        <f t="shared" si="0"/>
        <v>Feb</v>
      </c>
      <c r="V36" t="str">
        <f t="shared" si="1"/>
        <v>Saturday</v>
      </c>
      <c r="W36" s="1">
        <f>Sheet1[[#This Row],[TotalPrice]]-Sheet1[[#This Row],[ShippingCost]]</f>
        <v>3954.6660000000002</v>
      </c>
      <c r="X36" t="str">
        <f>TEXT(Sheet1[[#This Row],[Date]], "yyyy")</f>
        <v>2024</v>
      </c>
      <c r="Y36" s="1">
        <f>Sheet1[[#This Row],[UnitPrice]]*Sheet1[[#This Row],[Quantity]] *(1 - Sheet1[[#This Row],[Discount]])</f>
        <v>3961.136</v>
      </c>
      <c r="Z36" s="24">
        <f>SUM(Sheet1[[#This Row],[Quantity]]*Sheet1[[#This Row],[Returned]])</f>
        <v>0</v>
      </c>
    </row>
    <row r="37" spans="1:26" x14ac:dyDescent="0.25">
      <c r="A37" s="6">
        <v>45541</v>
      </c>
      <c r="B37" t="s">
        <v>62</v>
      </c>
      <c r="C37" t="s">
        <v>102</v>
      </c>
      <c r="D37">
        <v>14</v>
      </c>
      <c r="E37" s="1">
        <v>242.82</v>
      </c>
      <c r="F37" t="s">
        <v>58</v>
      </c>
      <c r="G37" t="s">
        <v>22</v>
      </c>
      <c r="H37" s="9">
        <v>0.15</v>
      </c>
      <c r="I37" t="s">
        <v>33</v>
      </c>
      <c r="J37" s="1">
        <v>2889.558</v>
      </c>
      <c r="K37" t="s">
        <v>67</v>
      </c>
      <c r="L37" t="s">
        <v>41</v>
      </c>
      <c r="M37">
        <v>1</v>
      </c>
      <c r="N37" t="s">
        <v>126</v>
      </c>
      <c r="O37" t="s">
        <v>127</v>
      </c>
      <c r="P37" s="11">
        <v>20.71</v>
      </c>
      <c r="Q37" s="6">
        <v>45541</v>
      </c>
      <c r="R37" s="6">
        <v>45548</v>
      </c>
      <c r="S37" t="s">
        <v>65</v>
      </c>
      <c r="T37">
        <f>Sheet1[[#This Row],[DeliveryDate]]-Sheet1[[#This Row],[OrderDate]]</f>
        <v>7</v>
      </c>
      <c r="U37" t="str">
        <f t="shared" si="0"/>
        <v>May</v>
      </c>
      <c r="V37" t="str">
        <f t="shared" si="1"/>
        <v>Friday</v>
      </c>
      <c r="W37" s="1">
        <f>Sheet1[[#This Row],[TotalPrice]]-Sheet1[[#This Row],[ShippingCost]]</f>
        <v>2868.848</v>
      </c>
      <c r="X37" t="str">
        <f>TEXT(Sheet1[[#This Row],[Date]], "yyyy")</f>
        <v>2024</v>
      </c>
      <c r="Y37" s="1">
        <f>Sheet1[[#This Row],[UnitPrice]]*Sheet1[[#This Row],[Quantity]] *(1 - Sheet1[[#This Row],[Discount]])</f>
        <v>2889.558</v>
      </c>
      <c r="Z37" s="24">
        <f>SUM(Sheet1[[#This Row],[Quantity]]*Sheet1[[#This Row],[Returned]])</f>
        <v>14</v>
      </c>
    </row>
    <row r="38" spans="1:26" x14ac:dyDescent="0.25">
      <c r="A38" s="6">
        <v>45002</v>
      </c>
      <c r="B38" t="s">
        <v>19</v>
      </c>
      <c r="C38" t="s">
        <v>102</v>
      </c>
      <c r="D38">
        <v>13</v>
      </c>
      <c r="E38" s="1">
        <v>65.989999999999995</v>
      </c>
      <c r="F38" t="s">
        <v>31</v>
      </c>
      <c r="G38" t="s">
        <v>22</v>
      </c>
      <c r="H38" s="9">
        <v>0.1</v>
      </c>
      <c r="I38" t="s">
        <v>47</v>
      </c>
      <c r="J38" s="1">
        <v>772.08299999999997</v>
      </c>
      <c r="K38" t="s">
        <v>67</v>
      </c>
      <c r="L38" t="s">
        <v>41</v>
      </c>
      <c r="M38">
        <v>0</v>
      </c>
      <c r="N38" t="s">
        <v>128</v>
      </c>
      <c r="O38" t="s">
        <v>129</v>
      </c>
      <c r="P38" s="11">
        <v>12.87</v>
      </c>
      <c r="Q38" s="6">
        <v>45002</v>
      </c>
      <c r="R38" s="6">
        <v>45005</v>
      </c>
      <c r="S38" t="s">
        <v>28</v>
      </c>
      <c r="T38">
        <f>Sheet1[[#This Row],[DeliveryDate]]-Sheet1[[#This Row],[OrderDate]]</f>
        <v>3</v>
      </c>
      <c r="U38" t="str">
        <f t="shared" si="0"/>
        <v>Jan</v>
      </c>
      <c r="V38" t="str">
        <f t="shared" si="1"/>
        <v>Saturday</v>
      </c>
      <c r="W38" s="1">
        <f>Sheet1[[#This Row],[TotalPrice]]-Sheet1[[#This Row],[ShippingCost]]</f>
        <v>759.21299999999997</v>
      </c>
      <c r="X38" t="str">
        <f>TEXT(Sheet1[[#This Row],[Date]], "yyyy")</f>
        <v>2023</v>
      </c>
      <c r="Y38" s="1">
        <f>Sheet1[[#This Row],[UnitPrice]]*Sheet1[[#This Row],[Quantity]] *(1 - Sheet1[[#This Row],[Discount]])</f>
        <v>772.08299999999997</v>
      </c>
      <c r="Z38" s="24">
        <f>SUM(Sheet1[[#This Row],[Quantity]]*Sheet1[[#This Row],[Returned]])</f>
        <v>0</v>
      </c>
    </row>
    <row r="39" spans="1:26" x14ac:dyDescent="0.25">
      <c r="A39" s="6">
        <v>45674</v>
      </c>
      <c r="B39" t="s">
        <v>62</v>
      </c>
      <c r="C39" t="s">
        <v>46</v>
      </c>
      <c r="D39">
        <v>2</v>
      </c>
      <c r="E39" s="1">
        <v>251.69</v>
      </c>
      <c r="F39" t="s">
        <v>51</v>
      </c>
      <c r="G39" t="s">
        <v>22</v>
      </c>
      <c r="H39" s="9">
        <v>0</v>
      </c>
      <c r="I39" t="s">
        <v>33</v>
      </c>
      <c r="J39" s="1">
        <v>503.38</v>
      </c>
      <c r="K39" t="s">
        <v>55</v>
      </c>
      <c r="L39" t="s">
        <v>25</v>
      </c>
      <c r="M39">
        <v>0</v>
      </c>
      <c r="N39" t="s">
        <v>130</v>
      </c>
      <c r="O39" t="s">
        <v>131</v>
      </c>
      <c r="P39" s="11">
        <v>42.49</v>
      </c>
      <c r="Q39" s="6">
        <v>45674</v>
      </c>
      <c r="R39" s="6">
        <v>45681</v>
      </c>
      <c r="S39" t="s">
        <v>65</v>
      </c>
      <c r="T39">
        <f>Sheet1[[#This Row],[DeliveryDate]]-Sheet1[[#This Row],[OrderDate]]</f>
        <v>7</v>
      </c>
      <c r="U39" t="str">
        <f t="shared" si="0"/>
        <v>May</v>
      </c>
      <c r="V39" t="str">
        <f t="shared" si="1"/>
        <v>Thursday</v>
      </c>
      <c r="W39" s="1">
        <f>Sheet1[[#This Row],[TotalPrice]]-Sheet1[[#This Row],[ShippingCost]]</f>
        <v>460.89</v>
      </c>
      <c r="X39" t="str">
        <f>TEXT(Sheet1[[#This Row],[Date]], "yyyy")</f>
        <v>2025</v>
      </c>
      <c r="Y39" s="1">
        <f>Sheet1[[#This Row],[UnitPrice]]*Sheet1[[#This Row],[Quantity]] *(1 - Sheet1[[#This Row],[Discount]])</f>
        <v>503.38</v>
      </c>
      <c r="Z39" s="24">
        <f>SUM(Sheet1[[#This Row],[Quantity]]*Sheet1[[#This Row],[Returned]])</f>
        <v>0</v>
      </c>
    </row>
    <row r="40" spans="1:26" x14ac:dyDescent="0.25">
      <c r="A40" s="6">
        <v>45547</v>
      </c>
      <c r="B40" t="s">
        <v>29</v>
      </c>
      <c r="C40" t="s">
        <v>20</v>
      </c>
      <c r="D40">
        <v>1</v>
      </c>
      <c r="E40" s="1">
        <v>269.41000000000003</v>
      </c>
      <c r="F40" t="s">
        <v>21</v>
      </c>
      <c r="G40" t="s">
        <v>22</v>
      </c>
      <c r="H40" s="9">
        <v>0.1</v>
      </c>
      <c r="I40" t="s">
        <v>23</v>
      </c>
      <c r="J40" s="1">
        <v>242.46899999999999</v>
      </c>
      <c r="K40" t="s">
        <v>67</v>
      </c>
      <c r="L40" t="s">
        <v>41</v>
      </c>
      <c r="M40">
        <v>1</v>
      </c>
      <c r="N40" t="s">
        <v>132</v>
      </c>
      <c r="O40" t="s">
        <v>133</v>
      </c>
      <c r="P40" s="11">
        <v>19.22</v>
      </c>
      <c r="Q40" s="6">
        <v>45547</v>
      </c>
      <c r="R40" s="6">
        <v>45553</v>
      </c>
      <c r="S40" t="s">
        <v>38</v>
      </c>
      <c r="T40">
        <f>Sheet1[[#This Row],[DeliveryDate]]-Sheet1[[#This Row],[OrderDate]]</f>
        <v>6</v>
      </c>
      <c r="U40" t="str">
        <f t="shared" si="0"/>
        <v>Jul</v>
      </c>
      <c r="V40" t="str">
        <f t="shared" si="1"/>
        <v>Wednesday</v>
      </c>
      <c r="W40" s="1">
        <f>Sheet1[[#This Row],[TotalPrice]]-Sheet1[[#This Row],[ShippingCost]]</f>
        <v>223.249</v>
      </c>
      <c r="X40" t="str">
        <f>TEXT(Sheet1[[#This Row],[Date]], "yyyy")</f>
        <v>2024</v>
      </c>
      <c r="Y40" s="1">
        <f>Sheet1[[#This Row],[UnitPrice]]*Sheet1[[#This Row],[Quantity]] *(1 - Sheet1[[#This Row],[Discount]])</f>
        <v>242.46900000000002</v>
      </c>
      <c r="Z40" s="24">
        <f>SUM(Sheet1[[#This Row],[Quantity]]*Sheet1[[#This Row],[Returned]])</f>
        <v>1</v>
      </c>
    </row>
    <row r="41" spans="1:26" x14ac:dyDescent="0.25">
      <c r="A41" s="6">
        <v>45296</v>
      </c>
      <c r="B41" t="s">
        <v>29</v>
      </c>
      <c r="C41" t="s">
        <v>102</v>
      </c>
      <c r="D41">
        <v>2</v>
      </c>
      <c r="E41" s="1">
        <v>371.3</v>
      </c>
      <c r="F41" t="s">
        <v>21</v>
      </c>
      <c r="G41" t="s">
        <v>22</v>
      </c>
      <c r="H41" s="9">
        <v>0.05</v>
      </c>
      <c r="I41" t="s">
        <v>59</v>
      </c>
      <c r="J41" s="1">
        <v>705.47</v>
      </c>
      <c r="K41" t="s">
        <v>82</v>
      </c>
      <c r="L41" t="s">
        <v>35</v>
      </c>
      <c r="M41">
        <v>0</v>
      </c>
      <c r="N41" t="s">
        <v>134</v>
      </c>
      <c r="O41" t="s">
        <v>135</v>
      </c>
      <c r="P41" s="11">
        <v>36.51</v>
      </c>
      <c r="Q41" s="6">
        <v>45296</v>
      </c>
      <c r="R41" s="6">
        <v>45306</v>
      </c>
      <c r="S41" t="s">
        <v>38</v>
      </c>
      <c r="T41">
        <f>Sheet1[[#This Row],[DeliveryDate]]-Sheet1[[#This Row],[OrderDate]]</f>
        <v>10</v>
      </c>
      <c r="U41" t="str">
        <f t="shared" si="0"/>
        <v>May</v>
      </c>
      <c r="V41" t="str">
        <f t="shared" si="1"/>
        <v>Friday</v>
      </c>
      <c r="W41" s="1">
        <f>Sheet1[[#This Row],[TotalPrice]]-Sheet1[[#This Row],[ShippingCost]]</f>
        <v>668.96</v>
      </c>
      <c r="X41" t="str">
        <f>TEXT(Sheet1[[#This Row],[Date]], "yyyy")</f>
        <v>2024</v>
      </c>
      <c r="Y41" s="1">
        <f>Sheet1[[#This Row],[UnitPrice]]*Sheet1[[#This Row],[Quantity]] *(1 - Sheet1[[#This Row],[Discount]])</f>
        <v>705.47</v>
      </c>
      <c r="Z41" s="24">
        <f>SUM(Sheet1[[#This Row],[Quantity]]*Sheet1[[#This Row],[Returned]])</f>
        <v>0</v>
      </c>
    </row>
    <row r="42" spans="1:26" hidden="1" x14ac:dyDescent="0.25">
      <c r="A42" s="6">
        <v>45819</v>
      </c>
      <c r="B42" t="s">
        <v>45</v>
      </c>
      <c r="C42" t="s">
        <v>93</v>
      </c>
      <c r="D42">
        <v>11</v>
      </c>
      <c r="E42" s="1">
        <v>232.75</v>
      </c>
      <c r="F42" t="s">
        <v>58</v>
      </c>
      <c r="G42" t="s">
        <v>22</v>
      </c>
      <c r="H42" s="9">
        <v>0.05</v>
      </c>
      <c r="I42" t="s">
        <v>23</v>
      </c>
      <c r="J42" s="1">
        <v>2432.2375000000002</v>
      </c>
      <c r="K42" t="s">
        <v>82</v>
      </c>
      <c r="L42" t="s">
        <v>35</v>
      </c>
      <c r="M42">
        <v>0</v>
      </c>
      <c r="N42" t="s">
        <v>136</v>
      </c>
      <c r="O42" t="s">
        <v>137</v>
      </c>
      <c r="P42" s="11">
        <v>36.33</v>
      </c>
      <c r="Q42" s="6">
        <v>45819</v>
      </c>
      <c r="R42" s="6">
        <v>45829</v>
      </c>
      <c r="S42" t="s">
        <v>50</v>
      </c>
      <c r="T42">
        <f>Sheet1[[#This Row],[DeliveryDate]]-Sheet1[[#This Row],[OrderDate]]</f>
        <v>10</v>
      </c>
      <c r="U42" t="str">
        <f t="shared" si="0"/>
        <v>Nov</v>
      </c>
      <c r="V42" t="str">
        <f t="shared" si="1"/>
        <v>Sunday</v>
      </c>
      <c r="W42" s="1">
        <f>Sheet1[[#This Row],[TotalPrice]]-Sheet1[[#This Row],[ShippingCost]]</f>
        <v>2395.9075000000003</v>
      </c>
      <c r="X42" t="str">
        <f>TEXT(Sheet1[[#This Row],[Date]], "yyyy")</f>
        <v>2025</v>
      </c>
      <c r="Y42" s="1">
        <f>Sheet1[[#This Row],[UnitPrice]]*Sheet1[[#This Row],[Quantity]] *(1 - Sheet1[[#This Row],[Discount]])</f>
        <v>2432.2374999999997</v>
      </c>
      <c r="Z42" s="24">
        <f>SUM(Sheet1[[#This Row],[Quantity]]*Sheet1[[#This Row],[Returned]])</f>
        <v>0</v>
      </c>
    </row>
    <row r="43" spans="1:26" x14ac:dyDescent="0.25">
      <c r="A43" s="6">
        <v>45722</v>
      </c>
      <c r="B43" t="s">
        <v>19</v>
      </c>
      <c r="C43" t="s">
        <v>30</v>
      </c>
      <c r="D43">
        <v>17</v>
      </c>
      <c r="E43" s="1">
        <v>146.28</v>
      </c>
      <c r="F43" t="s">
        <v>21</v>
      </c>
      <c r="G43" t="s">
        <v>32</v>
      </c>
      <c r="H43" s="9">
        <v>0.15</v>
      </c>
      <c r="I43" t="s">
        <v>52</v>
      </c>
      <c r="J43" s="1">
        <v>2113.7460000000001</v>
      </c>
      <c r="K43" t="s">
        <v>67</v>
      </c>
      <c r="L43" t="s">
        <v>35</v>
      </c>
      <c r="M43">
        <v>0</v>
      </c>
      <c r="N43" t="s">
        <v>138</v>
      </c>
      <c r="O43" t="s">
        <v>139</v>
      </c>
      <c r="P43" s="11">
        <v>7.84</v>
      </c>
      <c r="Q43" s="6">
        <v>45722</v>
      </c>
      <c r="R43" s="6">
        <v>45731</v>
      </c>
      <c r="S43" t="s">
        <v>28</v>
      </c>
      <c r="T43">
        <f>Sheet1[[#This Row],[DeliveryDate]]-Sheet1[[#This Row],[OrderDate]]</f>
        <v>9</v>
      </c>
      <c r="U43" t="str">
        <f t="shared" si="0"/>
        <v>Jan</v>
      </c>
      <c r="V43" t="str">
        <f t="shared" si="1"/>
        <v>Saturday</v>
      </c>
      <c r="W43" s="1">
        <f>Sheet1[[#This Row],[TotalPrice]]-Sheet1[[#This Row],[ShippingCost]]</f>
        <v>2105.9059999999999</v>
      </c>
      <c r="X43" t="str">
        <f>TEXT(Sheet1[[#This Row],[Date]], "yyyy")</f>
        <v>2025</v>
      </c>
      <c r="Y43" s="1">
        <f>Sheet1[[#This Row],[UnitPrice]]*Sheet1[[#This Row],[Quantity]] *(1 - Sheet1[[#This Row],[Discount]])</f>
        <v>2113.7460000000001</v>
      </c>
      <c r="Z43" s="24">
        <f>SUM(Sheet1[[#This Row],[Quantity]]*Sheet1[[#This Row],[Returned]])</f>
        <v>0</v>
      </c>
    </row>
    <row r="44" spans="1:26" hidden="1" x14ac:dyDescent="0.25">
      <c r="A44" s="6">
        <v>45070</v>
      </c>
      <c r="B44" t="s">
        <v>19</v>
      </c>
      <c r="C44" t="s">
        <v>46</v>
      </c>
      <c r="D44">
        <v>5</v>
      </c>
      <c r="E44" s="1">
        <v>100.38</v>
      </c>
      <c r="F44" t="s">
        <v>51</v>
      </c>
      <c r="G44" t="s">
        <v>32</v>
      </c>
      <c r="H44" s="9">
        <v>0.1</v>
      </c>
      <c r="I44" t="s">
        <v>23</v>
      </c>
      <c r="J44" s="1">
        <v>451.71</v>
      </c>
      <c r="K44" t="s">
        <v>34</v>
      </c>
      <c r="L44" t="s">
        <v>41</v>
      </c>
      <c r="M44">
        <v>1</v>
      </c>
      <c r="N44" t="s">
        <v>140</v>
      </c>
      <c r="O44" t="s">
        <v>141</v>
      </c>
      <c r="P44" s="11">
        <v>18.350000000000001</v>
      </c>
      <c r="Q44" s="6">
        <v>45070</v>
      </c>
      <c r="R44" s="6">
        <v>45072</v>
      </c>
      <c r="S44" t="s">
        <v>28</v>
      </c>
      <c r="T44">
        <f>Sheet1[[#This Row],[DeliveryDate]]-Sheet1[[#This Row],[OrderDate]]</f>
        <v>2</v>
      </c>
      <c r="U44" t="str">
        <f t="shared" si="0"/>
        <v>Mar</v>
      </c>
      <c r="V44" t="str">
        <f t="shared" si="1"/>
        <v>Sunday</v>
      </c>
      <c r="W44" s="1">
        <f>Sheet1[[#This Row],[TotalPrice]]-Sheet1[[#This Row],[ShippingCost]]</f>
        <v>433.35999999999996</v>
      </c>
      <c r="X44" t="str">
        <f>TEXT(Sheet1[[#This Row],[Date]], "yyyy")</f>
        <v>2023</v>
      </c>
      <c r="Y44" s="1">
        <f>Sheet1[[#This Row],[UnitPrice]]*Sheet1[[#This Row],[Quantity]] *(1 - Sheet1[[#This Row],[Discount]])</f>
        <v>451.71</v>
      </c>
      <c r="Z44" s="24">
        <f>SUM(Sheet1[[#This Row],[Quantity]]*Sheet1[[#This Row],[Returned]])</f>
        <v>5</v>
      </c>
    </row>
    <row r="45" spans="1:26" x14ac:dyDescent="0.25">
      <c r="A45" s="6">
        <v>44953</v>
      </c>
      <c r="B45" t="s">
        <v>29</v>
      </c>
      <c r="C45" t="s">
        <v>30</v>
      </c>
      <c r="D45">
        <v>11</v>
      </c>
      <c r="E45" s="1">
        <v>375.48</v>
      </c>
      <c r="F45" t="s">
        <v>21</v>
      </c>
      <c r="G45" t="s">
        <v>32</v>
      </c>
      <c r="H45" s="9">
        <v>0.05</v>
      </c>
      <c r="I45" t="s">
        <v>59</v>
      </c>
      <c r="J45" s="1">
        <v>3923.766000000001</v>
      </c>
      <c r="K45" t="s">
        <v>55</v>
      </c>
      <c r="L45" t="s">
        <v>41</v>
      </c>
      <c r="M45">
        <v>0</v>
      </c>
      <c r="N45" t="s">
        <v>142</v>
      </c>
      <c r="O45" t="s">
        <v>143</v>
      </c>
      <c r="P45" s="11">
        <v>15.95</v>
      </c>
      <c r="Q45" s="6">
        <v>44953</v>
      </c>
      <c r="R45" s="6">
        <v>44960</v>
      </c>
      <c r="S45" t="s">
        <v>38</v>
      </c>
      <c r="T45">
        <f>Sheet1[[#This Row],[DeliveryDate]]-Sheet1[[#This Row],[OrderDate]]</f>
        <v>7</v>
      </c>
      <c r="U45" t="str">
        <f t="shared" si="0"/>
        <v>Mar</v>
      </c>
      <c r="V45" t="str">
        <f t="shared" si="1"/>
        <v>Wednesday</v>
      </c>
      <c r="W45" s="1">
        <f>Sheet1[[#This Row],[TotalPrice]]-Sheet1[[#This Row],[ShippingCost]]</f>
        <v>3907.8160000000012</v>
      </c>
      <c r="X45" t="str">
        <f>TEXT(Sheet1[[#This Row],[Date]], "yyyy")</f>
        <v>2023</v>
      </c>
      <c r="Y45" s="1">
        <f>Sheet1[[#This Row],[UnitPrice]]*Sheet1[[#This Row],[Quantity]] *(1 - Sheet1[[#This Row],[Discount]])</f>
        <v>3923.7660000000005</v>
      </c>
      <c r="Z45" s="24">
        <f>SUM(Sheet1[[#This Row],[Quantity]]*Sheet1[[#This Row],[Returned]])</f>
        <v>0</v>
      </c>
    </row>
    <row r="46" spans="1:26" x14ac:dyDescent="0.25">
      <c r="A46" s="6">
        <v>45372</v>
      </c>
      <c r="B46" t="s">
        <v>29</v>
      </c>
      <c r="C46" t="s">
        <v>20</v>
      </c>
      <c r="D46">
        <v>18</v>
      </c>
      <c r="E46" s="1">
        <v>316.89</v>
      </c>
      <c r="F46" t="s">
        <v>21</v>
      </c>
      <c r="G46" t="s">
        <v>22</v>
      </c>
      <c r="H46" s="9">
        <v>0.05</v>
      </c>
      <c r="I46" t="s">
        <v>59</v>
      </c>
      <c r="J46" s="1">
        <v>5418.8190000000004</v>
      </c>
      <c r="K46" t="s">
        <v>67</v>
      </c>
      <c r="L46" t="s">
        <v>25</v>
      </c>
      <c r="M46">
        <v>0</v>
      </c>
      <c r="N46" t="s">
        <v>144</v>
      </c>
      <c r="O46" t="s">
        <v>145</v>
      </c>
      <c r="P46" s="11">
        <v>15.69</v>
      </c>
      <c r="Q46" s="6">
        <v>45372</v>
      </c>
      <c r="R46" s="6">
        <v>45378</v>
      </c>
      <c r="S46" t="s">
        <v>38</v>
      </c>
      <c r="T46">
        <f>Sheet1[[#This Row],[DeliveryDate]]-Sheet1[[#This Row],[OrderDate]]</f>
        <v>6</v>
      </c>
      <c r="U46" t="str">
        <f t="shared" si="0"/>
        <v>Oct</v>
      </c>
      <c r="V46" t="str">
        <f t="shared" si="1"/>
        <v>Saturday</v>
      </c>
      <c r="W46" s="1">
        <f>Sheet1[[#This Row],[TotalPrice]]-Sheet1[[#This Row],[ShippingCost]]</f>
        <v>5403.1290000000008</v>
      </c>
      <c r="X46" t="str">
        <f>TEXT(Sheet1[[#This Row],[Date]], "yyyy")</f>
        <v>2024</v>
      </c>
      <c r="Y46" s="1">
        <f>Sheet1[[#This Row],[UnitPrice]]*Sheet1[[#This Row],[Quantity]] *(1 - Sheet1[[#This Row],[Discount]])</f>
        <v>5418.8189999999995</v>
      </c>
      <c r="Z46" s="24">
        <f>SUM(Sheet1[[#This Row],[Quantity]]*Sheet1[[#This Row],[Returned]])</f>
        <v>0</v>
      </c>
    </row>
    <row r="47" spans="1:26" hidden="1" x14ac:dyDescent="0.25">
      <c r="A47" s="6">
        <v>45682</v>
      </c>
      <c r="B47" t="s">
        <v>62</v>
      </c>
      <c r="C47" t="s">
        <v>20</v>
      </c>
      <c r="D47">
        <v>20</v>
      </c>
      <c r="E47" s="1">
        <v>295.06</v>
      </c>
      <c r="F47" t="s">
        <v>58</v>
      </c>
      <c r="G47" t="s">
        <v>32</v>
      </c>
      <c r="H47" s="9">
        <v>0.15</v>
      </c>
      <c r="I47" t="s">
        <v>47</v>
      </c>
      <c r="J47" s="1">
        <v>5016.0200000000004</v>
      </c>
      <c r="K47" t="s">
        <v>24</v>
      </c>
      <c r="L47" t="s">
        <v>35</v>
      </c>
      <c r="M47">
        <v>1</v>
      </c>
      <c r="N47" t="s">
        <v>146</v>
      </c>
      <c r="O47" t="s">
        <v>147</v>
      </c>
      <c r="P47" s="11">
        <v>13.66</v>
      </c>
      <c r="Q47" s="6">
        <v>45682</v>
      </c>
      <c r="R47" s="6">
        <v>45688</v>
      </c>
      <c r="S47" t="s">
        <v>65</v>
      </c>
      <c r="T47">
        <f>Sheet1[[#This Row],[DeliveryDate]]-Sheet1[[#This Row],[OrderDate]]</f>
        <v>6</v>
      </c>
      <c r="U47" t="str">
        <f t="shared" si="0"/>
        <v>Apr</v>
      </c>
      <c r="V47" t="str">
        <f t="shared" si="1"/>
        <v>Wednesday</v>
      </c>
      <c r="W47" s="1">
        <f>Sheet1[[#This Row],[TotalPrice]]-Sheet1[[#This Row],[ShippingCost]]</f>
        <v>5002.3600000000006</v>
      </c>
      <c r="X47" t="str">
        <f>TEXT(Sheet1[[#This Row],[Date]], "yyyy")</f>
        <v>2025</v>
      </c>
      <c r="Y47" s="1">
        <f>Sheet1[[#This Row],[UnitPrice]]*Sheet1[[#This Row],[Quantity]] *(1 - Sheet1[[#This Row],[Discount]])</f>
        <v>5016.0199999999995</v>
      </c>
      <c r="Z47" s="24">
        <f>SUM(Sheet1[[#This Row],[Quantity]]*Sheet1[[#This Row],[Returned]])</f>
        <v>20</v>
      </c>
    </row>
    <row r="48" spans="1:26" hidden="1" x14ac:dyDescent="0.25">
      <c r="A48" s="6">
        <v>45089</v>
      </c>
      <c r="B48" t="s">
        <v>45</v>
      </c>
      <c r="C48" t="s">
        <v>30</v>
      </c>
      <c r="D48">
        <v>8</v>
      </c>
      <c r="E48" s="1">
        <v>301.68</v>
      </c>
      <c r="F48" t="s">
        <v>58</v>
      </c>
      <c r="G48" t="s">
        <v>32</v>
      </c>
      <c r="H48" s="9">
        <v>0</v>
      </c>
      <c r="I48" t="s">
        <v>23</v>
      </c>
      <c r="J48" s="1">
        <v>2413.44</v>
      </c>
      <c r="K48" t="s">
        <v>67</v>
      </c>
      <c r="L48" t="s">
        <v>35</v>
      </c>
      <c r="M48">
        <v>0</v>
      </c>
      <c r="N48" t="s">
        <v>148</v>
      </c>
      <c r="O48" t="s">
        <v>149</v>
      </c>
      <c r="P48" s="11">
        <v>36.54</v>
      </c>
      <c r="Q48" s="6">
        <v>45089</v>
      </c>
      <c r="R48" s="6">
        <v>45098</v>
      </c>
      <c r="S48" t="s">
        <v>50</v>
      </c>
      <c r="T48">
        <f>Sheet1[[#This Row],[DeliveryDate]]-Sheet1[[#This Row],[OrderDate]]</f>
        <v>9</v>
      </c>
      <c r="U48" t="str">
        <f t="shared" si="0"/>
        <v>May</v>
      </c>
      <c r="V48" t="str">
        <f t="shared" si="1"/>
        <v>Sunday</v>
      </c>
      <c r="W48" s="1">
        <f>Sheet1[[#This Row],[TotalPrice]]-Sheet1[[#This Row],[ShippingCost]]</f>
        <v>2376.9</v>
      </c>
      <c r="X48" t="str">
        <f>TEXT(Sheet1[[#This Row],[Date]], "yyyy")</f>
        <v>2023</v>
      </c>
      <c r="Y48" s="1">
        <f>Sheet1[[#This Row],[UnitPrice]]*Sheet1[[#This Row],[Quantity]] *(1 - Sheet1[[#This Row],[Discount]])</f>
        <v>2413.44</v>
      </c>
      <c r="Z48" s="24">
        <f>SUM(Sheet1[[#This Row],[Quantity]]*Sheet1[[#This Row],[Returned]])</f>
        <v>0</v>
      </c>
    </row>
    <row r="49" spans="1:26" hidden="1" x14ac:dyDescent="0.25">
      <c r="A49" s="6">
        <v>45346</v>
      </c>
      <c r="B49" t="s">
        <v>45</v>
      </c>
      <c r="C49" t="s">
        <v>40</v>
      </c>
      <c r="D49">
        <v>16</v>
      </c>
      <c r="E49" s="1">
        <v>47.25</v>
      </c>
      <c r="F49" t="s">
        <v>58</v>
      </c>
      <c r="G49" t="s">
        <v>32</v>
      </c>
      <c r="H49" s="9">
        <v>0.15</v>
      </c>
      <c r="I49" t="s">
        <v>59</v>
      </c>
      <c r="J49" s="1">
        <v>642.6</v>
      </c>
      <c r="K49" t="s">
        <v>55</v>
      </c>
      <c r="L49" t="s">
        <v>25</v>
      </c>
      <c r="M49">
        <v>0</v>
      </c>
      <c r="N49" t="s">
        <v>150</v>
      </c>
      <c r="O49" t="s">
        <v>151</v>
      </c>
      <c r="P49" s="11">
        <v>29.5</v>
      </c>
      <c r="Q49" s="6">
        <v>45346</v>
      </c>
      <c r="R49" s="6">
        <v>45349</v>
      </c>
      <c r="S49" t="s">
        <v>50</v>
      </c>
      <c r="T49">
        <f>Sheet1[[#This Row],[DeliveryDate]]-Sheet1[[#This Row],[OrderDate]]</f>
        <v>3</v>
      </c>
      <c r="U49" t="str">
        <f t="shared" si="0"/>
        <v>Apr</v>
      </c>
      <c r="V49" t="str">
        <f t="shared" si="1"/>
        <v>Tuesday</v>
      </c>
      <c r="W49" s="1">
        <f>Sheet1[[#This Row],[TotalPrice]]-Sheet1[[#This Row],[ShippingCost]]</f>
        <v>613.1</v>
      </c>
      <c r="X49" t="str">
        <f>TEXT(Sheet1[[#This Row],[Date]], "yyyy")</f>
        <v>2024</v>
      </c>
      <c r="Y49" s="1">
        <f>Sheet1[[#This Row],[UnitPrice]]*Sheet1[[#This Row],[Quantity]] *(1 - Sheet1[[#This Row],[Discount]])</f>
        <v>642.6</v>
      </c>
      <c r="Z49" s="24">
        <f>SUM(Sheet1[[#This Row],[Quantity]]*Sheet1[[#This Row],[Returned]])</f>
        <v>0</v>
      </c>
    </row>
    <row r="50" spans="1:26" hidden="1" x14ac:dyDescent="0.25">
      <c r="A50" s="6">
        <v>45269</v>
      </c>
      <c r="B50" t="s">
        <v>29</v>
      </c>
      <c r="C50" t="s">
        <v>46</v>
      </c>
      <c r="D50">
        <v>15</v>
      </c>
      <c r="E50" s="1">
        <v>511.17</v>
      </c>
      <c r="F50" t="s">
        <v>21</v>
      </c>
      <c r="G50" t="s">
        <v>22</v>
      </c>
      <c r="H50" s="9">
        <v>0</v>
      </c>
      <c r="I50" t="s">
        <v>47</v>
      </c>
      <c r="J50" s="1">
        <v>7667.55</v>
      </c>
      <c r="K50" t="s">
        <v>24</v>
      </c>
      <c r="L50" t="s">
        <v>25</v>
      </c>
      <c r="M50">
        <v>0</v>
      </c>
      <c r="N50" t="s">
        <v>152</v>
      </c>
      <c r="O50" t="s">
        <v>153</v>
      </c>
      <c r="P50" s="11">
        <v>21.77</v>
      </c>
      <c r="Q50" s="6">
        <v>45269</v>
      </c>
      <c r="R50" s="6">
        <v>45272</v>
      </c>
      <c r="S50" t="s">
        <v>38</v>
      </c>
      <c r="T50">
        <f>Sheet1[[#This Row],[DeliveryDate]]-Sheet1[[#This Row],[OrderDate]]</f>
        <v>3</v>
      </c>
      <c r="U50" t="str">
        <f t="shared" si="0"/>
        <v>Jan</v>
      </c>
      <c r="V50" t="str">
        <f t="shared" si="1"/>
        <v>Sunday</v>
      </c>
      <c r="W50" s="1">
        <f>Sheet1[[#This Row],[TotalPrice]]-Sheet1[[#This Row],[ShippingCost]]</f>
        <v>7645.78</v>
      </c>
      <c r="X50" t="str">
        <f>TEXT(Sheet1[[#This Row],[Date]], "yyyy")</f>
        <v>2023</v>
      </c>
      <c r="Y50" s="1">
        <f>Sheet1[[#This Row],[UnitPrice]]*Sheet1[[#This Row],[Quantity]] *(1 - Sheet1[[#This Row],[Discount]])</f>
        <v>7667.55</v>
      </c>
      <c r="Z50" s="24">
        <f>SUM(Sheet1[[#This Row],[Quantity]]*Sheet1[[#This Row],[Returned]])</f>
        <v>0</v>
      </c>
    </row>
    <row r="51" spans="1:26" x14ac:dyDescent="0.25">
      <c r="A51" s="6">
        <v>45200</v>
      </c>
      <c r="B51" t="s">
        <v>45</v>
      </c>
      <c r="C51" t="s">
        <v>102</v>
      </c>
      <c r="D51">
        <v>3</v>
      </c>
      <c r="E51" s="1">
        <v>66.58</v>
      </c>
      <c r="F51" t="s">
        <v>21</v>
      </c>
      <c r="G51" t="s">
        <v>32</v>
      </c>
      <c r="H51" s="9">
        <v>0.1</v>
      </c>
      <c r="I51" t="s">
        <v>47</v>
      </c>
      <c r="J51" s="1">
        <v>179.76599999999999</v>
      </c>
      <c r="K51" t="s">
        <v>55</v>
      </c>
      <c r="L51" t="s">
        <v>25</v>
      </c>
      <c r="M51">
        <v>0</v>
      </c>
      <c r="N51" t="s">
        <v>154</v>
      </c>
      <c r="O51" t="s">
        <v>155</v>
      </c>
      <c r="P51" s="11">
        <v>22.43</v>
      </c>
      <c r="Q51" s="6">
        <v>45200</v>
      </c>
      <c r="R51" s="6">
        <v>45204</v>
      </c>
      <c r="S51" t="s">
        <v>50</v>
      </c>
      <c r="T51">
        <f>Sheet1[[#This Row],[DeliveryDate]]-Sheet1[[#This Row],[OrderDate]]</f>
        <v>4</v>
      </c>
      <c r="U51" t="str">
        <f t="shared" si="0"/>
        <v>Mar</v>
      </c>
      <c r="V51" t="str">
        <f t="shared" si="1"/>
        <v>Friday</v>
      </c>
      <c r="W51" s="1">
        <f>Sheet1[[#This Row],[TotalPrice]]-Sheet1[[#This Row],[ShippingCost]]</f>
        <v>157.33599999999998</v>
      </c>
      <c r="X51" t="str">
        <f>TEXT(Sheet1[[#This Row],[Date]], "yyyy")</f>
        <v>2023</v>
      </c>
      <c r="Y51" s="1">
        <f>Sheet1[[#This Row],[UnitPrice]]*Sheet1[[#This Row],[Quantity]] *(1 - Sheet1[[#This Row],[Discount]])</f>
        <v>179.76600000000002</v>
      </c>
      <c r="Z51" s="24">
        <f>SUM(Sheet1[[#This Row],[Quantity]]*Sheet1[[#This Row],[Returned]])</f>
        <v>0</v>
      </c>
    </row>
    <row r="52" spans="1:26" x14ac:dyDescent="0.25">
      <c r="A52" s="6">
        <v>45650</v>
      </c>
      <c r="B52" t="s">
        <v>29</v>
      </c>
      <c r="C52" t="s">
        <v>46</v>
      </c>
      <c r="D52">
        <v>8</v>
      </c>
      <c r="E52" s="1">
        <v>405.96</v>
      </c>
      <c r="F52" t="s">
        <v>31</v>
      </c>
      <c r="G52" t="s">
        <v>22</v>
      </c>
      <c r="H52" s="9">
        <v>0.05</v>
      </c>
      <c r="I52" t="s">
        <v>52</v>
      </c>
      <c r="J52" s="1">
        <v>3085.2959999999998</v>
      </c>
      <c r="K52" t="s">
        <v>82</v>
      </c>
      <c r="L52" t="s">
        <v>41</v>
      </c>
      <c r="M52">
        <v>0</v>
      </c>
      <c r="N52" t="s">
        <v>156</v>
      </c>
      <c r="O52" t="s">
        <v>157</v>
      </c>
      <c r="P52" s="11">
        <v>41.27</v>
      </c>
      <c r="Q52" s="6">
        <v>45650</v>
      </c>
      <c r="R52" s="6">
        <v>45657</v>
      </c>
      <c r="S52" t="s">
        <v>38</v>
      </c>
      <c r="T52">
        <f>Sheet1[[#This Row],[DeliveryDate]]-Sheet1[[#This Row],[OrderDate]]</f>
        <v>7</v>
      </c>
      <c r="U52" t="str">
        <f t="shared" si="0"/>
        <v>May</v>
      </c>
      <c r="V52" t="str">
        <f t="shared" si="1"/>
        <v>Friday</v>
      </c>
      <c r="W52" s="1">
        <f>Sheet1[[#This Row],[TotalPrice]]-Sheet1[[#This Row],[ShippingCost]]</f>
        <v>3044.0259999999998</v>
      </c>
      <c r="X52" t="str">
        <f>TEXT(Sheet1[[#This Row],[Date]], "yyyy")</f>
        <v>2024</v>
      </c>
      <c r="Y52" s="1">
        <f>Sheet1[[#This Row],[UnitPrice]]*Sheet1[[#This Row],[Quantity]] *(1 - Sheet1[[#This Row],[Discount]])</f>
        <v>3085.2959999999998</v>
      </c>
      <c r="Z52" s="24">
        <f>SUM(Sheet1[[#This Row],[Quantity]]*Sheet1[[#This Row],[Returned]])</f>
        <v>0</v>
      </c>
    </row>
    <row r="53" spans="1:26" hidden="1" x14ac:dyDescent="0.25">
      <c r="A53" s="6">
        <v>45611</v>
      </c>
      <c r="B53" t="s">
        <v>39</v>
      </c>
      <c r="C53" t="s">
        <v>30</v>
      </c>
      <c r="D53">
        <v>1</v>
      </c>
      <c r="E53" s="1">
        <v>159.41</v>
      </c>
      <c r="F53" t="s">
        <v>21</v>
      </c>
      <c r="G53" t="s">
        <v>32</v>
      </c>
      <c r="H53" s="9">
        <v>0.1</v>
      </c>
      <c r="I53" t="s">
        <v>59</v>
      </c>
      <c r="J53" s="1">
        <v>143.46899999999999</v>
      </c>
      <c r="K53" t="s">
        <v>82</v>
      </c>
      <c r="L53" t="s">
        <v>25</v>
      </c>
      <c r="M53">
        <v>0</v>
      </c>
      <c r="N53" t="s">
        <v>158</v>
      </c>
      <c r="O53" t="s">
        <v>159</v>
      </c>
      <c r="P53" s="11">
        <v>35.14</v>
      </c>
      <c r="Q53" s="6">
        <v>45611</v>
      </c>
      <c r="R53" s="6">
        <v>45615</v>
      </c>
      <c r="S53" t="s">
        <v>44</v>
      </c>
      <c r="T53">
        <f>Sheet1[[#This Row],[DeliveryDate]]-Sheet1[[#This Row],[OrderDate]]</f>
        <v>4</v>
      </c>
      <c r="U53" t="str">
        <f t="shared" si="0"/>
        <v>Jul</v>
      </c>
      <c r="V53" t="str">
        <f t="shared" si="1"/>
        <v>Sunday</v>
      </c>
      <c r="W53" s="1">
        <f>Sheet1[[#This Row],[TotalPrice]]-Sheet1[[#This Row],[ShippingCost]]</f>
        <v>108.32899999999999</v>
      </c>
      <c r="X53" t="str">
        <f>TEXT(Sheet1[[#This Row],[Date]], "yyyy")</f>
        <v>2024</v>
      </c>
      <c r="Y53" s="1">
        <f>Sheet1[[#This Row],[UnitPrice]]*Sheet1[[#This Row],[Quantity]] *(1 - Sheet1[[#This Row],[Discount]])</f>
        <v>143.46899999999999</v>
      </c>
      <c r="Z53" s="24">
        <f>SUM(Sheet1[[#This Row],[Quantity]]*Sheet1[[#This Row],[Returned]])</f>
        <v>0</v>
      </c>
    </row>
    <row r="54" spans="1:26" x14ac:dyDescent="0.25">
      <c r="A54" s="6">
        <v>45729</v>
      </c>
      <c r="B54" t="s">
        <v>62</v>
      </c>
      <c r="C54" t="s">
        <v>102</v>
      </c>
      <c r="D54">
        <v>16</v>
      </c>
      <c r="E54" s="1">
        <v>38.49</v>
      </c>
      <c r="F54" t="s">
        <v>51</v>
      </c>
      <c r="G54" t="s">
        <v>32</v>
      </c>
      <c r="H54" s="9">
        <v>0.15</v>
      </c>
      <c r="I54" t="s">
        <v>52</v>
      </c>
      <c r="J54" s="1">
        <v>523.46400000000006</v>
      </c>
      <c r="K54" t="s">
        <v>55</v>
      </c>
      <c r="L54" t="s">
        <v>35</v>
      </c>
      <c r="M54">
        <v>0</v>
      </c>
      <c r="N54" t="s">
        <v>160</v>
      </c>
      <c r="O54" t="s">
        <v>161</v>
      </c>
      <c r="P54" s="11">
        <v>8.3800000000000008</v>
      </c>
      <c r="Q54" s="6">
        <v>45729</v>
      </c>
      <c r="R54" s="6">
        <v>45738</v>
      </c>
      <c r="S54" t="s">
        <v>65</v>
      </c>
      <c r="T54">
        <f>Sheet1[[#This Row],[DeliveryDate]]-Sheet1[[#This Row],[OrderDate]]</f>
        <v>9</v>
      </c>
      <c r="U54" t="str">
        <f t="shared" si="0"/>
        <v>Mar</v>
      </c>
      <c r="V54" t="str">
        <f t="shared" si="1"/>
        <v>Saturday</v>
      </c>
      <c r="W54" s="1">
        <f>Sheet1[[#This Row],[TotalPrice]]-Sheet1[[#This Row],[ShippingCost]]</f>
        <v>515.08400000000006</v>
      </c>
      <c r="X54" t="str">
        <f>TEXT(Sheet1[[#This Row],[Date]], "yyyy")</f>
        <v>2025</v>
      </c>
      <c r="Y54" s="1">
        <f>Sheet1[[#This Row],[UnitPrice]]*Sheet1[[#This Row],[Quantity]] *(1 - Sheet1[[#This Row],[Discount]])</f>
        <v>523.46400000000006</v>
      </c>
      <c r="Z54" s="24">
        <f>SUM(Sheet1[[#This Row],[Quantity]]*Sheet1[[#This Row],[Returned]])</f>
        <v>0</v>
      </c>
    </row>
    <row r="55" spans="1:26" hidden="1" x14ac:dyDescent="0.25">
      <c r="A55" s="6">
        <v>45354</v>
      </c>
      <c r="B55" t="s">
        <v>19</v>
      </c>
      <c r="C55" t="s">
        <v>93</v>
      </c>
      <c r="D55">
        <v>15</v>
      </c>
      <c r="E55" s="1">
        <v>328.36</v>
      </c>
      <c r="F55" t="s">
        <v>58</v>
      </c>
      <c r="G55" t="s">
        <v>32</v>
      </c>
      <c r="H55" s="9">
        <v>0.15</v>
      </c>
      <c r="I55" t="s">
        <v>33</v>
      </c>
      <c r="J55" s="1">
        <v>4186.59</v>
      </c>
      <c r="K55" t="s">
        <v>34</v>
      </c>
      <c r="L55" t="s">
        <v>41</v>
      </c>
      <c r="M55">
        <v>0</v>
      </c>
      <c r="N55" t="s">
        <v>162</v>
      </c>
      <c r="O55" t="s">
        <v>163</v>
      </c>
      <c r="P55" s="11">
        <v>15.76</v>
      </c>
      <c r="Q55" s="6">
        <v>45354</v>
      </c>
      <c r="R55" s="6">
        <v>45363</v>
      </c>
      <c r="S55" t="s">
        <v>28</v>
      </c>
      <c r="T55">
        <f>Sheet1[[#This Row],[DeliveryDate]]-Sheet1[[#This Row],[OrderDate]]</f>
        <v>9</v>
      </c>
      <c r="U55" t="str">
        <f t="shared" si="0"/>
        <v>Apr</v>
      </c>
      <c r="V55" t="str">
        <f t="shared" si="1"/>
        <v>Thursday</v>
      </c>
      <c r="W55" s="1">
        <f>Sheet1[[#This Row],[TotalPrice]]-Sheet1[[#This Row],[ShippingCost]]</f>
        <v>4170.83</v>
      </c>
      <c r="X55" t="str">
        <f>TEXT(Sheet1[[#This Row],[Date]], "yyyy")</f>
        <v>2024</v>
      </c>
      <c r="Y55" s="1">
        <f>Sheet1[[#This Row],[UnitPrice]]*Sheet1[[#This Row],[Quantity]] *(1 - Sheet1[[#This Row],[Discount]])</f>
        <v>4186.59</v>
      </c>
      <c r="Z55" s="24">
        <f>SUM(Sheet1[[#This Row],[Quantity]]*Sheet1[[#This Row],[Returned]])</f>
        <v>0</v>
      </c>
    </row>
    <row r="56" spans="1:26" x14ac:dyDescent="0.25">
      <c r="A56" s="6">
        <v>44968</v>
      </c>
      <c r="B56" t="s">
        <v>45</v>
      </c>
      <c r="C56" t="s">
        <v>93</v>
      </c>
      <c r="D56">
        <v>20</v>
      </c>
      <c r="E56" s="1">
        <v>548.01</v>
      </c>
      <c r="F56" t="s">
        <v>31</v>
      </c>
      <c r="G56" t="s">
        <v>22</v>
      </c>
      <c r="H56" s="9">
        <v>0.1</v>
      </c>
      <c r="I56" t="s">
        <v>23</v>
      </c>
      <c r="J56" s="1">
        <v>9864.18</v>
      </c>
      <c r="K56" t="s">
        <v>82</v>
      </c>
      <c r="L56" t="s">
        <v>41</v>
      </c>
      <c r="M56">
        <v>1</v>
      </c>
      <c r="N56" t="s">
        <v>164</v>
      </c>
      <c r="O56" t="s">
        <v>165</v>
      </c>
      <c r="P56" s="11">
        <v>5.89</v>
      </c>
      <c r="Q56" s="6">
        <v>44968</v>
      </c>
      <c r="R56" s="6">
        <v>44971</v>
      </c>
      <c r="S56" t="s">
        <v>50</v>
      </c>
      <c r="T56">
        <f>Sheet1[[#This Row],[DeliveryDate]]-Sheet1[[#This Row],[OrderDate]]</f>
        <v>3</v>
      </c>
      <c r="U56" t="str">
        <f t="shared" si="0"/>
        <v>Jul</v>
      </c>
      <c r="V56" t="str">
        <f t="shared" si="1"/>
        <v>Wednesday</v>
      </c>
      <c r="W56" s="1">
        <f>Sheet1[[#This Row],[TotalPrice]]-Sheet1[[#This Row],[ShippingCost]]</f>
        <v>9858.2900000000009</v>
      </c>
      <c r="X56" t="str">
        <f>TEXT(Sheet1[[#This Row],[Date]], "yyyy")</f>
        <v>2023</v>
      </c>
      <c r="Y56" s="1">
        <f>Sheet1[[#This Row],[UnitPrice]]*Sheet1[[#This Row],[Quantity]] *(1 - Sheet1[[#This Row],[Discount]])</f>
        <v>9864.18</v>
      </c>
      <c r="Z56" s="24">
        <f>SUM(Sheet1[[#This Row],[Quantity]]*Sheet1[[#This Row],[Returned]])</f>
        <v>20</v>
      </c>
    </row>
    <row r="57" spans="1:26" hidden="1" x14ac:dyDescent="0.25">
      <c r="A57" s="6">
        <v>45225</v>
      </c>
      <c r="B57" t="s">
        <v>29</v>
      </c>
      <c r="C57" t="s">
        <v>40</v>
      </c>
      <c r="D57">
        <v>13</v>
      </c>
      <c r="E57" s="1">
        <v>484.45</v>
      </c>
      <c r="F57" t="s">
        <v>21</v>
      </c>
      <c r="G57" t="s">
        <v>22</v>
      </c>
      <c r="H57" s="9">
        <v>0.05</v>
      </c>
      <c r="I57" t="s">
        <v>52</v>
      </c>
      <c r="J57" s="1">
        <v>5982.9575000000004</v>
      </c>
      <c r="K57" t="s">
        <v>34</v>
      </c>
      <c r="L57" t="s">
        <v>41</v>
      </c>
      <c r="M57">
        <v>1</v>
      </c>
      <c r="N57" t="s">
        <v>166</v>
      </c>
      <c r="O57" t="s">
        <v>167</v>
      </c>
      <c r="P57" s="11">
        <v>6.57</v>
      </c>
      <c r="Q57" s="6">
        <v>45225</v>
      </c>
      <c r="R57" s="6">
        <v>45235</v>
      </c>
      <c r="S57" t="s">
        <v>38</v>
      </c>
      <c r="T57">
        <f>Sheet1[[#This Row],[DeliveryDate]]-Sheet1[[#This Row],[OrderDate]]</f>
        <v>10</v>
      </c>
      <c r="U57" t="str">
        <f t="shared" si="0"/>
        <v>Sep</v>
      </c>
      <c r="V57" t="str">
        <f t="shared" si="1"/>
        <v>Sunday</v>
      </c>
      <c r="W57" s="1">
        <f>Sheet1[[#This Row],[TotalPrice]]-Sheet1[[#This Row],[ShippingCost]]</f>
        <v>5976.3875000000007</v>
      </c>
      <c r="X57" t="str">
        <f>TEXT(Sheet1[[#This Row],[Date]], "yyyy")</f>
        <v>2023</v>
      </c>
      <c r="Y57" s="1">
        <f>Sheet1[[#This Row],[UnitPrice]]*Sheet1[[#This Row],[Quantity]] *(1 - Sheet1[[#This Row],[Discount]])</f>
        <v>5982.9574999999995</v>
      </c>
      <c r="Z57" s="24">
        <f>SUM(Sheet1[[#This Row],[Quantity]]*Sheet1[[#This Row],[Returned]])</f>
        <v>13</v>
      </c>
    </row>
    <row r="58" spans="1:26" x14ac:dyDescent="0.25">
      <c r="A58" s="6">
        <v>45305</v>
      </c>
      <c r="B58" t="s">
        <v>45</v>
      </c>
      <c r="C58" t="s">
        <v>93</v>
      </c>
      <c r="D58">
        <v>19</v>
      </c>
      <c r="E58" s="1">
        <v>29.94</v>
      </c>
      <c r="F58" t="s">
        <v>58</v>
      </c>
      <c r="G58" t="s">
        <v>32</v>
      </c>
      <c r="H58" s="9">
        <v>0.15</v>
      </c>
      <c r="I58" t="s">
        <v>66</v>
      </c>
      <c r="J58" s="1">
        <v>483.53100000000001</v>
      </c>
      <c r="K58" t="s">
        <v>55</v>
      </c>
      <c r="L58" t="s">
        <v>25</v>
      </c>
      <c r="M58">
        <v>0</v>
      </c>
      <c r="N58" t="s">
        <v>168</v>
      </c>
      <c r="O58" t="s">
        <v>169</v>
      </c>
      <c r="P58" s="11">
        <v>33.590000000000003</v>
      </c>
      <c r="Q58" s="6">
        <v>45305</v>
      </c>
      <c r="R58" s="6">
        <v>45311</v>
      </c>
      <c r="S58" t="s">
        <v>50</v>
      </c>
      <c r="T58">
        <f>Sheet1[[#This Row],[DeliveryDate]]-Sheet1[[#This Row],[OrderDate]]</f>
        <v>6</v>
      </c>
      <c r="U58" t="str">
        <f t="shared" si="0"/>
        <v>Oct</v>
      </c>
      <c r="V58" t="str">
        <f t="shared" si="1"/>
        <v>Friday</v>
      </c>
      <c r="W58" s="1">
        <f>Sheet1[[#This Row],[TotalPrice]]-Sheet1[[#This Row],[ShippingCost]]</f>
        <v>449.94100000000003</v>
      </c>
      <c r="X58" t="str">
        <f>TEXT(Sheet1[[#This Row],[Date]], "yyyy")</f>
        <v>2024</v>
      </c>
      <c r="Y58" s="1">
        <f>Sheet1[[#This Row],[UnitPrice]]*Sheet1[[#This Row],[Quantity]] *(1 - Sheet1[[#This Row],[Discount]])</f>
        <v>483.53100000000001</v>
      </c>
      <c r="Z58" s="24">
        <f>SUM(Sheet1[[#This Row],[Quantity]]*Sheet1[[#This Row],[Returned]])</f>
        <v>0</v>
      </c>
    </row>
    <row r="59" spans="1:26" x14ac:dyDescent="0.25">
      <c r="A59" s="6">
        <v>45588</v>
      </c>
      <c r="B59" t="s">
        <v>29</v>
      </c>
      <c r="C59" t="s">
        <v>30</v>
      </c>
      <c r="D59">
        <v>14</v>
      </c>
      <c r="E59" s="1">
        <v>445.52</v>
      </c>
      <c r="F59" t="s">
        <v>21</v>
      </c>
      <c r="G59" t="s">
        <v>32</v>
      </c>
      <c r="H59" s="9">
        <v>0.1</v>
      </c>
      <c r="I59" t="s">
        <v>59</v>
      </c>
      <c r="J59" s="1">
        <v>5613.5519999999997</v>
      </c>
      <c r="K59" t="s">
        <v>24</v>
      </c>
      <c r="L59" t="s">
        <v>35</v>
      </c>
      <c r="M59">
        <v>0</v>
      </c>
      <c r="N59" t="s">
        <v>170</v>
      </c>
      <c r="O59" t="s">
        <v>171</v>
      </c>
      <c r="P59" s="11">
        <v>14.41</v>
      </c>
      <c r="Q59" s="6">
        <v>45588</v>
      </c>
      <c r="R59" s="6">
        <v>45590</v>
      </c>
      <c r="S59" t="s">
        <v>38</v>
      </c>
      <c r="T59">
        <f>Sheet1[[#This Row],[DeliveryDate]]-Sheet1[[#This Row],[OrderDate]]</f>
        <v>2</v>
      </c>
      <c r="U59" t="str">
        <f t="shared" si="0"/>
        <v>Jun</v>
      </c>
      <c r="V59" t="str">
        <f t="shared" si="1"/>
        <v>Wednesday</v>
      </c>
      <c r="W59" s="1">
        <f>Sheet1[[#This Row],[TotalPrice]]-Sheet1[[#This Row],[ShippingCost]]</f>
        <v>5599.1419999999998</v>
      </c>
      <c r="X59" t="str">
        <f>TEXT(Sheet1[[#This Row],[Date]], "yyyy")</f>
        <v>2024</v>
      </c>
      <c r="Y59" s="1">
        <f>Sheet1[[#This Row],[UnitPrice]]*Sheet1[[#This Row],[Quantity]] *(1 - Sheet1[[#This Row],[Discount]])</f>
        <v>5613.5519999999997</v>
      </c>
      <c r="Z59" s="24">
        <f>SUM(Sheet1[[#This Row],[Quantity]]*Sheet1[[#This Row],[Returned]])</f>
        <v>0</v>
      </c>
    </row>
    <row r="60" spans="1:26" x14ac:dyDescent="0.25">
      <c r="A60" s="6">
        <v>45195</v>
      </c>
      <c r="B60" t="s">
        <v>29</v>
      </c>
      <c r="C60" t="s">
        <v>46</v>
      </c>
      <c r="D60">
        <v>5</v>
      </c>
      <c r="E60" s="1">
        <v>551.58000000000004</v>
      </c>
      <c r="F60" t="s">
        <v>21</v>
      </c>
      <c r="G60" t="s">
        <v>32</v>
      </c>
      <c r="H60" s="9">
        <v>0.15</v>
      </c>
      <c r="I60" t="s">
        <v>33</v>
      </c>
      <c r="J60" s="1">
        <v>2344.2150000000001</v>
      </c>
      <c r="K60" t="s">
        <v>24</v>
      </c>
      <c r="L60" t="s">
        <v>41</v>
      </c>
      <c r="M60">
        <v>1</v>
      </c>
      <c r="N60" t="s">
        <v>172</v>
      </c>
      <c r="O60" t="s">
        <v>173</v>
      </c>
      <c r="P60" s="11">
        <v>7.87</v>
      </c>
      <c r="Q60" s="6">
        <v>45195</v>
      </c>
      <c r="R60" s="6">
        <v>45200</v>
      </c>
      <c r="S60" t="s">
        <v>38</v>
      </c>
      <c r="T60">
        <f>Sheet1[[#This Row],[DeliveryDate]]-Sheet1[[#This Row],[OrderDate]]</f>
        <v>5</v>
      </c>
      <c r="U60" t="str">
        <f t="shared" si="0"/>
        <v>Jun</v>
      </c>
      <c r="V60" t="str">
        <f t="shared" si="1"/>
        <v>Monday</v>
      </c>
      <c r="W60" s="1">
        <f>Sheet1[[#This Row],[TotalPrice]]-Sheet1[[#This Row],[ShippingCost]]</f>
        <v>2336.3450000000003</v>
      </c>
      <c r="X60" t="str">
        <f>TEXT(Sheet1[[#This Row],[Date]], "yyyy")</f>
        <v>2023</v>
      </c>
      <c r="Y60" s="1">
        <f>Sheet1[[#This Row],[UnitPrice]]*Sheet1[[#This Row],[Quantity]] *(1 - Sheet1[[#This Row],[Discount]])</f>
        <v>2344.2150000000001</v>
      </c>
      <c r="Z60" s="24">
        <f>SUM(Sheet1[[#This Row],[Quantity]]*Sheet1[[#This Row],[Returned]])</f>
        <v>5</v>
      </c>
    </row>
    <row r="61" spans="1:26" x14ac:dyDescent="0.25">
      <c r="A61" s="6">
        <v>45276</v>
      </c>
      <c r="B61" t="s">
        <v>19</v>
      </c>
      <c r="C61" t="s">
        <v>30</v>
      </c>
      <c r="D61">
        <v>13</v>
      </c>
      <c r="E61" s="1">
        <v>241.4</v>
      </c>
      <c r="F61" t="s">
        <v>58</v>
      </c>
      <c r="G61" t="s">
        <v>32</v>
      </c>
      <c r="H61" s="9">
        <v>0</v>
      </c>
      <c r="I61" t="s">
        <v>52</v>
      </c>
      <c r="J61" s="1">
        <v>3138.2</v>
      </c>
      <c r="K61" t="s">
        <v>34</v>
      </c>
      <c r="L61" t="s">
        <v>35</v>
      </c>
      <c r="M61">
        <v>0</v>
      </c>
      <c r="N61" t="s">
        <v>174</v>
      </c>
      <c r="O61" t="s">
        <v>175</v>
      </c>
      <c r="P61" s="11">
        <v>49.05</v>
      </c>
      <c r="Q61" s="6">
        <v>45276</v>
      </c>
      <c r="R61" s="6">
        <v>45280</v>
      </c>
      <c r="S61" t="s">
        <v>28</v>
      </c>
      <c r="T61">
        <f>Sheet1[[#This Row],[DeliveryDate]]-Sheet1[[#This Row],[OrderDate]]</f>
        <v>4</v>
      </c>
      <c r="U61" t="str">
        <f t="shared" si="0"/>
        <v>Jul</v>
      </c>
      <c r="V61" t="str">
        <f t="shared" si="1"/>
        <v>Thursday</v>
      </c>
      <c r="W61" s="1">
        <f>Sheet1[[#This Row],[TotalPrice]]-Sheet1[[#This Row],[ShippingCost]]</f>
        <v>3089.1499999999996</v>
      </c>
      <c r="X61" t="str">
        <f>TEXT(Sheet1[[#This Row],[Date]], "yyyy")</f>
        <v>2023</v>
      </c>
      <c r="Y61" s="1">
        <f>Sheet1[[#This Row],[UnitPrice]]*Sheet1[[#This Row],[Quantity]] *(1 - Sheet1[[#This Row],[Discount]])</f>
        <v>3138.2000000000003</v>
      </c>
      <c r="Z61" s="24">
        <f>SUM(Sheet1[[#This Row],[Quantity]]*Sheet1[[#This Row],[Returned]])</f>
        <v>0</v>
      </c>
    </row>
    <row r="62" spans="1:26" hidden="1" x14ac:dyDescent="0.25">
      <c r="A62" s="6">
        <v>45338</v>
      </c>
      <c r="B62" t="s">
        <v>39</v>
      </c>
      <c r="C62" t="s">
        <v>30</v>
      </c>
      <c r="D62">
        <v>4</v>
      </c>
      <c r="E62" s="1">
        <v>83.75</v>
      </c>
      <c r="F62" t="s">
        <v>31</v>
      </c>
      <c r="G62" t="s">
        <v>32</v>
      </c>
      <c r="H62" s="9">
        <v>0.05</v>
      </c>
      <c r="I62" t="s">
        <v>33</v>
      </c>
      <c r="J62" s="1">
        <v>318.25</v>
      </c>
      <c r="K62" t="s">
        <v>55</v>
      </c>
      <c r="L62" t="s">
        <v>35</v>
      </c>
      <c r="M62">
        <v>1</v>
      </c>
      <c r="N62" t="s">
        <v>176</v>
      </c>
      <c r="O62" t="s">
        <v>177</v>
      </c>
      <c r="P62" s="11">
        <v>38.82</v>
      </c>
      <c r="Q62" s="6">
        <v>45338</v>
      </c>
      <c r="R62" s="6">
        <v>45347</v>
      </c>
      <c r="S62" t="s">
        <v>44</v>
      </c>
      <c r="T62">
        <f>Sheet1[[#This Row],[DeliveryDate]]-Sheet1[[#This Row],[OrderDate]]</f>
        <v>9</v>
      </c>
      <c r="U62" t="str">
        <f t="shared" si="0"/>
        <v>Mar</v>
      </c>
      <c r="V62" t="str">
        <f t="shared" si="1"/>
        <v>Sunday</v>
      </c>
      <c r="W62" s="1">
        <f>Sheet1[[#This Row],[TotalPrice]]-Sheet1[[#This Row],[ShippingCost]]</f>
        <v>279.43</v>
      </c>
      <c r="X62" t="str">
        <f>TEXT(Sheet1[[#This Row],[Date]], "yyyy")</f>
        <v>2024</v>
      </c>
      <c r="Y62" s="1">
        <f>Sheet1[[#This Row],[UnitPrice]]*Sheet1[[#This Row],[Quantity]] *(1 - Sheet1[[#This Row],[Discount]])</f>
        <v>318.25</v>
      </c>
      <c r="Z62" s="24">
        <f>SUM(Sheet1[[#This Row],[Quantity]]*Sheet1[[#This Row],[Returned]])</f>
        <v>4</v>
      </c>
    </row>
    <row r="63" spans="1:26" hidden="1" x14ac:dyDescent="0.25">
      <c r="A63" s="6">
        <v>45073</v>
      </c>
      <c r="B63" t="s">
        <v>62</v>
      </c>
      <c r="C63" t="s">
        <v>102</v>
      </c>
      <c r="D63">
        <v>18</v>
      </c>
      <c r="E63" s="1">
        <v>142.43</v>
      </c>
      <c r="F63" t="s">
        <v>51</v>
      </c>
      <c r="G63" t="s">
        <v>32</v>
      </c>
      <c r="H63" s="9">
        <v>0.05</v>
      </c>
      <c r="I63" t="s">
        <v>59</v>
      </c>
      <c r="J63" s="1">
        <v>2435.5529999999999</v>
      </c>
      <c r="K63" t="s">
        <v>82</v>
      </c>
      <c r="L63" t="s">
        <v>35</v>
      </c>
      <c r="M63">
        <v>1</v>
      </c>
      <c r="N63" t="s">
        <v>178</v>
      </c>
      <c r="O63" t="s">
        <v>179</v>
      </c>
      <c r="P63" s="11">
        <v>12.38</v>
      </c>
      <c r="Q63" s="6">
        <v>45073</v>
      </c>
      <c r="R63" s="6">
        <v>45079</v>
      </c>
      <c r="S63" t="s">
        <v>65</v>
      </c>
      <c r="T63">
        <f>Sheet1[[#This Row],[DeliveryDate]]-Sheet1[[#This Row],[OrderDate]]</f>
        <v>6</v>
      </c>
      <c r="U63" t="str">
        <f t="shared" si="0"/>
        <v>Feb</v>
      </c>
      <c r="V63" t="str">
        <f t="shared" si="1"/>
        <v>Friday</v>
      </c>
      <c r="W63" s="1">
        <f>Sheet1[[#This Row],[TotalPrice]]-Sheet1[[#This Row],[ShippingCost]]</f>
        <v>2423.1729999999998</v>
      </c>
      <c r="X63" t="str">
        <f>TEXT(Sheet1[[#This Row],[Date]], "yyyy")</f>
        <v>2023</v>
      </c>
      <c r="Y63" s="1">
        <f>Sheet1[[#This Row],[UnitPrice]]*Sheet1[[#This Row],[Quantity]] *(1 - Sheet1[[#This Row],[Discount]])</f>
        <v>2435.5529999999999</v>
      </c>
      <c r="Z63" s="24">
        <f>SUM(Sheet1[[#This Row],[Quantity]]*Sheet1[[#This Row],[Returned]])</f>
        <v>18</v>
      </c>
    </row>
    <row r="64" spans="1:26" x14ac:dyDescent="0.25">
      <c r="A64" s="6">
        <v>44931</v>
      </c>
      <c r="B64" t="s">
        <v>19</v>
      </c>
      <c r="C64" t="s">
        <v>40</v>
      </c>
      <c r="D64">
        <v>12</v>
      </c>
      <c r="E64" s="1">
        <v>582.52</v>
      </c>
      <c r="F64" t="s">
        <v>31</v>
      </c>
      <c r="G64" t="s">
        <v>22</v>
      </c>
      <c r="H64" s="9">
        <v>0</v>
      </c>
      <c r="I64" t="s">
        <v>59</v>
      </c>
      <c r="J64" s="1">
        <v>6990.24</v>
      </c>
      <c r="K64" t="s">
        <v>82</v>
      </c>
      <c r="L64" t="s">
        <v>25</v>
      </c>
      <c r="M64">
        <v>0</v>
      </c>
      <c r="N64" t="s">
        <v>180</v>
      </c>
      <c r="O64" t="s">
        <v>181</v>
      </c>
      <c r="P64" s="11">
        <v>41.16</v>
      </c>
      <c r="Q64" s="6">
        <v>44931</v>
      </c>
      <c r="R64" s="6">
        <v>44937</v>
      </c>
      <c r="S64" t="s">
        <v>28</v>
      </c>
      <c r="T64">
        <f>Sheet1[[#This Row],[DeliveryDate]]-Sheet1[[#This Row],[OrderDate]]</f>
        <v>6</v>
      </c>
      <c r="U64" t="str">
        <f t="shared" si="0"/>
        <v>Jan</v>
      </c>
      <c r="V64" t="str">
        <f t="shared" si="1"/>
        <v>Thursday</v>
      </c>
      <c r="W64" s="1">
        <f>Sheet1[[#This Row],[TotalPrice]]-Sheet1[[#This Row],[ShippingCost]]</f>
        <v>6949.08</v>
      </c>
      <c r="X64" t="str">
        <f>TEXT(Sheet1[[#This Row],[Date]], "yyyy")</f>
        <v>2023</v>
      </c>
      <c r="Y64" s="1">
        <f>Sheet1[[#This Row],[UnitPrice]]*Sheet1[[#This Row],[Quantity]] *(1 - Sheet1[[#This Row],[Discount]])</f>
        <v>6990.24</v>
      </c>
      <c r="Z64" s="24">
        <f>SUM(Sheet1[[#This Row],[Quantity]]*Sheet1[[#This Row],[Returned]])</f>
        <v>0</v>
      </c>
    </row>
    <row r="65" spans="1:26" hidden="1" x14ac:dyDescent="0.25">
      <c r="A65" s="6">
        <v>45798</v>
      </c>
      <c r="B65" t="s">
        <v>19</v>
      </c>
      <c r="C65" t="s">
        <v>46</v>
      </c>
      <c r="D65">
        <v>20</v>
      </c>
      <c r="E65" s="1">
        <v>129.56</v>
      </c>
      <c r="F65" t="s">
        <v>31</v>
      </c>
      <c r="G65" t="s">
        <v>32</v>
      </c>
      <c r="H65" s="9">
        <v>0.15</v>
      </c>
      <c r="I65" t="s">
        <v>66</v>
      </c>
      <c r="J65" s="1">
        <v>2202.52</v>
      </c>
      <c r="K65" t="s">
        <v>24</v>
      </c>
      <c r="L65" t="s">
        <v>41</v>
      </c>
      <c r="M65">
        <v>0</v>
      </c>
      <c r="N65" t="s">
        <v>182</v>
      </c>
      <c r="O65" t="s">
        <v>183</v>
      </c>
      <c r="P65" s="11">
        <v>40.21</v>
      </c>
      <c r="Q65" s="6">
        <v>45798</v>
      </c>
      <c r="R65" s="6">
        <v>45800</v>
      </c>
      <c r="S65" t="s">
        <v>28</v>
      </c>
      <c r="T65">
        <f>Sheet1[[#This Row],[DeliveryDate]]-Sheet1[[#This Row],[OrderDate]]</f>
        <v>2</v>
      </c>
      <c r="U65" t="str">
        <f t="shared" si="0"/>
        <v>Apr</v>
      </c>
      <c r="V65" t="str">
        <f t="shared" si="1"/>
        <v>Thursday</v>
      </c>
      <c r="W65" s="1">
        <f>Sheet1[[#This Row],[TotalPrice]]-Sheet1[[#This Row],[ShippingCost]]</f>
        <v>2162.31</v>
      </c>
      <c r="X65" t="str">
        <f>TEXT(Sheet1[[#This Row],[Date]], "yyyy")</f>
        <v>2025</v>
      </c>
      <c r="Y65" s="1">
        <f>Sheet1[[#This Row],[UnitPrice]]*Sheet1[[#This Row],[Quantity]] *(1 - Sheet1[[#This Row],[Discount]])</f>
        <v>2202.52</v>
      </c>
      <c r="Z65" s="24">
        <f>SUM(Sheet1[[#This Row],[Quantity]]*Sheet1[[#This Row],[Returned]])</f>
        <v>0</v>
      </c>
    </row>
    <row r="66" spans="1:26" hidden="1" x14ac:dyDescent="0.25">
      <c r="A66" s="6">
        <v>45128</v>
      </c>
      <c r="B66" t="s">
        <v>45</v>
      </c>
      <c r="C66" t="s">
        <v>93</v>
      </c>
      <c r="D66">
        <v>17</v>
      </c>
      <c r="E66" s="1">
        <v>431.82</v>
      </c>
      <c r="F66" t="s">
        <v>21</v>
      </c>
      <c r="G66" t="s">
        <v>32</v>
      </c>
      <c r="H66" s="9">
        <v>0</v>
      </c>
      <c r="I66" t="s">
        <v>23</v>
      </c>
      <c r="J66" s="1">
        <v>7340.94</v>
      </c>
      <c r="K66" t="s">
        <v>34</v>
      </c>
      <c r="L66" t="s">
        <v>25</v>
      </c>
      <c r="M66">
        <v>1</v>
      </c>
      <c r="N66" t="s">
        <v>184</v>
      </c>
      <c r="O66" t="s">
        <v>185</v>
      </c>
      <c r="P66" s="11">
        <v>37.75</v>
      </c>
      <c r="Q66" s="6">
        <v>45128</v>
      </c>
      <c r="R66" s="6">
        <v>45132</v>
      </c>
      <c r="S66" t="s">
        <v>50</v>
      </c>
      <c r="T66">
        <f>Sheet1[[#This Row],[DeliveryDate]]-Sheet1[[#This Row],[OrderDate]]</f>
        <v>4</v>
      </c>
      <c r="U66" t="str">
        <f t="shared" ref="U66:U129" si="2">TEXT(A92,"mmm")</f>
        <v>Apr</v>
      </c>
      <c r="V66" t="str">
        <f t="shared" ref="V66:V129" si="3">TEXT(A91,"dddd")</f>
        <v>Tuesday</v>
      </c>
      <c r="W66" s="1">
        <f>Sheet1[[#This Row],[TotalPrice]]-Sheet1[[#This Row],[ShippingCost]]</f>
        <v>7303.19</v>
      </c>
      <c r="X66" t="str">
        <f>TEXT(Sheet1[[#This Row],[Date]], "yyyy")</f>
        <v>2023</v>
      </c>
      <c r="Y66" s="1">
        <f>Sheet1[[#This Row],[UnitPrice]]*Sheet1[[#This Row],[Quantity]] *(1 - Sheet1[[#This Row],[Discount]])</f>
        <v>7340.94</v>
      </c>
      <c r="Z66" s="24">
        <f>SUM(Sheet1[[#This Row],[Quantity]]*Sheet1[[#This Row],[Returned]])</f>
        <v>17</v>
      </c>
    </row>
    <row r="67" spans="1:26" hidden="1" x14ac:dyDescent="0.25">
      <c r="A67" s="6">
        <v>45802</v>
      </c>
      <c r="B67" t="s">
        <v>19</v>
      </c>
      <c r="C67" t="s">
        <v>20</v>
      </c>
      <c r="D67">
        <v>15</v>
      </c>
      <c r="E67" s="1">
        <v>15.85</v>
      </c>
      <c r="F67" t="s">
        <v>51</v>
      </c>
      <c r="G67" t="s">
        <v>32</v>
      </c>
      <c r="H67" s="9">
        <v>0</v>
      </c>
      <c r="I67" t="s">
        <v>59</v>
      </c>
      <c r="J67" s="1">
        <v>237.75</v>
      </c>
      <c r="K67" t="s">
        <v>55</v>
      </c>
      <c r="L67" t="s">
        <v>41</v>
      </c>
      <c r="M67">
        <v>0</v>
      </c>
      <c r="N67" t="s">
        <v>186</v>
      </c>
      <c r="O67" t="s">
        <v>187</v>
      </c>
      <c r="P67" s="11">
        <v>23.49</v>
      </c>
      <c r="Q67" s="6">
        <v>45802</v>
      </c>
      <c r="R67" s="6">
        <v>45811</v>
      </c>
      <c r="S67" t="s">
        <v>28</v>
      </c>
      <c r="T67">
        <f>Sheet1[[#This Row],[DeliveryDate]]-Sheet1[[#This Row],[OrderDate]]</f>
        <v>9</v>
      </c>
      <c r="U67" t="str">
        <f t="shared" si="2"/>
        <v>Aug</v>
      </c>
      <c r="V67" t="str">
        <f t="shared" si="3"/>
        <v>Tuesday</v>
      </c>
      <c r="W67" s="1">
        <f>Sheet1[[#This Row],[TotalPrice]]-Sheet1[[#This Row],[ShippingCost]]</f>
        <v>214.26</v>
      </c>
      <c r="X67" t="str">
        <f>TEXT(Sheet1[[#This Row],[Date]], "yyyy")</f>
        <v>2025</v>
      </c>
      <c r="Y67" s="1">
        <f>Sheet1[[#This Row],[UnitPrice]]*Sheet1[[#This Row],[Quantity]] *(1 - Sheet1[[#This Row],[Discount]])</f>
        <v>237.75</v>
      </c>
      <c r="Z67" s="24">
        <f>SUM(Sheet1[[#This Row],[Quantity]]*Sheet1[[#This Row],[Returned]])</f>
        <v>0</v>
      </c>
    </row>
    <row r="68" spans="1:26" hidden="1" x14ac:dyDescent="0.25">
      <c r="A68" s="6">
        <v>45612</v>
      </c>
      <c r="B68" t="s">
        <v>29</v>
      </c>
      <c r="C68" t="s">
        <v>93</v>
      </c>
      <c r="D68">
        <v>20</v>
      </c>
      <c r="E68" s="1">
        <v>548.34</v>
      </c>
      <c r="F68" t="s">
        <v>21</v>
      </c>
      <c r="G68" t="s">
        <v>32</v>
      </c>
      <c r="H68" s="9">
        <v>0.1</v>
      </c>
      <c r="I68" t="s">
        <v>59</v>
      </c>
      <c r="J68" s="1">
        <v>9870.1200000000008</v>
      </c>
      <c r="K68" t="s">
        <v>34</v>
      </c>
      <c r="L68" t="s">
        <v>41</v>
      </c>
      <c r="M68">
        <v>0</v>
      </c>
      <c r="N68" t="s">
        <v>188</v>
      </c>
      <c r="O68" t="s">
        <v>189</v>
      </c>
      <c r="P68" s="11">
        <v>33.47</v>
      </c>
      <c r="Q68" s="6">
        <v>45612</v>
      </c>
      <c r="R68" s="6">
        <v>45618</v>
      </c>
      <c r="S68" t="s">
        <v>38</v>
      </c>
      <c r="T68">
        <f>Sheet1[[#This Row],[DeliveryDate]]-Sheet1[[#This Row],[OrderDate]]</f>
        <v>6</v>
      </c>
      <c r="U68" t="str">
        <f t="shared" si="2"/>
        <v>Dec</v>
      </c>
      <c r="V68" t="str">
        <f t="shared" si="3"/>
        <v>Sunday</v>
      </c>
      <c r="W68" s="1">
        <f>Sheet1[[#This Row],[TotalPrice]]-Sheet1[[#This Row],[ShippingCost]]</f>
        <v>9836.6500000000015</v>
      </c>
      <c r="X68" t="str">
        <f>TEXT(Sheet1[[#This Row],[Date]], "yyyy")</f>
        <v>2024</v>
      </c>
      <c r="Y68" s="1">
        <f>Sheet1[[#This Row],[UnitPrice]]*Sheet1[[#This Row],[Quantity]] *(1 - Sheet1[[#This Row],[Discount]])</f>
        <v>9870.1200000000008</v>
      </c>
      <c r="Z68" s="24">
        <f>SUM(Sheet1[[#This Row],[Quantity]]*Sheet1[[#This Row],[Returned]])</f>
        <v>0</v>
      </c>
    </row>
    <row r="69" spans="1:26" hidden="1" x14ac:dyDescent="0.25">
      <c r="A69" s="6">
        <v>45669</v>
      </c>
      <c r="B69" t="s">
        <v>45</v>
      </c>
      <c r="C69" t="s">
        <v>20</v>
      </c>
      <c r="D69">
        <v>15</v>
      </c>
      <c r="E69" s="1">
        <v>411.38</v>
      </c>
      <c r="F69" t="s">
        <v>31</v>
      </c>
      <c r="G69" t="s">
        <v>22</v>
      </c>
      <c r="H69" s="9">
        <v>0.05</v>
      </c>
      <c r="I69" t="s">
        <v>59</v>
      </c>
      <c r="J69" s="1">
        <v>5862.165</v>
      </c>
      <c r="K69" t="s">
        <v>24</v>
      </c>
      <c r="L69" t="s">
        <v>35</v>
      </c>
      <c r="M69">
        <v>0</v>
      </c>
      <c r="N69" t="s">
        <v>190</v>
      </c>
      <c r="O69" t="s">
        <v>191</v>
      </c>
      <c r="P69" s="11">
        <v>48.51</v>
      </c>
      <c r="Q69" s="6">
        <v>45669</v>
      </c>
      <c r="R69" s="6">
        <v>45678</v>
      </c>
      <c r="S69" t="s">
        <v>50</v>
      </c>
      <c r="T69">
        <f>Sheet1[[#This Row],[DeliveryDate]]-Sheet1[[#This Row],[OrderDate]]</f>
        <v>9</v>
      </c>
      <c r="U69" t="str">
        <f t="shared" si="2"/>
        <v>Aug</v>
      </c>
      <c r="V69" t="str">
        <f t="shared" si="3"/>
        <v>Friday</v>
      </c>
      <c r="W69" s="1">
        <f>Sheet1[[#This Row],[TotalPrice]]-Sheet1[[#This Row],[ShippingCost]]</f>
        <v>5813.6549999999997</v>
      </c>
      <c r="X69" t="str">
        <f>TEXT(Sheet1[[#This Row],[Date]], "yyyy")</f>
        <v>2025</v>
      </c>
      <c r="Y69" s="1">
        <f>Sheet1[[#This Row],[UnitPrice]]*Sheet1[[#This Row],[Quantity]] *(1 - Sheet1[[#This Row],[Discount]])</f>
        <v>5862.165</v>
      </c>
      <c r="Z69" s="24">
        <f>SUM(Sheet1[[#This Row],[Quantity]]*Sheet1[[#This Row],[Returned]])</f>
        <v>0</v>
      </c>
    </row>
    <row r="70" spans="1:26" hidden="1" x14ac:dyDescent="0.25">
      <c r="A70" s="6">
        <v>45014</v>
      </c>
      <c r="B70" t="s">
        <v>39</v>
      </c>
      <c r="C70" t="s">
        <v>102</v>
      </c>
      <c r="D70">
        <v>19</v>
      </c>
      <c r="E70" s="1">
        <v>559.95000000000005</v>
      </c>
      <c r="F70" t="s">
        <v>31</v>
      </c>
      <c r="G70" t="s">
        <v>22</v>
      </c>
      <c r="H70" s="9">
        <v>0.1</v>
      </c>
      <c r="I70" t="s">
        <v>52</v>
      </c>
      <c r="J70" s="1">
        <v>9575.1450000000004</v>
      </c>
      <c r="K70" t="s">
        <v>82</v>
      </c>
      <c r="L70" t="s">
        <v>41</v>
      </c>
      <c r="M70">
        <v>0</v>
      </c>
      <c r="N70" t="s">
        <v>192</v>
      </c>
      <c r="O70" t="s">
        <v>193</v>
      </c>
      <c r="P70" s="11">
        <v>18.3</v>
      </c>
      <c r="Q70" s="6">
        <v>45014</v>
      </c>
      <c r="R70" s="6">
        <v>45019</v>
      </c>
      <c r="S70" t="s">
        <v>44</v>
      </c>
      <c r="T70">
        <f>Sheet1[[#This Row],[DeliveryDate]]-Sheet1[[#This Row],[OrderDate]]</f>
        <v>5</v>
      </c>
      <c r="U70" t="str">
        <f t="shared" si="2"/>
        <v>Jan</v>
      </c>
      <c r="V70" t="str">
        <f t="shared" si="3"/>
        <v>Sunday</v>
      </c>
      <c r="W70" s="1">
        <f>Sheet1[[#This Row],[TotalPrice]]-Sheet1[[#This Row],[ShippingCost]]</f>
        <v>9556.8450000000012</v>
      </c>
      <c r="X70" t="str">
        <f>TEXT(Sheet1[[#This Row],[Date]], "yyyy")</f>
        <v>2023</v>
      </c>
      <c r="Y70" s="1">
        <f>Sheet1[[#This Row],[UnitPrice]]*Sheet1[[#This Row],[Quantity]] *(1 - Sheet1[[#This Row],[Discount]])</f>
        <v>9575.1450000000004</v>
      </c>
      <c r="Z70" s="24">
        <f>SUM(Sheet1[[#This Row],[Quantity]]*Sheet1[[#This Row],[Returned]])</f>
        <v>0</v>
      </c>
    </row>
    <row r="71" spans="1:26" x14ac:dyDescent="0.25">
      <c r="A71" s="6">
        <v>45717</v>
      </c>
      <c r="B71" t="s">
        <v>39</v>
      </c>
      <c r="C71" t="s">
        <v>40</v>
      </c>
      <c r="D71">
        <v>8</v>
      </c>
      <c r="E71" s="1">
        <v>179.9</v>
      </c>
      <c r="F71" t="s">
        <v>51</v>
      </c>
      <c r="G71" t="s">
        <v>32</v>
      </c>
      <c r="H71" s="9">
        <v>0.05</v>
      </c>
      <c r="I71" t="s">
        <v>52</v>
      </c>
      <c r="J71" s="1">
        <v>1367.24</v>
      </c>
      <c r="K71" t="s">
        <v>24</v>
      </c>
      <c r="L71" t="s">
        <v>35</v>
      </c>
      <c r="M71">
        <v>0</v>
      </c>
      <c r="N71" t="s">
        <v>194</v>
      </c>
      <c r="O71" t="s">
        <v>195</v>
      </c>
      <c r="P71" s="11">
        <v>14.8</v>
      </c>
      <c r="Q71" s="6">
        <v>45717</v>
      </c>
      <c r="R71" s="6">
        <v>45721</v>
      </c>
      <c r="S71" t="s">
        <v>44</v>
      </c>
      <c r="T71">
        <f>Sheet1[[#This Row],[DeliveryDate]]-Sheet1[[#This Row],[OrderDate]]</f>
        <v>4</v>
      </c>
      <c r="U71" t="str">
        <f t="shared" si="2"/>
        <v>Mar</v>
      </c>
      <c r="V71" t="str">
        <f t="shared" si="3"/>
        <v>Wednesday</v>
      </c>
      <c r="W71" s="1">
        <f>Sheet1[[#This Row],[TotalPrice]]-Sheet1[[#This Row],[ShippingCost]]</f>
        <v>1352.44</v>
      </c>
      <c r="X71" t="str">
        <f>TEXT(Sheet1[[#This Row],[Date]], "yyyy")</f>
        <v>2025</v>
      </c>
      <c r="Y71" s="1">
        <f>Sheet1[[#This Row],[UnitPrice]]*Sheet1[[#This Row],[Quantity]] *(1 - Sheet1[[#This Row],[Discount]])</f>
        <v>1367.24</v>
      </c>
      <c r="Z71" s="24">
        <f>SUM(Sheet1[[#This Row],[Quantity]]*Sheet1[[#This Row],[Returned]])</f>
        <v>0</v>
      </c>
    </row>
    <row r="72" spans="1:26" x14ac:dyDescent="0.25">
      <c r="A72" s="6">
        <v>45217</v>
      </c>
      <c r="B72" t="s">
        <v>39</v>
      </c>
      <c r="C72" t="s">
        <v>46</v>
      </c>
      <c r="D72">
        <v>12</v>
      </c>
      <c r="E72" s="1">
        <v>494.15</v>
      </c>
      <c r="F72" t="s">
        <v>21</v>
      </c>
      <c r="G72" t="s">
        <v>22</v>
      </c>
      <c r="H72" s="9">
        <v>0.15</v>
      </c>
      <c r="I72" t="s">
        <v>66</v>
      </c>
      <c r="J72" s="1">
        <v>5040.329999999999</v>
      </c>
      <c r="K72" t="s">
        <v>24</v>
      </c>
      <c r="L72" t="s">
        <v>35</v>
      </c>
      <c r="M72">
        <v>1</v>
      </c>
      <c r="N72" t="s">
        <v>196</v>
      </c>
      <c r="O72" t="s">
        <v>197</v>
      </c>
      <c r="P72" s="11">
        <v>18.05</v>
      </c>
      <c r="Q72" s="6">
        <v>45217</v>
      </c>
      <c r="R72" s="6">
        <v>45219</v>
      </c>
      <c r="S72" t="s">
        <v>44</v>
      </c>
      <c r="T72">
        <f>Sheet1[[#This Row],[DeliveryDate]]-Sheet1[[#This Row],[OrderDate]]</f>
        <v>2</v>
      </c>
      <c r="U72" t="str">
        <f t="shared" si="2"/>
        <v>Jan</v>
      </c>
      <c r="V72" t="str">
        <f t="shared" si="3"/>
        <v>Thursday</v>
      </c>
      <c r="W72" s="1">
        <f>Sheet1[[#This Row],[TotalPrice]]-Sheet1[[#This Row],[ShippingCost]]</f>
        <v>5022.2799999999988</v>
      </c>
      <c r="X72" t="str">
        <f>TEXT(Sheet1[[#This Row],[Date]], "yyyy")</f>
        <v>2023</v>
      </c>
      <c r="Y72" s="1">
        <f>Sheet1[[#This Row],[UnitPrice]]*Sheet1[[#This Row],[Quantity]] *(1 - Sheet1[[#This Row],[Discount]])</f>
        <v>5040.329999999999</v>
      </c>
      <c r="Z72" s="24">
        <f>SUM(Sheet1[[#This Row],[Quantity]]*Sheet1[[#This Row],[Returned]])</f>
        <v>12</v>
      </c>
    </row>
    <row r="73" spans="1:26" hidden="1" x14ac:dyDescent="0.25">
      <c r="A73" s="6">
        <v>45760</v>
      </c>
      <c r="B73" t="s">
        <v>19</v>
      </c>
      <c r="C73" t="s">
        <v>40</v>
      </c>
      <c r="D73">
        <v>10</v>
      </c>
      <c r="E73" s="1">
        <v>462.99</v>
      </c>
      <c r="F73" t="s">
        <v>51</v>
      </c>
      <c r="G73" t="s">
        <v>22</v>
      </c>
      <c r="H73" s="9">
        <v>0</v>
      </c>
      <c r="I73" t="s">
        <v>59</v>
      </c>
      <c r="J73" s="1">
        <v>4629.8999999999996</v>
      </c>
      <c r="K73" t="s">
        <v>82</v>
      </c>
      <c r="L73" t="s">
        <v>41</v>
      </c>
      <c r="M73">
        <v>0</v>
      </c>
      <c r="N73" t="s">
        <v>198</v>
      </c>
      <c r="O73" t="s">
        <v>199</v>
      </c>
      <c r="P73" s="11">
        <v>5.01</v>
      </c>
      <c r="Q73" s="6">
        <v>45760</v>
      </c>
      <c r="R73" s="6">
        <v>45762</v>
      </c>
      <c r="S73" t="s">
        <v>28</v>
      </c>
      <c r="T73">
        <f>Sheet1[[#This Row],[DeliveryDate]]-Sheet1[[#This Row],[OrderDate]]</f>
        <v>2</v>
      </c>
      <c r="U73" t="str">
        <f t="shared" si="2"/>
        <v>Feb</v>
      </c>
      <c r="V73" t="str">
        <f t="shared" si="3"/>
        <v>Monday</v>
      </c>
      <c r="W73" s="1">
        <f>Sheet1[[#This Row],[TotalPrice]]-Sheet1[[#This Row],[ShippingCost]]</f>
        <v>4624.8899999999994</v>
      </c>
      <c r="X73" t="str">
        <f>TEXT(Sheet1[[#This Row],[Date]], "yyyy")</f>
        <v>2025</v>
      </c>
      <c r="Y73" s="1">
        <f>Sheet1[[#This Row],[UnitPrice]]*Sheet1[[#This Row],[Quantity]] *(1 - Sheet1[[#This Row],[Discount]])</f>
        <v>4629.8999999999996</v>
      </c>
      <c r="Z73" s="24">
        <f>SUM(Sheet1[[#This Row],[Quantity]]*Sheet1[[#This Row],[Returned]])</f>
        <v>0</v>
      </c>
    </row>
    <row r="74" spans="1:26" x14ac:dyDescent="0.25">
      <c r="A74" s="6">
        <v>45790</v>
      </c>
      <c r="B74" t="s">
        <v>45</v>
      </c>
      <c r="C74" t="s">
        <v>20</v>
      </c>
      <c r="D74">
        <v>7</v>
      </c>
      <c r="E74" s="1">
        <v>460.24</v>
      </c>
      <c r="F74" t="s">
        <v>31</v>
      </c>
      <c r="G74" t="s">
        <v>32</v>
      </c>
      <c r="H74" s="9">
        <v>0.05</v>
      </c>
      <c r="I74" t="s">
        <v>33</v>
      </c>
      <c r="J74" s="1">
        <v>3060.596</v>
      </c>
      <c r="K74" t="s">
        <v>67</v>
      </c>
      <c r="L74" t="s">
        <v>35</v>
      </c>
      <c r="M74">
        <v>1</v>
      </c>
      <c r="N74" t="s">
        <v>200</v>
      </c>
      <c r="O74" t="s">
        <v>201</v>
      </c>
      <c r="P74" s="11">
        <v>11.54</v>
      </c>
      <c r="Q74" s="6">
        <v>45790</v>
      </c>
      <c r="R74" s="6">
        <v>45800</v>
      </c>
      <c r="S74" t="s">
        <v>50</v>
      </c>
      <c r="T74">
        <f>Sheet1[[#This Row],[DeliveryDate]]-Sheet1[[#This Row],[OrderDate]]</f>
        <v>10</v>
      </c>
      <c r="U74" t="str">
        <f t="shared" si="2"/>
        <v>Jun</v>
      </c>
      <c r="V74" t="str">
        <f t="shared" si="3"/>
        <v>Thursday</v>
      </c>
      <c r="W74" s="1">
        <f>Sheet1[[#This Row],[TotalPrice]]-Sheet1[[#This Row],[ShippingCost]]</f>
        <v>3049.056</v>
      </c>
      <c r="X74" t="str">
        <f>TEXT(Sheet1[[#This Row],[Date]], "yyyy")</f>
        <v>2025</v>
      </c>
      <c r="Y74" s="1">
        <f>Sheet1[[#This Row],[UnitPrice]]*Sheet1[[#This Row],[Quantity]] *(1 - Sheet1[[#This Row],[Discount]])</f>
        <v>3060.596</v>
      </c>
      <c r="Z74" s="24">
        <f>SUM(Sheet1[[#This Row],[Quantity]]*Sheet1[[#This Row],[Returned]])</f>
        <v>7</v>
      </c>
    </row>
    <row r="75" spans="1:26" x14ac:dyDescent="0.25">
      <c r="A75" s="6">
        <v>45403</v>
      </c>
      <c r="B75" t="s">
        <v>62</v>
      </c>
      <c r="C75" t="s">
        <v>109</v>
      </c>
      <c r="D75">
        <v>17</v>
      </c>
      <c r="E75" s="1">
        <v>309.52</v>
      </c>
      <c r="F75" t="s">
        <v>21</v>
      </c>
      <c r="G75" t="s">
        <v>22</v>
      </c>
      <c r="H75" s="9">
        <v>0.05</v>
      </c>
      <c r="I75" t="s">
        <v>23</v>
      </c>
      <c r="J75" s="1">
        <v>4998.7479999999996</v>
      </c>
      <c r="K75" t="s">
        <v>24</v>
      </c>
      <c r="L75" t="s">
        <v>25</v>
      </c>
      <c r="M75">
        <v>0</v>
      </c>
      <c r="N75" t="s">
        <v>202</v>
      </c>
      <c r="O75" t="s">
        <v>203</v>
      </c>
      <c r="P75" s="11">
        <v>6.11</v>
      </c>
      <c r="Q75" s="6">
        <v>45403</v>
      </c>
      <c r="R75" s="6">
        <v>45409</v>
      </c>
      <c r="S75" t="s">
        <v>65</v>
      </c>
      <c r="T75">
        <f>Sheet1[[#This Row],[DeliveryDate]]-Sheet1[[#This Row],[OrderDate]]</f>
        <v>6</v>
      </c>
      <c r="U75" t="str">
        <f t="shared" si="2"/>
        <v>May</v>
      </c>
      <c r="V75" t="str">
        <f t="shared" si="3"/>
        <v>Wednesday</v>
      </c>
      <c r="W75" s="1">
        <f>Sheet1[[#This Row],[TotalPrice]]-Sheet1[[#This Row],[ShippingCost]]</f>
        <v>4992.6379999999999</v>
      </c>
      <c r="X75" t="str">
        <f>TEXT(Sheet1[[#This Row],[Date]], "yyyy")</f>
        <v>2024</v>
      </c>
      <c r="Y75" s="1">
        <f>Sheet1[[#This Row],[UnitPrice]]*Sheet1[[#This Row],[Quantity]] *(1 - Sheet1[[#This Row],[Discount]])</f>
        <v>4998.7479999999996</v>
      </c>
      <c r="Z75" s="24">
        <f>SUM(Sheet1[[#This Row],[Quantity]]*Sheet1[[#This Row],[Returned]])</f>
        <v>0</v>
      </c>
    </row>
    <row r="76" spans="1:26" x14ac:dyDescent="0.25">
      <c r="A76" s="6">
        <v>45688</v>
      </c>
      <c r="B76" t="s">
        <v>45</v>
      </c>
      <c r="C76" t="s">
        <v>102</v>
      </c>
      <c r="D76">
        <v>1</v>
      </c>
      <c r="E76" s="1">
        <v>323.83</v>
      </c>
      <c r="F76" t="s">
        <v>21</v>
      </c>
      <c r="G76" t="s">
        <v>22</v>
      </c>
      <c r="H76" s="9">
        <v>0.05</v>
      </c>
      <c r="I76" t="s">
        <v>23</v>
      </c>
      <c r="J76" s="1">
        <v>307.63850000000002</v>
      </c>
      <c r="K76" t="s">
        <v>82</v>
      </c>
      <c r="L76" t="s">
        <v>41</v>
      </c>
      <c r="M76">
        <v>0</v>
      </c>
      <c r="N76" t="s">
        <v>204</v>
      </c>
      <c r="O76" t="s">
        <v>205</v>
      </c>
      <c r="P76" s="11">
        <v>27.48</v>
      </c>
      <c r="Q76" s="6">
        <v>45688</v>
      </c>
      <c r="R76" s="6">
        <v>45696</v>
      </c>
      <c r="S76" t="s">
        <v>50</v>
      </c>
      <c r="T76">
        <f>Sheet1[[#This Row],[DeliveryDate]]-Sheet1[[#This Row],[OrderDate]]</f>
        <v>8</v>
      </c>
      <c r="U76" t="str">
        <f t="shared" si="2"/>
        <v>Jul</v>
      </c>
      <c r="V76" t="str">
        <f t="shared" si="3"/>
        <v>Tuesday</v>
      </c>
      <c r="W76" s="1">
        <f>Sheet1[[#This Row],[TotalPrice]]-Sheet1[[#This Row],[ShippingCost]]</f>
        <v>280.1585</v>
      </c>
      <c r="X76" t="str">
        <f>TEXT(Sheet1[[#This Row],[Date]], "yyyy")</f>
        <v>2025</v>
      </c>
      <c r="Y76" s="1">
        <f>Sheet1[[#This Row],[UnitPrice]]*Sheet1[[#This Row],[Quantity]] *(1 - Sheet1[[#This Row],[Discount]])</f>
        <v>307.63849999999996</v>
      </c>
      <c r="Z76" s="24">
        <f>SUM(Sheet1[[#This Row],[Quantity]]*Sheet1[[#This Row],[Returned]])</f>
        <v>0</v>
      </c>
    </row>
    <row r="77" spans="1:26" x14ac:dyDescent="0.25">
      <c r="A77" s="6">
        <v>45730</v>
      </c>
      <c r="B77" t="s">
        <v>45</v>
      </c>
      <c r="C77" t="s">
        <v>46</v>
      </c>
      <c r="D77">
        <v>10</v>
      </c>
      <c r="E77" s="1">
        <v>503.07</v>
      </c>
      <c r="F77" t="s">
        <v>51</v>
      </c>
      <c r="G77" t="s">
        <v>32</v>
      </c>
      <c r="H77" s="9">
        <v>0</v>
      </c>
      <c r="I77" t="s">
        <v>59</v>
      </c>
      <c r="J77" s="1">
        <v>5030.7</v>
      </c>
      <c r="K77" t="s">
        <v>82</v>
      </c>
      <c r="L77" t="s">
        <v>25</v>
      </c>
      <c r="M77">
        <v>0</v>
      </c>
      <c r="N77" t="s">
        <v>206</v>
      </c>
      <c r="O77" t="s">
        <v>207</v>
      </c>
      <c r="P77" s="11">
        <v>44.61</v>
      </c>
      <c r="Q77" s="6">
        <v>45730</v>
      </c>
      <c r="R77" s="6">
        <v>45735</v>
      </c>
      <c r="S77" t="s">
        <v>50</v>
      </c>
      <c r="T77">
        <f>Sheet1[[#This Row],[DeliveryDate]]-Sheet1[[#This Row],[OrderDate]]</f>
        <v>5</v>
      </c>
      <c r="U77" t="str">
        <f t="shared" si="2"/>
        <v>Jul</v>
      </c>
      <c r="V77" t="str">
        <f t="shared" si="3"/>
        <v>Tuesday</v>
      </c>
      <c r="W77" s="1">
        <f>Sheet1[[#This Row],[TotalPrice]]-Sheet1[[#This Row],[ShippingCost]]</f>
        <v>4986.09</v>
      </c>
      <c r="X77" t="str">
        <f>TEXT(Sheet1[[#This Row],[Date]], "yyyy")</f>
        <v>2025</v>
      </c>
      <c r="Y77" s="1">
        <f>Sheet1[[#This Row],[UnitPrice]]*Sheet1[[#This Row],[Quantity]] *(1 - Sheet1[[#This Row],[Discount]])</f>
        <v>5030.7</v>
      </c>
      <c r="Z77" s="24">
        <f>SUM(Sheet1[[#This Row],[Quantity]]*Sheet1[[#This Row],[Returned]])</f>
        <v>0</v>
      </c>
    </row>
    <row r="78" spans="1:26" hidden="1" x14ac:dyDescent="0.25">
      <c r="A78" s="6">
        <v>45438</v>
      </c>
      <c r="B78" t="s">
        <v>62</v>
      </c>
      <c r="C78" t="s">
        <v>20</v>
      </c>
      <c r="D78">
        <v>20</v>
      </c>
      <c r="E78" s="1">
        <v>491.68</v>
      </c>
      <c r="F78" t="s">
        <v>58</v>
      </c>
      <c r="G78" t="s">
        <v>22</v>
      </c>
      <c r="H78" s="9">
        <v>0.15</v>
      </c>
      <c r="I78" t="s">
        <v>33</v>
      </c>
      <c r="J78" s="1">
        <v>8358.56</v>
      </c>
      <c r="K78" t="s">
        <v>24</v>
      </c>
      <c r="L78" t="s">
        <v>35</v>
      </c>
      <c r="M78">
        <v>1</v>
      </c>
      <c r="N78" t="s">
        <v>208</v>
      </c>
      <c r="O78" t="s">
        <v>209</v>
      </c>
      <c r="P78" s="11">
        <v>43.46</v>
      </c>
      <c r="Q78" s="6">
        <v>45438</v>
      </c>
      <c r="R78" s="6">
        <v>45441</v>
      </c>
      <c r="S78" t="s">
        <v>65</v>
      </c>
      <c r="T78">
        <f>Sheet1[[#This Row],[DeliveryDate]]-Sheet1[[#This Row],[OrderDate]]</f>
        <v>3</v>
      </c>
      <c r="U78" t="str">
        <f t="shared" si="2"/>
        <v>Aug</v>
      </c>
      <c r="V78" t="str">
        <f t="shared" si="3"/>
        <v>Thursday</v>
      </c>
      <c r="W78" s="1">
        <f>Sheet1[[#This Row],[TotalPrice]]-Sheet1[[#This Row],[ShippingCost]]</f>
        <v>8315.1</v>
      </c>
      <c r="X78" t="str">
        <f>TEXT(Sheet1[[#This Row],[Date]], "yyyy")</f>
        <v>2024</v>
      </c>
      <c r="Y78" s="1">
        <f>Sheet1[[#This Row],[UnitPrice]]*Sheet1[[#This Row],[Quantity]] *(1 - Sheet1[[#This Row],[Discount]])</f>
        <v>8358.56</v>
      </c>
      <c r="Z78" s="24">
        <f>SUM(Sheet1[[#This Row],[Quantity]]*Sheet1[[#This Row],[Returned]])</f>
        <v>20</v>
      </c>
    </row>
    <row r="79" spans="1:26" x14ac:dyDescent="0.25">
      <c r="A79" s="6">
        <v>45129</v>
      </c>
      <c r="B79" t="s">
        <v>39</v>
      </c>
      <c r="C79" t="s">
        <v>30</v>
      </c>
      <c r="D79">
        <v>17</v>
      </c>
      <c r="E79" s="1">
        <v>468.45</v>
      </c>
      <c r="F79" t="s">
        <v>31</v>
      </c>
      <c r="G79" t="s">
        <v>32</v>
      </c>
      <c r="H79" s="9">
        <v>0.05</v>
      </c>
      <c r="I79" t="s">
        <v>52</v>
      </c>
      <c r="J79" s="1">
        <v>7565.4674999999997</v>
      </c>
      <c r="K79" t="s">
        <v>82</v>
      </c>
      <c r="L79" t="s">
        <v>25</v>
      </c>
      <c r="M79">
        <v>0</v>
      </c>
      <c r="N79" t="s">
        <v>210</v>
      </c>
      <c r="O79" t="s">
        <v>211</v>
      </c>
      <c r="P79" s="11">
        <v>17.88</v>
      </c>
      <c r="Q79" s="6">
        <v>45129</v>
      </c>
      <c r="R79" s="6">
        <v>45133</v>
      </c>
      <c r="S79" t="s">
        <v>44</v>
      </c>
      <c r="T79">
        <f>Sheet1[[#This Row],[DeliveryDate]]-Sheet1[[#This Row],[OrderDate]]</f>
        <v>4</v>
      </c>
      <c r="U79" t="str">
        <f t="shared" si="2"/>
        <v>Jun</v>
      </c>
      <c r="V79" t="str">
        <f t="shared" si="3"/>
        <v>Monday</v>
      </c>
      <c r="W79" s="1">
        <f>Sheet1[[#This Row],[TotalPrice]]-Sheet1[[#This Row],[ShippingCost]]</f>
        <v>7547.5874999999996</v>
      </c>
      <c r="X79" t="str">
        <f>TEXT(Sheet1[[#This Row],[Date]], "yyyy")</f>
        <v>2023</v>
      </c>
      <c r="Y79" s="1">
        <f>Sheet1[[#This Row],[UnitPrice]]*Sheet1[[#This Row],[Quantity]] *(1 - Sheet1[[#This Row],[Discount]])</f>
        <v>7565.4674999999997</v>
      </c>
      <c r="Z79" s="24">
        <f>SUM(Sheet1[[#This Row],[Quantity]]*Sheet1[[#This Row],[Returned]])</f>
        <v>0</v>
      </c>
    </row>
    <row r="80" spans="1:26" hidden="1" x14ac:dyDescent="0.25">
      <c r="A80" s="6">
        <v>45372</v>
      </c>
      <c r="B80" t="s">
        <v>39</v>
      </c>
      <c r="C80" t="s">
        <v>20</v>
      </c>
      <c r="D80">
        <v>11</v>
      </c>
      <c r="E80" s="1">
        <v>401.76</v>
      </c>
      <c r="F80" t="s">
        <v>58</v>
      </c>
      <c r="G80" t="s">
        <v>32</v>
      </c>
      <c r="H80" s="9">
        <v>0.15</v>
      </c>
      <c r="I80" t="s">
        <v>47</v>
      </c>
      <c r="J80" s="1">
        <v>3756.4560000000001</v>
      </c>
      <c r="K80" t="s">
        <v>34</v>
      </c>
      <c r="L80" t="s">
        <v>35</v>
      </c>
      <c r="M80">
        <v>0</v>
      </c>
      <c r="N80" t="s">
        <v>212</v>
      </c>
      <c r="O80" t="s">
        <v>213</v>
      </c>
      <c r="P80" s="11">
        <v>48.03</v>
      </c>
      <c r="Q80" s="6">
        <v>45372</v>
      </c>
      <c r="R80" s="6">
        <v>45381</v>
      </c>
      <c r="S80" t="s">
        <v>44</v>
      </c>
      <c r="T80">
        <f>Sheet1[[#This Row],[DeliveryDate]]-Sheet1[[#This Row],[OrderDate]]</f>
        <v>9</v>
      </c>
      <c r="U80" t="str">
        <f t="shared" si="2"/>
        <v>Jul</v>
      </c>
      <c r="V80" t="str">
        <f t="shared" si="3"/>
        <v>Sunday</v>
      </c>
      <c r="W80" s="1">
        <f>Sheet1[[#This Row],[TotalPrice]]-Sheet1[[#This Row],[ShippingCost]]</f>
        <v>3708.4259999999999</v>
      </c>
      <c r="X80" t="str">
        <f>TEXT(Sheet1[[#This Row],[Date]], "yyyy")</f>
        <v>2024</v>
      </c>
      <c r="Y80" s="1">
        <f>Sheet1[[#This Row],[UnitPrice]]*Sheet1[[#This Row],[Quantity]] *(1 - Sheet1[[#This Row],[Discount]])</f>
        <v>3756.4559999999997</v>
      </c>
      <c r="Z80" s="24">
        <f>SUM(Sheet1[[#This Row],[Quantity]]*Sheet1[[#This Row],[Returned]])</f>
        <v>0</v>
      </c>
    </row>
    <row r="81" spans="1:26" x14ac:dyDescent="0.25">
      <c r="A81" s="6">
        <v>45021</v>
      </c>
      <c r="B81" t="s">
        <v>62</v>
      </c>
      <c r="C81" t="s">
        <v>109</v>
      </c>
      <c r="D81">
        <v>3</v>
      </c>
      <c r="E81" s="1">
        <v>221</v>
      </c>
      <c r="F81" t="s">
        <v>21</v>
      </c>
      <c r="G81" t="s">
        <v>22</v>
      </c>
      <c r="H81" s="9">
        <v>0</v>
      </c>
      <c r="I81" t="s">
        <v>47</v>
      </c>
      <c r="J81" s="1">
        <v>663</v>
      </c>
      <c r="K81" t="s">
        <v>67</v>
      </c>
      <c r="L81" t="s">
        <v>25</v>
      </c>
      <c r="M81">
        <v>0</v>
      </c>
      <c r="N81" t="s">
        <v>214</v>
      </c>
      <c r="O81" t="s">
        <v>215</v>
      </c>
      <c r="P81" s="11">
        <v>32.31</v>
      </c>
      <c r="Q81" s="6">
        <v>45021</v>
      </c>
      <c r="R81" s="6">
        <v>45024</v>
      </c>
      <c r="S81" t="s">
        <v>65</v>
      </c>
      <c r="T81">
        <f>Sheet1[[#This Row],[DeliveryDate]]-Sheet1[[#This Row],[OrderDate]]</f>
        <v>3</v>
      </c>
      <c r="U81" t="str">
        <f t="shared" si="2"/>
        <v>Sep</v>
      </c>
      <c r="V81" t="str">
        <f t="shared" si="3"/>
        <v>Thursday</v>
      </c>
      <c r="W81" s="1">
        <f>Sheet1[[#This Row],[TotalPrice]]-Sheet1[[#This Row],[ShippingCost]]</f>
        <v>630.69000000000005</v>
      </c>
      <c r="X81" t="str">
        <f>TEXT(Sheet1[[#This Row],[Date]], "yyyy")</f>
        <v>2023</v>
      </c>
      <c r="Y81" s="1">
        <f>Sheet1[[#This Row],[UnitPrice]]*Sheet1[[#This Row],[Quantity]] *(1 - Sheet1[[#This Row],[Discount]])</f>
        <v>663</v>
      </c>
      <c r="Z81" s="24">
        <f>SUM(Sheet1[[#This Row],[Quantity]]*Sheet1[[#This Row],[Returned]])</f>
        <v>0</v>
      </c>
    </row>
    <row r="82" spans="1:26" hidden="1" x14ac:dyDescent="0.25">
      <c r="A82" s="6">
        <v>45480</v>
      </c>
      <c r="B82" t="s">
        <v>39</v>
      </c>
      <c r="C82" t="s">
        <v>40</v>
      </c>
      <c r="D82">
        <v>3</v>
      </c>
      <c r="E82" s="1">
        <v>566.20000000000005</v>
      </c>
      <c r="F82" t="s">
        <v>58</v>
      </c>
      <c r="G82" t="s">
        <v>32</v>
      </c>
      <c r="H82" s="9">
        <v>0</v>
      </c>
      <c r="I82" t="s">
        <v>59</v>
      </c>
      <c r="J82" s="1">
        <v>1698.6</v>
      </c>
      <c r="K82" t="s">
        <v>34</v>
      </c>
      <c r="L82" t="s">
        <v>25</v>
      </c>
      <c r="M82">
        <v>1</v>
      </c>
      <c r="N82" t="s">
        <v>216</v>
      </c>
      <c r="O82" t="s">
        <v>217</v>
      </c>
      <c r="P82" s="11">
        <v>28.97</v>
      </c>
      <c r="Q82" s="6">
        <v>45480</v>
      </c>
      <c r="R82" s="6">
        <v>45490</v>
      </c>
      <c r="S82" t="s">
        <v>44</v>
      </c>
      <c r="T82">
        <f>Sheet1[[#This Row],[DeliveryDate]]-Sheet1[[#This Row],[OrderDate]]</f>
        <v>10</v>
      </c>
      <c r="U82" t="str">
        <f t="shared" si="2"/>
        <v>Mar</v>
      </c>
      <c r="V82" t="str">
        <f t="shared" si="3"/>
        <v>Sunday</v>
      </c>
      <c r="W82" s="1">
        <f>Sheet1[[#This Row],[TotalPrice]]-Sheet1[[#This Row],[ShippingCost]]</f>
        <v>1669.6299999999999</v>
      </c>
      <c r="X82" t="str">
        <f>TEXT(Sheet1[[#This Row],[Date]], "yyyy")</f>
        <v>2024</v>
      </c>
      <c r="Y82" s="1">
        <f>Sheet1[[#This Row],[UnitPrice]]*Sheet1[[#This Row],[Quantity]] *(1 - Sheet1[[#This Row],[Discount]])</f>
        <v>1698.6000000000001</v>
      </c>
      <c r="Z82" s="24">
        <f>SUM(Sheet1[[#This Row],[Quantity]]*Sheet1[[#This Row],[Returned]])</f>
        <v>3</v>
      </c>
    </row>
    <row r="83" spans="1:26" x14ac:dyDescent="0.25">
      <c r="A83" s="6">
        <v>45198</v>
      </c>
      <c r="B83" t="s">
        <v>19</v>
      </c>
      <c r="C83" t="s">
        <v>102</v>
      </c>
      <c r="D83">
        <v>14</v>
      </c>
      <c r="E83" s="1">
        <v>167.09</v>
      </c>
      <c r="F83" t="s">
        <v>58</v>
      </c>
      <c r="G83" t="s">
        <v>32</v>
      </c>
      <c r="H83" s="9">
        <v>0.05</v>
      </c>
      <c r="I83" t="s">
        <v>33</v>
      </c>
      <c r="J83" s="1">
        <v>2222.297</v>
      </c>
      <c r="K83" t="s">
        <v>34</v>
      </c>
      <c r="L83" t="s">
        <v>35</v>
      </c>
      <c r="M83">
        <v>1</v>
      </c>
      <c r="N83" t="s">
        <v>218</v>
      </c>
      <c r="O83" t="s">
        <v>219</v>
      </c>
      <c r="P83" s="11">
        <v>47.05</v>
      </c>
      <c r="Q83" s="6">
        <v>45198</v>
      </c>
      <c r="R83" s="6">
        <v>45207</v>
      </c>
      <c r="S83" t="s">
        <v>28</v>
      </c>
      <c r="T83">
        <f>Sheet1[[#This Row],[DeliveryDate]]-Sheet1[[#This Row],[OrderDate]]</f>
        <v>9</v>
      </c>
      <c r="U83" t="str">
        <f t="shared" si="2"/>
        <v>Jul</v>
      </c>
      <c r="V83" t="str">
        <f t="shared" si="3"/>
        <v>Monday</v>
      </c>
      <c r="W83" s="1">
        <f>Sheet1[[#This Row],[TotalPrice]]-Sheet1[[#This Row],[ShippingCost]]</f>
        <v>2175.2469999999998</v>
      </c>
      <c r="X83" t="str">
        <f>TEXT(Sheet1[[#This Row],[Date]], "yyyy")</f>
        <v>2023</v>
      </c>
      <c r="Y83" s="1">
        <f>Sheet1[[#This Row],[UnitPrice]]*Sheet1[[#This Row],[Quantity]] *(1 - Sheet1[[#This Row],[Discount]])</f>
        <v>2222.297</v>
      </c>
      <c r="Z83" s="24">
        <f>SUM(Sheet1[[#This Row],[Quantity]]*Sheet1[[#This Row],[Returned]])</f>
        <v>14</v>
      </c>
    </row>
    <row r="84" spans="1:26" x14ac:dyDescent="0.25">
      <c r="A84" s="6">
        <v>45203</v>
      </c>
      <c r="B84" t="s">
        <v>62</v>
      </c>
      <c r="C84" t="s">
        <v>102</v>
      </c>
      <c r="D84">
        <v>16</v>
      </c>
      <c r="E84" s="1">
        <v>36.159999999999997</v>
      </c>
      <c r="F84" t="s">
        <v>51</v>
      </c>
      <c r="G84" t="s">
        <v>22</v>
      </c>
      <c r="H84" s="9">
        <v>0.1</v>
      </c>
      <c r="I84" t="s">
        <v>52</v>
      </c>
      <c r="J84" s="1">
        <v>520.70399999999995</v>
      </c>
      <c r="K84" t="s">
        <v>55</v>
      </c>
      <c r="L84" t="s">
        <v>25</v>
      </c>
      <c r="M84">
        <v>0</v>
      </c>
      <c r="N84" t="s">
        <v>220</v>
      </c>
      <c r="O84" t="s">
        <v>221</v>
      </c>
      <c r="P84" s="11">
        <v>26.64</v>
      </c>
      <c r="Q84" s="6">
        <v>45203</v>
      </c>
      <c r="R84" s="6">
        <v>45210</v>
      </c>
      <c r="S84" t="s">
        <v>65</v>
      </c>
      <c r="T84">
        <f>Sheet1[[#This Row],[DeliveryDate]]-Sheet1[[#This Row],[OrderDate]]</f>
        <v>7</v>
      </c>
      <c r="U84" t="str">
        <f t="shared" si="2"/>
        <v>Mar</v>
      </c>
      <c r="V84" t="str">
        <f t="shared" si="3"/>
        <v>Friday</v>
      </c>
      <c r="W84" s="1">
        <f>Sheet1[[#This Row],[TotalPrice]]-Sheet1[[#This Row],[ShippingCost]]</f>
        <v>494.06399999999996</v>
      </c>
      <c r="X84" t="str">
        <f>TEXT(Sheet1[[#This Row],[Date]], "yyyy")</f>
        <v>2023</v>
      </c>
      <c r="Y84" s="1">
        <f>Sheet1[[#This Row],[UnitPrice]]*Sheet1[[#This Row],[Quantity]] *(1 - Sheet1[[#This Row],[Discount]])</f>
        <v>520.70399999999995</v>
      </c>
      <c r="Z84" s="24">
        <f>SUM(Sheet1[[#This Row],[Quantity]]*Sheet1[[#This Row],[Returned]])</f>
        <v>0</v>
      </c>
    </row>
    <row r="85" spans="1:26" x14ac:dyDescent="0.25">
      <c r="A85" s="6">
        <v>45817</v>
      </c>
      <c r="B85" t="s">
        <v>45</v>
      </c>
      <c r="C85" t="s">
        <v>109</v>
      </c>
      <c r="D85">
        <v>2</v>
      </c>
      <c r="E85" s="1">
        <v>73.94</v>
      </c>
      <c r="F85" t="s">
        <v>21</v>
      </c>
      <c r="G85" t="s">
        <v>22</v>
      </c>
      <c r="H85" s="9">
        <v>0.05</v>
      </c>
      <c r="I85" t="s">
        <v>52</v>
      </c>
      <c r="J85" s="1">
        <v>140.48599999999999</v>
      </c>
      <c r="K85" t="s">
        <v>55</v>
      </c>
      <c r="L85" t="s">
        <v>35</v>
      </c>
      <c r="M85">
        <v>0</v>
      </c>
      <c r="N85" t="s">
        <v>222</v>
      </c>
      <c r="O85" t="s">
        <v>223</v>
      </c>
      <c r="P85" s="11">
        <v>28.05</v>
      </c>
      <c r="Q85" s="6">
        <v>45817</v>
      </c>
      <c r="R85" s="6">
        <v>45824</v>
      </c>
      <c r="S85" t="s">
        <v>50</v>
      </c>
      <c r="T85">
        <f>Sheet1[[#This Row],[DeliveryDate]]-Sheet1[[#This Row],[OrderDate]]</f>
        <v>7</v>
      </c>
      <c r="U85" t="str">
        <f t="shared" si="2"/>
        <v>May</v>
      </c>
      <c r="V85" t="str">
        <f t="shared" si="3"/>
        <v>Friday</v>
      </c>
      <c r="W85" s="1">
        <f>Sheet1[[#This Row],[TotalPrice]]-Sheet1[[#This Row],[ShippingCost]]</f>
        <v>112.43599999999999</v>
      </c>
      <c r="X85" t="str">
        <f>TEXT(Sheet1[[#This Row],[Date]], "yyyy")</f>
        <v>2025</v>
      </c>
      <c r="Y85" s="1">
        <f>Sheet1[[#This Row],[UnitPrice]]*Sheet1[[#This Row],[Quantity]] *(1 - Sheet1[[#This Row],[Discount]])</f>
        <v>140.48599999999999</v>
      </c>
      <c r="Z85" s="24">
        <f>SUM(Sheet1[[#This Row],[Quantity]]*Sheet1[[#This Row],[Returned]])</f>
        <v>0</v>
      </c>
    </row>
    <row r="86" spans="1:26" hidden="1" x14ac:dyDescent="0.25">
      <c r="A86" s="6">
        <v>45820</v>
      </c>
      <c r="B86" t="s">
        <v>19</v>
      </c>
      <c r="C86" t="s">
        <v>109</v>
      </c>
      <c r="D86">
        <v>16</v>
      </c>
      <c r="E86" s="1">
        <v>459.49</v>
      </c>
      <c r="F86" t="s">
        <v>31</v>
      </c>
      <c r="G86" t="s">
        <v>22</v>
      </c>
      <c r="H86" s="9">
        <v>0.1</v>
      </c>
      <c r="I86" t="s">
        <v>23</v>
      </c>
      <c r="J86" s="1">
        <v>6616.6559999999999</v>
      </c>
      <c r="K86" t="s">
        <v>24</v>
      </c>
      <c r="L86" t="s">
        <v>35</v>
      </c>
      <c r="M86">
        <v>0</v>
      </c>
      <c r="N86" t="s">
        <v>224</v>
      </c>
      <c r="O86" t="s">
        <v>225</v>
      </c>
      <c r="P86" s="11">
        <v>26.99</v>
      </c>
      <c r="Q86" s="6">
        <v>45820</v>
      </c>
      <c r="R86" s="6">
        <v>45822</v>
      </c>
      <c r="S86" t="s">
        <v>28</v>
      </c>
      <c r="T86">
        <f>Sheet1[[#This Row],[DeliveryDate]]-Sheet1[[#This Row],[OrderDate]]</f>
        <v>2</v>
      </c>
      <c r="U86" t="str">
        <f t="shared" si="2"/>
        <v>Aug</v>
      </c>
      <c r="V86" t="str">
        <f t="shared" si="3"/>
        <v>Tuesday</v>
      </c>
      <c r="W86" s="1">
        <f>Sheet1[[#This Row],[TotalPrice]]-Sheet1[[#This Row],[ShippingCost]]</f>
        <v>6589.6660000000002</v>
      </c>
      <c r="X86" t="str">
        <f>TEXT(Sheet1[[#This Row],[Date]], "yyyy")</f>
        <v>2025</v>
      </c>
      <c r="Y86" s="1">
        <f>Sheet1[[#This Row],[UnitPrice]]*Sheet1[[#This Row],[Quantity]] *(1 - Sheet1[[#This Row],[Discount]])</f>
        <v>6616.6559999999999</v>
      </c>
      <c r="Z86" s="24">
        <f>SUM(Sheet1[[#This Row],[Quantity]]*Sheet1[[#This Row],[Returned]])</f>
        <v>0</v>
      </c>
    </row>
    <row r="87" spans="1:26" x14ac:dyDescent="0.25">
      <c r="A87" s="6">
        <v>45487</v>
      </c>
      <c r="B87" t="s">
        <v>29</v>
      </c>
      <c r="C87" t="s">
        <v>93</v>
      </c>
      <c r="D87">
        <v>4</v>
      </c>
      <c r="E87" s="1">
        <v>151.16</v>
      </c>
      <c r="F87" t="s">
        <v>21</v>
      </c>
      <c r="G87" t="s">
        <v>22</v>
      </c>
      <c r="H87" s="9">
        <v>0</v>
      </c>
      <c r="I87" t="s">
        <v>33</v>
      </c>
      <c r="J87" s="1">
        <v>604.64</v>
      </c>
      <c r="K87" t="s">
        <v>34</v>
      </c>
      <c r="L87" t="s">
        <v>35</v>
      </c>
      <c r="M87">
        <v>1</v>
      </c>
      <c r="N87" t="s">
        <v>226</v>
      </c>
      <c r="O87" t="s">
        <v>227</v>
      </c>
      <c r="P87" s="11">
        <v>41.4</v>
      </c>
      <c r="Q87" s="6">
        <v>45487</v>
      </c>
      <c r="R87" s="6">
        <v>45494</v>
      </c>
      <c r="S87" t="s">
        <v>38</v>
      </c>
      <c r="T87">
        <f>Sheet1[[#This Row],[DeliveryDate]]-Sheet1[[#This Row],[OrderDate]]</f>
        <v>7</v>
      </c>
      <c r="U87" t="str">
        <f t="shared" si="2"/>
        <v>Oct</v>
      </c>
      <c r="V87" t="str">
        <f t="shared" si="3"/>
        <v>Wednesday</v>
      </c>
      <c r="W87" s="1">
        <f>Sheet1[[#This Row],[TotalPrice]]-Sheet1[[#This Row],[ShippingCost]]</f>
        <v>563.24</v>
      </c>
      <c r="X87" t="str">
        <f>TEXT(Sheet1[[#This Row],[Date]], "yyyy")</f>
        <v>2024</v>
      </c>
      <c r="Y87" s="1">
        <f>Sheet1[[#This Row],[UnitPrice]]*Sheet1[[#This Row],[Quantity]] *(1 - Sheet1[[#This Row],[Discount]])</f>
        <v>604.64</v>
      </c>
      <c r="Z87" s="24">
        <f>SUM(Sheet1[[#This Row],[Quantity]]*Sheet1[[#This Row],[Returned]])</f>
        <v>4</v>
      </c>
    </row>
    <row r="88" spans="1:26" hidden="1" x14ac:dyDescent="0.25">
      <c r="A88" s="6">
        <v>45366</v>
      </c>
      <c r="B88" t="s">
        <v>29</v>
      </c>
      <c r="C88" t="s">
        <v>93</v>
      </c>
      <c r="D88">
        <v>17</v>
      </c>
      <c r="E88" s="1">
        <v>78.58</v>
      </c>
      <c r="F88" t="s">
        <v>31</v>
      </c>
      <c r="G88" t="s">
        <v>22</v>
      </c>
      <c r="H88" s="9">
        <v>0.1</v>
      </c>
      <c r="I88" t="s">
        <v>59</v>
      </c>
      <c r="J88" s="1">
        <v>1202.2739999999999</v>
      </c>
      <c r="K88" t="s">
        <v>34</v>
      </c>
      <c r="L88" t="s">
        <v>41</v>
      </c>
      <c r="M88">
        <v>0</v>
      </c>
      <c r="N88" t="s">
        <v>228</v>
      </c>
      <c r="O88" t="s">
        <v>229</v>
      </c>
      <c r="P88" s="11">
        <v>8.02</v>
      </c>
      <c r="Q88" s="6">
        <v>45366</v>
      </c>
      <c r="R88" s="6">
        <v>45376</v>
      </c>
      <c r="S88" t="s">
        <v>38</v>
      </c>
      <c r="T88">
        <f>Sheet1[[#This Row],[DeliveryDate]]-Sheet1[[#This Row],[OrderDate]]</f>
        <v>10</v>
      </c>
      <c r="U88" t="str">
        <f t="shared" si="2"/>
        <v>Feb</v>
      </c>
      <c r="V88" t="str">
        <f t="shared" si="3"/>
        <v>Sunday</v>
      </c>
      <c r="W88" s="1">
        <f>Sheet1[[#This Row],[TotalPrice]]-Sheet1[[#This Row],[ShippingCost]]</f>
        <v>1194.2539999999999</v>
      </c>
      <c r="X88" t="str">
        <f>TEXT(Sheet1[[#This Row],[Date]], "yyyy")</f>
        <v>2024</v>
      </c>
      <c r="Y88" s="1">
        <f>Sheet1[[#This Row],[UnitPrice]]*Sheet1[[#This Row],[Quantity]] *(1 - Sheet1[[#This Row],[Discount]])</f>
        <v>1202.2739999999999</v>
      </c>
      <c r="Z88" s="24">
        <f>SUM(Sheet1[[#This Row],[Quantity]]*Sheet1[[#This Row],[Returned]])</f>
        <v>0</v>
      </c>
    </row>
    <row r="89" spans="1:26" x14ac:dyDescent="0.25">
      <c r="A89" s="6">
        <v>45337</v>
      </c>
      <c r="B89" t="s">
        <v>62</v>
      </c>
      <c r="C89" t="s">
        <v>93</v>
      </c>
      <c r="D89">
        <v>18</v>
      </c>
      <c r="E89" s="1">
        <v>537.02</v>
      </c>
      <c r="F89" t="s">
        <v>31</v>
      </c>
      <c r="G89" t="s">
        <v>22</v>
      </c>
      <c r="H89" s="9">
        <v>0.15</v>
      </c>
      <c r="I89" t="s">
        <v>52</v>
      </c>
      <c r="J89" s="1">
        <v>8216.4060000000009</v>
      </c>
      <c r="K89" t="s">
        <v>55</v>
      </c>
      <c r="L89" t="s">
        <v>35</v>
      </c>
      <c r="M89">
        <v>0</v>
      </c>
      <c r="N89" t="s">
        <v>230</v>
      </c>
      <c r="O89" t="s">
        <v>231</v>
      </c>
      <c r="P89" s="11">
        <v>23.94</v>
      </c>
      <c r="Q89" s="6">
        <v>45337</v>
      </c>
      <c r="R89" s="6">
        <v>45342</v>
      </c>
      <c r="S89" t="s">
        <v>65</v>
      </c>
      <c r="T89">
        <f>Sheet1[[#This Row],[DeliveryDate]]-Sheet1[[#This Row],[OrderDate]]</f>
        <v>5</v>
      </c>
      <c r="U89" t="str">
        <f t="shared" si="2"/>
        <v>Jun</v>
      </c>
      <c r="V89" t="str">
        <f t="shared" si="3"/>
        <v>Monday</v>
      </c>
      <c r="W89" s="1">
        <f>Sheet1[[#This Row],[TotalPrice]]-Sheet1[[#This Row],[ShippingCost]]</f>
        <v>8192.4660000000003</v>
      </c>
      <c r="X89" t="str">
        <f>TEXT(Sheet1[[#This Row],[Date]], "yyyy")</f>
        <v>2024</v>
      </c>
      <c r="Y89" s="1">
        <f>Sheet1[[#This Row],[UnitPrice]]*Sheet1[[#This Row],[Quantity]] *(1 - Sheet1[[#This Row],[Discount]])</f>
        <v>8216.4060000000009</v>
      </c>
      <c r="Z89" s="24">
        <f>SUM(Sheet1[[#This Row],[Quantity]]*Sheet1[[#This Row],[Returned]])</f>
        <v>0</v>
      </c>
    </row>
    <row r="90" spans="1:26" hidden="1" x14ac:dyDescent="0.25">
      <c r="A90" s="6">
        <v>45316</v>
      </c>
      <c r="B90" t="s">
        <v>19</v>
      </c>
      <c r="C90" t="s">
        <v>40</v>
      </c>
      <c r="D90">
        <v>5</v>
      </c>
      <c r="E90" s="1">
        <v>215.6</v>
      </c>
      <c r="F90" t="s">
        <v>51</v>
      </c>
      <c r="G90" t="s">
        <v>22</v>
      </c>
      <c r="H90" s="9">
        <v>0</v>
      </c>
      <c r="I90" t="s">
        <v>47</v>
      </c>
      <c r="J90" s="1">
        <v>1078</v>
      </c>
      <c r="K90" t="s">
        <v>24</v>
      </c>
      <c r="L90" t="s">
        <v>41</v>
      </c>
      <c r="M90">
        <v>0</v>
      </c>
      <c r="N90" t="s">
        <v>232</v>
      </c>
      <c r="O90" t="s">
        <v>233</v>
      </c>
      <c r="P90" s="11">
        <v>28.36</v>
      </c>
      <c r="Q90" s="6">
        <v>45316</v>
      </c>
      <c r="R90" s="6">
        <v>45326</v>
      </c>
      <c r="S90" t="s">
        <v>28</v>
      </c>
      <c r="T90">
        <f>Sheet1[[#This Row],[DeliveryDate]]-Sheet1[[#This Row],[OrderDate]]</f>
        <v>10</v>
      </c>
      <c r="U90" t="str">
        <f t="shared" si="2"/>
        <v>Apr</v>
      </c>
      <c r="V90" t="str">
        <f t="shared" si="3"/>
        <v>Wednesday</v>
      </c>
      <c r="W90" s="1">
        <f>Sheet1[[#This Row],[TotalPrice]]-Sheet1[[#This Row],[ShippingCost]]</f>
        <v>1049.6400000000001</v>
      </c>
      <c r="X90" t="str">
        <f>TEXT(Sheet1[[#This Row],[Date]], "yyyy")</f>
        <v>2024</v>
      </c>
      <c r="Y90" s="1">
        <f>Sheet1[[#This Row],[UnitPrice]]*Sheet1[[#This Row],[Quantity]] *(1 - Sheet1[[#This Row],[Discount]])</f>
        <v>1078</v>
      </c>
      <c r="Z90" s="24">
        <f>SUM(Sheet1[[#This Row],[Quantity]]*Sheet1[[#This Row],[Returned]])</f>
        <v>0</v>
      </c>
    </row>
    <row r="91" spans="1:26" x14ac:dyDescent="0.25">
      <c r="A91" s="6">
        <v>45762</v>
      </c>
      <c r="B91" t="s">
        <v>45</v>
      </c>
      <c r="C91" t="s">
        <v>20</v>
      </c>
      <c r="D91">
        <v>18</v>
      </c>
      <c r="E91" s="1">
        <v>209.5</v>
      </c>
      <c r="F91" t="s">
        <v>58</v>
      </c>
      <c r="G91" t="s">
        <v>22</v>
      </c>
      <c r="H91" s="9">
        <v>0</v>
      </c>
      <c r="I91" t="s">
        <v>52</v>
      </c>
      <c r="J91" s="1">
        <v>3771</v>
      </c>
      <c r="K91" t="s">
        <v>82</v>
      </c>
      <c r="L91" t="s">
        <v>25</v>
      </c>
      <c r="M91">
        <v>0</v>
      </c>
      <c r="N91" t="s">
        <v>234</v>
      </c>
      <c r="O91" t="s">
        <v>235</v>
      </c>
      <c r="P91" s="11">
        <v>38.229999999999997</v>
      </c>
      <c r="Q91" s="6">
        <v>45762</v>
      </c>
      <c r="R91" s="6">
        <v>45770</v>
      </c>
      <c r="S91" t="s">
        <v>50</v>
      </c>
      <c r="T91">
        <f>Sheet1[[#This Row],[DeliveryDate]]-Sheet1[[#This Row],[OrderDate]]</f>
        <v>8</v>
      </c>
      <c r="U91" t="str">
        <f t="shared" si="2"/>
        <v>Mar</v>
      </c>
      <c r="V91" t="str">
        <f t="shared" si="3"/>
        <v>Monday</v>
      </c>
      <c r="W91" s="1">
        <f>Sheet1[[#This Row],[TotalPrice]]-Sheet1[[#This Row],[ShippingCost]]</f>
        <v>3732.77</v>
      </c>
      <c r="X91" t="str">
        <f>TEXT(Sheet1[[#This Row],[Date]], "yyyy")</f>
        <v>2025</v>
      </c>
      <c r="Y91" s="1">
        <f>Sheet1[[#This Row],[UnitPrice]]*Sheet1[[#This Row],[Quantity]] *(1 - Sheet1[[#This Row],[Discount]])</f>
        <v>3771</v>
      </c>
      <c r="Z91" s="24">
        <f>SUM(Sheet1[[#This Row],[Quantity]]*Sheet1[[#This Row],[Returned]])</f>
        <v>0</v>
      </c>
    </row>
    <row r="92" spans="1:26" hidden="1" x14ac:dyDescent="0.25">
      <c r="A92" s="6">
        <v>45762</v>
      </c>
      <c r="B92" t="s">
        <v>45</v>
      </c>
      <c r="C92" t="s">
        <v>46</v>
      </c>
      <c r="D92">
        <v>8</v>
      </c>
      <c r="E92" s="1">
        <v>348.98</v>
      </c>
      <c r="F92" t="s">
        <v>31</v>
      </c>
      <c r="G92" t="s">
        <v>32</v>
      </c>
      <c r="H92" s="9">
        <v>0.1</v>
      </c>
      <c r="I92" t="s">
        <v>47</v>
      </c>
      <c r="J92" s="1">
        <v>2512.6559999999999</v>
      </c>
      <c r="K92" t="s">
        <v>24</v>
      </c>
      <c r="L92" t="s">
        <v>25</v>
      </c>
      <c r="M92">
        <v>0</v>
      </c>
      <c r="N92" t="s">
        <v>236</v>
      </c>
      <c r="O92" t="s">
        <v>237</v>
      </c>
      <c r="P92" s="11">
        <v>19.170000000000002</v>
      </c>
      <c r="Q92" s="6">
        <v>45762</v>
      </c>
      <c r="R92" s="6">
        <v>45767</v>
      </c>
      <c r="S92" t="s">
        <v>50</v>
      </c>
      <c r="T92">
        <f>Sheet1[[#This Row],[DeliveryDate]]-Sheet1[[#This Row],[OrderDate]]</f>
        <v>5</v>
      </c>
      <c r="U92" t="str">
        <f t="shared" si="2"/>
        <v>Apr</v>
      </c>
      <c r="V92" t="str">
        <f t="shared" si="3"/>
        <v>Saturday</v>
      </c>
      <c r="W92" s="1">
        <f>Sheet1[[#This Row],[TotalPrice]]-Sheet1[[#This Row],[ShippingCost]]</f>
        <v>2493.4859999999999</v>
      </c>
      <c r="X92" t="str">
        <f>TEXT(Sheet1[[#This Row],[Date]], "yyyy")</f>
        <v>2025</v>
      </c>
      <c r="Y92" s="1">
        <f>Sheet1[[#This Row],[UnitPrice]]*Sheet1[[#This Row],[Quantity]] *(1 - Sheet1[[#This Row],[Discount]])</f>
        <v>2512.6560000000004</v>
      </c>
      <c r="Z92" s="24">
        <f>SUM(Sheet1[[#This Row],[Quantity]]*Sheet1[[#This Row],[Returned]])</f>
        <v>0</v>
      </c>
    </row>
    <row r="93" spans="1:26" hidden="1" x14ac:dyDescent="0.25">
      <c r="A93" s="6">
        <v>45515</v>
      </c>
      <c r="B93" t="s">
        <v>62</v>
      </c>
      <c r="C93" t="s">
        <v>109</v>
      </c>
      <c r="D93">
        <v>2</v>
      </c>
      <c r="E93" s="1">
        <v>289.14</v>
      </c>
      <c r="F93" t="s">
        <v>51</v>
      </c>
      <c r="G93" t="s">
        <v>32</v>
      </c>
      <c r="H93" s="9">
        <v>0.05</v>
      </c>
      <c r="I93" t="s">
        <v>66</v>
      </c>
      <c r="J93" s="1">
        <v>549.36599999999999</v>
      </c>
      <c r="K93" t="s">
        <v>24</v>
      </c>
      <c r="L93" t="s">
        <v>35</v>
      </c>
      <c r="M93">
        <v>0</v>
      </c>
      <c r="N93" t="s">
        <v>238</v>
      </c>
      <c r="O93" t="s">
        <v>239</v>
      </c>
      <c r="P93" s="11">
        <v>5.13</v>
      </c>
      <c r="Q93" s="6">
        <v>45515</v>
      </c>
      <c r="R93" s="6">
        <v>45517</v>
      </c>
      <c r="S93" t="s">
        <v>65</v>
      </c>
      <c r="T93">
        <f>Sheet1[[#This Row],[DeliveryDate]]-Sheet1[[#This Row],[OrderDate]]</f>
        <v>2</v>
      </c>
      <c r="U93" t="str">
        <f t="shared" si="2"/>
        <v>May</v>
      </c>
      <c r="V93" t="str">
        <f t="shared" si="3"/>
        <v>Sunday</v>
      </c>
      <c r="W93" s="1">
        <f>Sheet1[[#This Row],[TotalPrice]]-Sheet1[[#This Row],[ShippingCost]]</f>
        <v>544.23599999999999</v>
      </c>
      <c r="X93" t="str">
        <f>TEXT(Sheet1[[#This Row],[Date]], "yyyy")</f>
        <v>2024</v>
      </c>
      <c r="Y93" s="1">
        <f>Sheet1[[#This Row],[UnitPrice]]*Sheet1[[#This Row],[Quantity]] *(1 - Sheet1[[#This Row],[Discount]])</f>
        <v>549.36599999999999</v>
      </c>
      <c r="Z93" s="24">
        <f>SUM(Sheet1[[#This Row],[Quantity]]*Sheet1[[#This Row],[Returned]])</f>
        <v>0</v>
      </c>
    </row>
    <row r="94" spans="1:26" hidden="1" x14ac:dyDescent="0.25">
      <c r="A94" s="6">
        <v>45261</v>
      </c>
      <c r="B94" t="s">
        <v>29</v>
      </c>
      <c r="C94" t="s">
        <v>40</v>
      </c>
      <c r="D94">
        <v>5</v>
      </c>
      <c r="E94" s="1">
        <v>396.93</v>
      </c>
      <c r="F94" t="s">
        <v>21</v>
      </c>
      <c r="G94" t="s">
        <v>22</v>
      </c>
      <c r="H94" s="9">
        <v>0</v>
      </c>
      <c r="I94" t="s">
        <v>66</v>
      </c>
      <c r="J94" s="1">
        <v>1984.65</v>
      </c>
      <c r="K94" t="s">
        <v>82</v>
      </c>
      <c r="L94" t="s">
        <v>25</v>
      </c>
      <c r="M94">
        <v>0</v>
      </c>
      <c r="N94" t="s">
        <v>240</v>
      </c>
      <c r="O94" t="s">
        <v>241</v>
      </c>
      <c r="P94" s="11">
        <v>48.63</v>
      </c>
      <c r="Q94" s="6">
        <v>45261</v>
      </c>
      <c r="R94" s="6">
        <v>45268</v>
      </c>
      <c r="S94" t="s">
        <v>38</v>
      </c>
      <c r="T94">
        <f>Sheet1[[#This Row],[DeliveryDate]]-Sheet1[[#This Row],[OrderDate]]</f>
        <v>7</v>
      </c>
      <c r="U94" t="str">
        <f t="shared" si="2"/>
        <v>Jan</v>
      </c>
      <c r="V94" t="str">
        <f t="shared" si="3"/>
        <v>Sunday</v>
      </c>
      <c r="W94" s="1">
        <f>Sheet1[[#This Row],[TotalPrice]]-Sheet1[[#This Row],[ShippingCost]]</f>
        <v>1936.02</v>
      </c>
      <c r="X94" t="str">
        <f>TEXT(Sheet1[[#This Row],[Date]], "yyyy")</f>
        <v>2023</v>
      </c>
      <c r="Y94" s="1">
        <f>Sheet1[[#This Row],[UnitPrice]]*Sheet1[[#This Row],[Quantity]] *(1 - Sheet1[[#This Row],[Discount]])</f>
        <v>1984.65</v>
      </c>
      <c r="Z94" s="24">
        <f>SUM(Sheet1[[#This Row],[Quantity]]*Sheet1[[#This Row],[Returned]])</f>
        <v>0</v>
      </c>
    </row>
    <row r="95" spans="1:26" x14ac:dyDescent="0.25">
      <c r="A95" s="6">
        <v>45144</v>
      </c>
      <c r="B95" t="s">
        <v>45</v>
      </c>
      <c r="C95" t="s">
        <v>20</v>
      </c>
      <c r="D95">
        <v>10</v>
      </c>
      <c r="E95" s="1">
        <v>508.57</v>
      </c>
      <c r="F95" t="s">
        <v>58</v>
      </c>
      <c r="G95" t="s">
        <v>32</v>
      </c>
      <c r="H95" s="9">
        <v>0.05</v>
      </c>
      <c r="I95" t="s">
        <v>59</v>
      </c>
      <c r="J95" s="1">
        <v>4831.415</v>
      </c>
      <c r="K95" t="s">
        <v>24</v>
      </c>
      <c r="L95" t="s">
        <v>35</v>
      </c>
      <c r="M95">
        <v>0</v>
      </c>
      <c r="N95" t="s">
        <v>242</v>
      </c>
      <c r="O95" t="s">
        <v>243</v>
      </c>
      <c r="P95" s="11">
        <v>9.35</v>
      </c>
      <c r="Q95" s="6">
        <v>45144</v>
      </c>
      <c r="R95" s="6">
        <v>45149</v>
      </c>
      <c r="S95" t="s">
        <v>50</v>
      </c>
      <c r="T95">
        <f>Sheet1[[#This Row],[DeliveryDate]]-Sheet1[[#This Row],[OrderDate]]</f>
        <v>5</v>
      </c>
      <c r="U95" t="str">
        <f t="shared" si="2"/>
        <v>Mar</v>
      </c>
      <c r="V95" t="str">
        <f t="shared" si="3"/>
        <v>Monday</v>
      </c>
      <c r="W95" s="1">
        <f>Sheet1[[#This Row],[TotalPrice]]-Sheet1[[#This Row],[ShippingCost]]</f>
        <v>4822.0649999999996</v>
      </c>
      <c r="X95" t="str">
        <f>TEXT(Sheet1[[#This Row],[Date]], "yyyy")</f>
        <v>2023</v>
      </c>
      <c r="Y95" s="1">
        <f>Sheet1[[#This Row],[UnitPrice]]*Sheet1[[#This Row],[Quantity]] *(1 - Sheet1[[#This Row],[Discount]])</f>
        <v>4831.415</v>
      </c>
      <c r="Z95" s="24">
        <f>SUM(Sheet1[[#This Row],[Quantity]]*Sheet1[[#This Row],[Returned]])</f>
        <v>0</v>
      </c>
    </row>
    <row r="96" spans="1:26" x14ac:dyDescent="0.25">
      <c r="A96" s="6">
        <v>45315</v>
      </c>
      <c r="B96" t="s">
        <v>45</v>
      </c>
      <c r="C96" t="s">
        <v>20</v>
      </c>
      <c r="D96">
        <v>11</v>
      </c>
      <c r="E96" s="1">
        <v>259.61</v>
      </c>
      <c r="F96" t="s">
        <v>51</v>
      </c>
      <c r="G96" t="s">
        <v>22</v>
      </c>
      <c r="H96" s="9">
        <v>0.1</v>
      </c>
      <c r="I96" t="s">
        <v>52</v>
      </c>
      <c r="J96" s="1">
        <v>2570.1390000000001</v>
      </c>
      <c r="K96" t="s">
        <v>67</v>
      </c>
      <c r="L96" t="s">
        <v>25</v>
      </c>
      <c r="M96">
        <v>0</v>
      </c>
      <c r="N96" t="s">
        <v>244</v>
      </c>
      <c r="O96" t="s">
        <v>245</v>
      </c>
      <c r="P96" s="11">
        <v>13.73</v>
      </c>
      <c r="Q96" s="6">
        <v>45315</v>
      </c>
      <c r="R96" s="6">
        <v>45322</v>
      </c>
      <c r="S96" t="s">
        <v>50</v>
      </c>
      <c r="T96">
        <f>Sheet1[[#This Row],[DeliveryDate]]-Sheet1[[#This Row],[OrderDate]]</f>
        <v>7</v>
      </c>
      <c r="U96" t="str">
        <f t="shared" si="2"/>
        <v>Mar</v>
      </c>
      <c r="V96" t="str">
        <f t="shared" si="3"/>
        <v>Saturday</v>
      </c>
      <c r="W96" s="1">
        <f>Sheet1[[#This Row],[TotalPrice]]-Sheet1[[#This Row],[ShippingCost]]</f>
        <v>2556.4090000000001</v>
      </c>
      <c r="X96" t="str">
        <f>TEXT(Sheet1[[#This Row],[Date]], "yyyy")</f>
        <v>2024</v>
      </c>
      <c r="Y96" s="1">
        <f>Sheet1[[#This Row],[UnitPrice]]*Sheet1[[#This Row],[Quantity]] *(1 - Sheet1[[#This Row],[Discount]])</f>
        <v>2570.1390000000001</v>
      </c>
      <c r="Z96" s="24">
        <f>SUM(Sheet1[[#This Row],[Quantity]]*Sheet1[[#This Row],[Returned]])</f>
        <v>0</v>
      </c>
    </row>
    <row r="97" spans="1:26" hidden="1" x14ac:dyDescent="0.25">
      <c r="A97" s="6">
        <v>45358</v>
      </c>
      <c r="B97" t="s">
        <v>45</v>
      </c>
      <c r="C97" t="s">
        <v>46</v>
      </c>
      <c r="D97">
        <v>9</v>
      </c>
      <c r="E97" s="1">
        <v>313.29000000000002</v>
      </c>
      <c r="F97" t="s">
        <v>58</v>
      </c>
      <c r="G97" t="s">
        <v>32</v>
      </c>
      <c r="H97" s="9">
        <v>0</v>
      </c>
      <c r="I97" t="s">
        <v>52</v>
      </c>
      <c r="J97" s="1">
        <v>2819.61</v>
      </c>
      <c r="K97" t="s">
        <v>24</v>
      </c>
      <c r="L97" t="s">
        <v>25</v>
      </c>
      <c r="M97">
        <v>0</v>
      </c>
      <c r="N97" t="s">
        <v>246</v>
      </c>
      <c r="O97" t="s">
        <v>247</v>
      </c>
      <c r="P97" s="11">
        <v>14.04</v>
      </c>
      <c r="Q97" s="6">
        <v>45358</v>
      </c>
      <c r="R97" s="6">
        <v>45364</v>
      </c>
      <c r="S97" t="s">
        <v>50</v>
      </c>
      <c r="T97">
        <f>Sheet1[[#This Row],[DeliveryDate]]-Sheet1[[#This Row],[OrderDate]]</f>
        <v>6</v>
      </c>
      <c r="U97" t="str">
        <f t="shared" si="2"/>
        <v>Feb</v>
      </c>
      <c r="V97" t="str">
        <f t="shared" si="3"/>
        <v>Friday</v>
      </c>
      <c r="W97" s="1">
        <f>Sheet1[[#This Row],[TotalPrice]]-Sheet1[[#This Row],[ShippingCost]]</f>
        <v>2805.57</v>
      </c>
      <c r="X97" t="str">
        <f>TEXT(Sheet1[[#This Row],[Date]], "yyyy")</f>
        <v>2024</v>
      </c>
      <c r="Y97" s="1">
        <f>Sheet1[[#This Row],[UnitPrice]]*Sheet1[[#This Row],[Quantity]] *(1 - Sheet1[[#This Row],[Discount]])</f>
        <v>2819.61</v>
      </c>
      <c r="Z97" s="24">
        <f>SUM(Sheet1[[#This Row],[Quantity]]*Sheet1[[#This Row],[Returned]])</f>
        <v>0</v>
      </c>
    </row>
    <row r="98" spans="1:26" x14ac:dyDescent="0.25">
      <c r="A98" s="6">
        <v>45313</v>
      </c>
      <c r="B98" t="s">
        <v>29</v>
      </c>
      <c r="C98" t="s">
        <v>93</v>
      </c>
      <c r="D98">
        <v>5</v>
      </c>
      <c r="E98" s="1">
        <v>106.57</v>
      </c>
      <c r="F98" t="s">
        <v>51</v>
      </c>
      <c r="G98" t="s">
        <v>22</v>
      </c>
      <c r="H98" s="9">
        <v>0.1</v>
      </c>
      <c r="I98" t="s">
        <v>52</v>
      </c>
      <c r="J98" s="1">
        <v>479.56499999999988</v>
      </c>
      <c r="K98" t="s">
        <v>55</v>
      </c>
      <c r="L98" t="s">
        <v>35</v>
      </c>
      <c r="M98">
        <v>1</v>
      </c>
      <c r="N98" t="s">
        <v>248</v>
      </c>
      <c r="O98" t="s">
        <v>249</v>
      </c>
      <c r="P98" s="11">
        <v>25.24</v>
      </c>
      <c r="Q98" s="6">
        <v>45313</v>
      </c>
      <c r="R98" s="6">
        <v>45319</v>
      </c>
      <c r="S98" t="s">
        <v>38</v>
      </c>
      <c r="T98">
        <f>Sheet1[[#This Row],[DeliveryDate]]-Sheet1[[#This Row],[OrderDate]]</f>
        <v>6</v>
      </c>
      <c r="U98" t="str">
        <f t="shared" si="2"/>
        <v>Nov</v>
      </c>
      <c r="V98" t="str">
        <f t="shared" si="3"/>
        <v>Monday</v>
      </c>
      <c r="W98" s="1">
        <f>Sheet1[[#This Row],[TotalPrice]]-Sheet1[[#This Row],[ShippingCost]]</f>
        <v>454.32499999999987</v>
      </c>
      <c r="X98" t="str">
        <f>TEXT(Sheet1[[#This Row],[Date]], "yyyy")</f>
        <v>2024</v>
      </c>
      <c r="Y98" s="1">
        <f>Sheet1[[#This Row],[UnitPrice]]*Sheet1[[#This Row],[Quantity]] *(1 - Sheet1[[#This Row],[Discount]])</f>
        <v>479.56499999999994</v>
      </c>
      <c r="Z98" s="24">
        <f>SUM(Sheet1[[#This Row],[Quantity]]*Sheet1[[#This Row],[Returned]])</f>
        <v>5</v>
      </c>
    </row>
    <row r="99" spans="1:26" x14ac:dyDescent="0.25">
      <c r="A99" s="6">
        <v>44980</v>
      </c>
      <c r="B99" t="s">
        <v>19</v>
      </c>
      <c r="C99" t="s">
        <v>109</v>
      </c>
      <c r="D99">
        <v>1</v>
      </c>
      <c r="E99" s="1">
        <v>109</v>
      </c>
      <c r="F99" t="s">
        <v>21</v>
      </c>
      <c r="G99" t="s">
        <v>32</v>
      </c>
      <c r="H99" s="9">
        <v>0.15</v>
      </c>
      <c r="I99" t="s">
        <v>47</v>
      </c>
      <c r="J99" s="1">
        <v>92.649999999999991</v>
      </c>
      <c r="K99" t="s">
        <v>67</v>
      </c>
      <c r="L99" t="s">
        <v>41</v>
      </c>
      <c r="M99">
        <v>1</v>
      </c>
      <c r="N99" t="s">
        <v>250</v>
      </c>
      <c r="O99" t="s">
        <v>251</v>
      </c>
      <c r="P99" s="11">
        <v>8.0299999999999994</v>
      </c>
      <c r="Q99" s="6">
        <v>44980</v>
      </c>
      <c r="R99" s="6">
        <v>44984</v>
      </c>
      <c r="S99" t="s">
        <v>28</v>
      </c>
      <c r="T99">
        <f>Sheet1[[#This Row],[DeliveryDate]]-Sheet1[[#This Row],[OrderDate]]</f>
        <v>4</v>
      </c>
      <c r="U99" t="str">
        <f t="shared" si="2"/>
        <v>Mar</v>
      </c>
      <c r="V99" t="str">
        <f t="shared" si="3"/>
        <v>Friday</v>
      </c>
      <c r="W99" s="1">
        <f>Sheet1[[#This Row],[TotalPrice]]-Sheet1[[#This Row],[ShippingCost]]</f>
        <v>84.61999999999999</v>
      </c>
      <c r="X99" t="str">
        <f>TEXT(Sheet1[[#This Row],[Date]], "yyyy")</f>
        <v>2023</v>
      </c>
      <c r="Y99" s="1">
        <f>Sheet1[[#This Row],[UnitPrice]]*Sheet1[[#This Row],[Quantity]] *(1 - Sheet1[[#This Row],[Discount]])</f>
        <v>92.649999999999991</v>
      </c>
      <c r="Z99" s="24">
        <f>SUM(Sheet1[[#This Row],[Quantity]]*Sheet1[[#This Row],[Returned]])</f>
        <v>1</v>
      </c>
    </row>
    <row r="100" spans="1:26" hidden="1" x14ac:dyDescent="0.25">
      <c r="A100" s="6">
        <v>45091</v>
      </c>
      <c r="B100" t="s">
        <v>39</v>
      </c>
      <c r="C100" t="s">
        <v>93</v>
      </c>
      <c r="D100">
        <v>8</v>
      </c>
      <c r="E100" s="1">
        <v>323.8</v>
      </c>
      <c r="F100" t="s">
        <v>21</v>
      </c>
      <c r="G100" t="s">
        <v>32</v>
      </c>
      <c r="H100" s="9">
        <v>0</v>
      </c>
      <c r="I100" t="s">
        <v>66</v>
      </c>
      <c r="J100" s="1">
        <v>2590.4</v>
      </c>
      <c r="K100" t="s">
        <v>67</v>
      </c>
      <c r="L100" t="s">
        <v>35</v>
      </c>
      <c r="M100">
        <v>1</v>
      </c>
      <c r="N100" t="s">
        <v>252</v>
      </c>
      <c r="O100" t="s">
        <v>253</v>
      </c>
      <c r="P100" s="11">
        <v>35.229999999999997</v>
      </c>
      <c r="Q100" s="6">
        <v>45091</v>
      </c>
      <c r="R100" s="6">
        <v>45099</v>
      </c>
      <c r="S100" t="s">
        <v>44</v>
      </c>
      <c r="T100">
        <f>Sheet1[[#This Row],[DeliveryDate]]-Sheet1[[#This Row],[OrderDate]]</f>
        <v>8</v>
      </c>
      <c r="U100" t="str">
        <f t="shared" si="2"/>
        <v>Aug</v>
      </c>
      <c r="V100" t="str">
        <f t="shared" si="3"/>
        <v>Sunday</v>
      </c>
      <c r="W100" s="1">
        <f>Sheet1[[#This Row],[TotalPrice]]-Sheet1[[#This Row],[ShippingCost]]</f>
        <v>2555.17</v>
      </c>
      <c r="X100" t="str">
        <f>TEXT(Sheet1[[#This Row],[Date]], "yyyy")</f>
        <v>2023</v>
      </c>
      <c r="Y100" s="1">
        <f>Sheet1[[#This Row],[UnitPrice]]*Sheet1[[#This Row],[Quantity]] *(1 - Sheet1[[#This Row],[Discount]])</f>
        <v>2590.4</v>
      </c>
      <c r="Z100" s="24">
        <f>SUM(Sheet1[[#This Row],[Quantity]]*Sheet1[[#This Row],[Returned]])</f>
        <v>8</v>
      </c>
    </row>
    <row r="101" spans="1:26" hidden="1" x14ac:dyDescent="0.25">
      <c r="A101" s="6">
        <v>45790</v>
      </c>
      <c r="B101" t="s">
        <v>39</v>
      </c>
      <c r="C101" t="s">
        <v>20</v>
      </c>
      <c r="D101">
        <v>16</v>
      </c>
      <c r="E101" s="1">
        <v>384.32</v>
      </c>
      <c r="F101" t="s">
        <v>31</v>
      </c>
      <c r="G101" t="s">
        <v>32</v>
      </c>
      <c r="H101" s="9">
        <v>0.05</v>
      </c>
      <c r="I101" t="s">
        <v>47</v>
      </c>
      <c r="J101" s="1">
        <v>5841.6639999999998</v>
      </c>
      <c r="K101" t="s">
        <v>67</v>
      </c>
      <c r="L101" t="s">
        <v>25</v>
      </c>
      <c r="M101">
        <v>0</v>
      </c>
      <c r="N101" t="s">
        <v>254</v>
      </c>
      <c r="O101" t="s">
        <v>255</v>
      </c>
      <c r="P101" s="11">
        <v>21.5</v>
      </c>
      <c r="Q101" s="6">
        <v>45790</v>
      </c>
      <c r="R101" s="6">
        <v>45792</v>
      </c>
      <c r="S101" t="s">
        <v>44</v>
      </c>
      <c r="T101">
        <f>Sheet1[[#This Row],[DeliveryDate]]-Sheet1[[#This Row],[OrderDate]]</f>
        <v>2</v>
      </c>
      <c r="U101" t="str">
        <f t="shared" si="2"/>
        <v>Feb</v>
      </c>
      <c r="V101" t="str">
        <f t="shared" si="3"/>
        <v>Tuesday</v>
      </c>
      <c r="W101" s="1">
        <f>Sheet1[[#This Row],[TotalPrice]]-Sheet1[[#This Row],[ShippingCost]]</f>
        <v>5820.1639999999998</v>
      </c>
      <c r="X101" t="str">
        <f>TEXT(Sheet1[[#This Row],[Date]], "yyyy")</f>
        <v>2025</v>
      </c>
      <c r="Y101" s="1">
        <f>Sheet1[[#This Row],[UnitPrice]]*Sheet1[[#This Row],[Quantity]] *(1 - Sheet1[[#This Row],[Discount]])</f>
        <v>5841.6639999999998</v>
      </c>
      <c r="Z101" s="24">
        <f>SUM(Sheet1[[#This Row],[Quantity]]*Sheet1[[#This Row],[Returned]])</f>
        <v>0</v>
      </c>
    </row>
    <row r="102" spans="1:26" hidden="1" x14ac:dyDescent="0.25">
      <c r="A102" s="6">
        <v>45503</v>
      </c>
      <c r="B102" t="s">
        <v>45</v>
      </c>
      <c r="C102" t="s">
        <v>109</v>
      </c>
      <c r="D102">
        <v>16</v>
      </c>
      <c r="E102" s="1">
        <v>163.86</v>
      </c>
      <c r="F102" t="s">
        <v>51</v>
      </c>
      <c r="G102" t="s">
        <v>32</v>
      </c>
      <c r="H102" s="9">
        <v>0.15</v>
      </c>
      <c r="I102" t="s">
        <v>66</v>
      </c>
      <c r="J102" s="1">
        <v>2228.4960000000001</v>
      </c>
      <c r="K102" t="s">
        <v>34</v>
      </c>
      <c r="L102" t="s">
        <v>25</v>
      </c>
      <c r="M102">
        <v>0</v>
      </c>
      <c r="N102" t="s">
        <v>256</v>
      </c>
      <c r="O102" t="s">
        <v>257</v>
      </c>
      <c r="P102" s="11">
        <v>37.950000000000003</v>
      </c>
      <c r="Q102" s="6">
        <v>45503</v>
      </c>
      <c r="R102" s="6">
        <v>45510</v>
      </c>
      <c r="S102" t="s">
        <v>50</v>
      </c>
      <c r="T102">
        <f>Sheet1[[#This Row],[DeliveryDate]]-Sheet1[[#This Row],[OrderDate]]</f>
        <v>7</v>
      </c>
      <c r="U102" t="str">
        <f t="shared" si="2"/>
        <v>Apr</v>
      </c>
      <c r="V102" t="str">
        <f t="shared" si="3"/>
        <v>Saturday</v>
      </c>
      <c r="W102" s="1">
        <f>Sheet1[[#This Row],[TotalPrice]]-Sheet1[[#This Row],[ShippingCost]]</f>
        <v>2190.5460000000003</v>
      </c>
      <c r="X102" t="str">
        <f>TEXT(Sheet1[[#This Row],[Date]], "yyyy")</f>
        <v>2024</v>
      </c>
      <c r="Y102" s="1">
        <f>Sheet1[[#This Row],[UnitPrice]]*Sheet1[[#This Row],[Quantity]] *(1 - Sheet1[[#This Row],[Discount]])</f>
        <v>2228.4960000000001</v>
      </c>
      <c r="Z102" s="24">
        <f>SUM(Sheet1[[#This Row],[Quantity]]*Sheet1[[#This Row],[Returned]])</f>
        <v>0</v>
      </c>
    </row>
    <row r="103" spans="1:26" x14ac:dyDescent="0.25">
      <c r="A103" s="6">
        <v>45491</v>
      </c>
      <c r="B103" t="s">
        <v>19</v>
      </c>
      <c r="C103" t="s">
        <v>93</v>
      </c>
      <c r="D103">
        <v>5</v>
      </c>
      <c r="E103" s="1">
        <v>23.41</v>
      </c>
      <c r="F103" t="s">
        <v>21</v>
      </c>
      <c r="G103" t="s">
        <v>22</v>
      </c>
      <c r="H103" s="9">
        <v>0</v>
      </c>
      <c r="I103" t="s">
        <v>47</v>
      </c>
      <c r="J103" s="1">
        <v>117.05</v>
      </c>
      <c r="K103" t="s">
        <v>82</v>
      </c>
      <c r="L103" t="s">
        <v>41</v>
      </c>
      <c r="M103">
        <v>0</v>
      </c>
      <c r="N103" t="s">
        <v>258</v>
      </c>
      <c r="O103" t="s">
        <v>259</v>
      </c>
      <c r="P103" s="11">
        <v>26.44</v>
      </c>
      <c r="Q103" s="6">
        <v>45491</v>
      </c>
      <c r="R103" s="6">
        <v>45500</v>
      </c>
      <c r="S103" t="s">
        <v>28</v>
      </c>
      <c r="T103">
        <f>Sheet1[[#This Row],[DeliveryDate]]-Sheet1[[#This Row],[OrderDate]]</f>
        <v>9</v>
      </c>
      <c r="U103" t="str">
        <f t="shared" si="2"/>
        <v>May</v>
      </c>
      <c r="V103" t="str">
        <f t="shared" si="3"/>
        <v>Wednesday</v>
      </c>
      <c r="W103" s="1">
        <f>Sheet1[[#This Row],[TotalPrice]]-Sheet1[[#This Row],[ShippingCost]]</f>
        <v>90.61</v>
      </c>
      <c r="X103" t="str">
        <f>TEXT(Sheet1[[#This Row],[Date]], "yyyy")</f>
        <v>2024</v>
      </c>
      <c r="Y103" s="1">
        <f>Sheet1[[#This Row],[UnitPrice]]*Sheet1[[#This Row],[Quantity]] *(1 - Sheet1[[#This Row],[Discount]])</f>
        <v>117.05</v>
      </c>
      <c r="Z103" s="24">
        <f>SUM(Sheet1[[#This Row],[Quantity]]*Sheet1[[#This Row],[Returned]])</f>
        <v>0</v>
      </c>
    </row>
    <row r="104" spans="1:26" hidden="1" x14ac:dyDescent="0.25">
      <c r="A104" s="6">
        <v>45530</v>
      </c>
      <c r="B104" t="s">
        <v>19</v>
      </c>
      <c r="C104" t="s">
        <v>109</v>
      </c>
      <c r="D104">
        <v>20</v>
      </c>
      <c r="E104" s="1">
        <v>488.9</v>
      </c>
      <c r="F104" t="s">
        <v>51</v>
      </c>
      <c r="G104" t="s">
        <v>22</v>
      </c>
      <c r="H104" s="9">
        <v>0.15</v>
      </c>
      <c r="I104" t="s">
        <v>23</v>
      </c>
      <c r="J104" s="1">
        <v>8311.2999999999993</v>
      </c>
      <c r="K104" t="s">
        <v>34</v>
      </c>
      <c r="L104" t="s">
        <v>25</v>
      </c>
      <c r="M104">
        <v>0</v>
      </c>
      <c r="N104" t="s">
        <v>260</v>
      </c>
      <c r="O104" t="s">
        <v>261</v>
      </c>
      <c r="P104" s="11">
        <v>21.77</v>
      </c>
      <c r="Q104" s="6">
        <v>45530</v>
      </c>
      <c r="R104" s="6">
        <v>45536</v>
      </c>
      <c r="S104" t="s">
        <v>28</v>
      </c>
      <c r="T104">
        <f>Sheet1[[#This Row],[DeliveryDate]]-Sheet1[[#This Row],[OrderDate]]</f>
        <v>6</v>
      </c>
      <c r="U104" t="str">
        <f t="shared" si="2"/>
        <v>Mar</v>
      </c>
      <c r="V104" t="str">
        <f t="shared" si="3"/>
        <v>Sunday</v>
      </c>
      <c r="W104" s="1">
        <f>Sheet1[[#This Row],[TotalPrice]]-Sheet1[[#This Row],[ShippingCost]]</f>
        <v>8289.5299999999988</v>
      </c>
      <c r="X104" t="str">
        <f>TEXT(Sheet1[[#This Row],[Date]], "yyyy")</f>
        <v>2024</v>
      </c>
      <c r="Y104" s="1">
        <f>Sheet1[[#This Row],[UnitPrice]]*Sheet1[[#This Row],[Quantity]] *(1 - Sheet1[[#This Row],[Discount]])</f>
        <v>8311.2999999999993</v>
      </c>
      <c r="Z104" s="24">
        <f>SUM(Sheet1[[#This Row],[Quantity]]*Sheet1[[#This Row],[Returned]])</f>
        <v>0</v>
      </c>
    </row>
    <row r="105" spans="1:26" hidden="1" x14ac:dyDescent="0.25">
      <c r="A105" s="6">
        <v>45816</v>
      </c>
      <c r="B105" t="s">
        <v>62</v>
      </c>
      <c r="C105" t="s">
        <v>93</v>
      </c>
      <c r="D105">
        <v>7</v>
      </c>
      <c r="E105" s="1">
        <v>452.56</v>
      </c>
      <c r="F105" t="s">
        <v>31</v>
      </c>
      <c r="G105" t="s">
        <v>22</v>
      </c>
      <c r="H105" s="9">
        <v>0.05</v>
      </c>
      <c r="I105" t="s">
        <v>47</v>
      </c>
      <c r="J105" s="1">
        <v>3009.5239999999999</v>
      </c>
      <c r="K105" t="s">
        <v>34</v>
      </c>
      <c r="L105" t="s">
        <v>25</v>
      </c>
      <c r="M105">
        <v>0</v>
      </c>
      <c r="N105" t="s">
        <v>262</v>
      </c>
      <c r="O105" t="s">
        <v>263</v>
      </c>
      <c r="P105" s="11">
        <v>46.97</v>
      </c>
      <c r="Q105" s="6">
        <v>45816</v>
      </c>
      <c r="R105" s="6">
        <v>45823</v>
      </c>
      <c r="S105" t="s">
        <v>65</v>
      </c>
      <c r="T105">
        <f>Sheet1[[#This Row],[DeliveryDate]]-Sheet1[[#This Row],[OrderDate]]</f>
        <v>7</v>
      </c>
      <c r="U105" t="str">
        <f t="shared" si="2"/>
        <v>Feb</v>
      </c>
      <c r="V105" t="str">
        <f t="shared" si="3"/>
        <v>Saturday</v>
      </c>
      <c r="W105" s="1">
        <f>Sheet1[[#This Row],[TotalPrice]]-Sheet1[[#This Row],[ShippingCost]]</f>
        <v>2962.5540000000001</v>
      </c>
      <c r="X105" t="str">
        <f>TEXT(Sheet1[[#This Row],[Date]], "yyyy")</f>
        <v>2025</v>
      </c>
      <c r="Y105" s="1">
        <f>Sheet1[[#This Row],[UnitPrice]]*Sheet1[[#This Row],[Quantity]] *(1 - Sheet1[[#This Row],[Discount]])</f>
        <v>3009.5239999999999</v>
      </c>
      <c r="Z105" s="24">
        <f>SUM(Sheet1[[#This Row],[Quantity]]*Sheet1[[#This Row],[Returned]])</f>
        <v>0</v>
      </c>
    </row>
    <row r="106" spans="1:26" x14ac:dyDescent="0.25">
      <c r="A106" s="6">
        <v>45491</v>
      </c>
      <c r="B106" t="s">
        <v>19</v>
      </c>
      <c r="C106" t="s">
        <v>30</v>
      </c>
      <c r="D106">
        <v>14</v>
      </c>
      <c r="E106" s="1">
        <v>442.65</v>
      </c>
      <c r="F106" t="s">
        <v>21</v>
      </c>
      <c r="G106" t="s">
        <v>32</v>
      </c>
      <c r="H106" s="9">
        <v>0</v>
      </c>
      <c r="I106" t="s">
        <v>23</v>
      </c>
      <c r="J106" s="1">
        <v>6197.0999999999995</v>
      </c>
      <c r="K106" t="s">
        <v>34</v>
      </c>
      <c r="L106" t="s">
        <v>35</v>
      </c>
      <c r="M106">
        <v>0</v>
      </c>
      <c r="N106" t="s">
        <v>264</v>
      </c>
      <c r="O106" t="s">
        <v>265</v>
      </c>
      <c r="P106" s="11">
        <v>28.76</v>
      </c>
      <c r="Q106" s="6">
        <v>45491</v>
      </c>
      <c r="R106" s="6">
        <v>45497</v>
      </c>
      <c r="S106" t="s">
        <v>28</v>
      </c>
      <c r="T106">
        <f>Sheet1[[#This Row],[DeliveryDate]]-Sheet1[[#This Row],[OrderDate]]</f>
        <v>6</v>
      </c>
      <c r="U106" t="str">
        <f t="shared" si="2"/>
        <v>Jan</v>
      </c>
      <c r="V106" t="str">
        <f t="shared" si="3"/>
        <v>Friday</v>
      </c>
      <c r="W106" s="1">
        <f>Sheet1[[#This Row],[TotalPrice]]-Sheet1[[#This Row],[ShippingCost]]</f>
        <v>6168.3399999999992</v>
      </c>
      <c r="X106" t="str">
        <f>TEXT(Sheet1[[#This Row],[Date]], "yyyy")</f>
        <v>2024</v>
      </c>
      <c r="Y106" s="1">
        <f>Sheet1[[#This Row],[UnitPrice]]*Sheet1[[#This Row],[Quantity]] *(1 - Sheet1[[#This Row],[Discount]])</f>
        <v>6197.0999999999995</v>
      </c>
      <c r="Z106" s="24">
        <f>SUM(Sheet1[[#This Row],[Quantity]]*Sheet1[[#This Row],[Returned]])</f>
        <v>0</v>
      </c>
    </row>
    <row r="107" spans="1:26" x14ac:dyDescent="0.25">
      <c r="A107" s="6">
        <v>45186</v>
      </c>
      <c r="B107" t="s">
        <v>62</v>
      </c>
      <c r="C107" t="s">
        <v>20</v>
      </c>
      <c r="D107">
        <v>12</v>
      </c>
      <c r="E107" s="1">
        <v>469.44</v>
      </c>
      <c r="F107" t="s">
        <v>21</v>
      </c>
      <c r="G107" t="s">
        <v>22</v>
      </c>
      <c r="H107" s="9">
        <v>0</v>
      </c>
      <c r="I107" t="s">
        <v>59</v>
      </c>
      <c r="J107" s="1">
        <v>5633.28</v>
      </c>
      <c r="K107" t="s">
        <v>24</v>
      </c>
      <c r="L107" t="s">
        <v>25</v>
      </c>
      <c r="M107">
        <v>0</v>
      </c>
      <c r="N107" t="s">
        <v>266</v>
      </c>
      <c r="O107" t="s">
        <v>267</v>
      </c>
      <c r="P107" s="11">
        <v>33.299999999999997</v>
      </c>
      <c r="Q107" s="6">
        <v>45186</v>
      </c>
      <c r="R107" s="6">
        <v>45195</v>
      </c>
      <c r="S107" t="s">
        <v>65</v>
      </c>
      <c r="T107">
        <f>Sheet1[[#This Row],[DeliveryDate]]-Sheet1[[#This Row],[OrderDate]]</f>
        <v>9</v>
      </c>
      <c r="U107" t="str">
        <f t="shared" si="2"/>
        <v>Jan</v>
      </c>
      <c r="V107" t="str">
        <f t="shared" si="3"/>
        <v>Tuesday</v>
      </c>
      <c r="W107" s="1">
        <f>Sheet1[[#This Row],[TotalPrice]]-Sheet1[[#This Row],[ShippingCost]]</f>
        <v>5599.98</v>
      </c>
      <c r="X107" t="str">
        <f>TEXT(Sheet1[[#This Row],[Date]], "yyyy")</f>
        <v>2023</v>
      </c>
      <c r="Y107" s="1">
        <f>Sheet1[[#This Row],[UnitPrice]]*Sheet1[[#This Row],[Quantity]] *(1 - Sheet1[[#This Row],[Discount]])</f>
        <v>5633.28</v>
      </c>
      <c r="Z107" s="24">
        <f>SUM(Sheet1[[#This Row],[Quantity]]*Sheet1[[#This Row],[Returned]])</f>
        <v>0</v>
      </c>
    </row>
    <row r="108" spans="1:26" x14ac:dyDescent="0.25">
      <c r="A108" s="6">
        <v>44998</v>
      </c>
      <c r="B108" t="s">
        <v>19</v>
      </c>
      <c r="C108" t="s">
        <v>102</v>
      </c>
      <c r="D108">
        <v>14</v>
      </c>
      <c r="E108" s="1">
        <v>248.77</v>
      </c>
      <c r="F108" t="s">
        <v>51</v>
      </c>
      <c r="G108" t="s">
        <v>22</v>
      </c>
      <c r="H108" s="9">
        <v>0.05</v>
      </c>
      <c r="I108" t="s">
        <v>59</v>
      </c>
      <c r="J108" s="1">
        <v>3308.6410000000001</v>
      </c>
      <c r="K108" t="s">
        <v>55</v>
      </c>
      <c r="L108" t="s">
        <v>25</v>
      </c>
      <c r="M108">
        <v>1</v>
      </c>
      <c r="N108" t="s">
        <v>268</v>
      </c>
      <c r="O108" t="s">
        <v>269</v>
      </c>
      <c r="P108" s="11">
        <v>21.76</v>
      </c>
      <c r="Q108" s="6">
        <v>44998</v>
      </c>
      <c r="R108" s="6">
        <v>45004</v>
      </c>
      <c r="S108" t="s">
        <v>28</v>
      </c>
      <c r="T108">
        <f>Sheet1[[#This Row],[DeliveryDate]]-Sheet1[[#This Row],[OrderDate]]</f>
        <v>6</v>
      </c>
      <c r="U108" t="str">
        <f t="shared" si="2"/>
        <v>Jan</v>
      </c>
      <c r="V108" t="str">
        <f t="shared" si="3"/>
        <v>Tuesday</v>
      </c>
      <c r="W108" s="1">
        <f>Sheet1[[#This Row],[TotalPrice]]-Sheet1[[#This Row],[ShippingCost]]</f>
        <v>3286.8809999999999</v>
      </c>
      <c r="X108" t="str">
        <f>TEXT(Sheet1[[#This Row],[Date]], "yyyy")</f>
        <v>2023</v>
      </c>
      <c r="Y108" s="1">
        <f>Sheet1[[#This Row],[UnitPrice]]*Sheet1[[#This Row],[Quantity]] *(1 - Sheet1[[#This Row],[Discount]])</f>
        <v>3308.6410000000001</v>
      </c>
      <c r="Z108" s="24">
        <f>SUM(Sheet1[[#This Row],[Quantity]]*Sheet1[[#This Row],[Returned]])</f>
        <v>14</v>
      </c>
    </row>
    <row r="109" spans="1:26" x14ac:dyDescent="0.25">
      <c r="A109" s="6">
        <v>45121</v>
      </c>
      <c r="B109" t="s">
        <v>45</v>
      </c>
      <c r="C109" t="s">
        <v>40</v>
      </c>
      <c r="D109">
        <v>12</v>
      </c>
      <c r="E109" s="1">
        <v>244.8</v>
      </c>
      <c r="F109" t="s">
        <v>21</v>
      </c>
      <c r="G109" t="s">
        <v>22</v>
      </c>
      <c r="H109" s="9">
        <v>0.05</v>
      </c>
      <c r="I109" t="s">
        <v>47</v>
      </c>
      <c r="J109" s="1">
        <v>2790.72</v>
      </c>
      <c r="K109" t="s">
        <v>24</v>
      </c>
      <c r="L109" t="s">
        <v>25</v>
      </c>
      <c r="M109">
        <v>0</v>
      </c>
      <c r="N109" t="s">
        <v>270</v>
      </c>
      <c r="O109" t="s">
        <v>271</v>
      </c>
      <c r="P109" s="11">
        <v>44.75</v>
      </c>
      <c r="Q109" s="6">
        <v>45121</v>
      </c>
      <c r="R109" s="6">
        <v>45130</v>
      </c>
      <c r="S109" t="s">
        <v>50</v>
      </c>
      <c r="T109">
        <f>Sheet1[[#This Row],[DeliveryDate]]-Sheet1[[#This Row],[OrderDate]]</f>
        <v>9</v>
      </c>
      <c r="U109" t="str">
        <f t="shared" si="2"/>
        <v>May</v>
      </c>
      <c r="V109" t="str">
        <f t="shared" si="3"/>
        <v>Thursday</v>
      </c>
      <c r="W109" s="1">
        <f>Sheet1[[#This Row],[TotalPrice]]-Sheet1[[#This Row],[ShippingCost]]</f>
        <v>2745.97</v>
      </c>
      <c r="X109" t="str">
        <f>TEXT(Sheet1[[#This Row],[Date]], "yyyy")</f>
        <v>2023</v>
      </c>
      <c r="Y109" s="1">
        <f>Sheet1[[#This Row],[UnitPrice]]*Sheet1[[#This Row],[Quantity]] *(1 - Sheet1[[#This Row],[Discount]])</f>
        <v>2790.7200000000003</v>
      </c>
      <c r="Z109" s="24">
        <f>SUM(Sheet1[[#This Row],[Quantity]]*Sheet1[[#This Row],[Returned]])</f>
        <v>0</v>
      </c>
    </row>
    <row r="110" spans="1:26" x14ac:dyDescent="0.25">
      <c r="A110" s="6">
        <v>45373</v>
      </c>
      <c r="B110" t="s">
        <v>62</v>
      </c>
      <c r="C110" t="s">
        <v>20</v>
      </c>
      <c r="D110">
        <v>13</v>
      </c>
      <c r="E110" s="1">
        <v>290.93</v>
      </c>
      <c r="F110" t="s">
        <v>51</v>
      </c>
      <c r="G110" t="s">
        <v>32</v>
      </c>
      <c r="H110" s="9">
        <v>0.05</v>
      </c>
      <c r="I110" t="s">
        <v>66</v>
      </c>
      <c r="J110" s="1">
        <v>3592.9854999999998</v>
      </c>
      <c r="K110" t="s">
        <v>82</v>
      </c>
      <c r="L110" t="s">
        <v>25</v>
      </c>
      <c r="M110">
        <v>0</v>
      </c>
      <c r="N110" t="s">
        <v>272</v>
      </c>
      <c r="O110" t="s">
        <v>273</v>
      </c>
      <c r="P110" s="11">
        <v>26.09</v>
      </c>
      <c r="Q110" s="6">
        <v>45373</v>
      </c>
      <c r="R110" s="6">
        <v>45382</v>
      </c>
      <c r="S110" t="s">
        <v>65</v>
      </c>
      <c r="T110">
        <f>Sheet1[[#This Row],[DeliveryDate]]-Sheet1[[#This Row],[OrderDate]]</f>
        <v>9</v>
      </c>
      <c r="U110" t="str">
        <f t="shared" si="2"/>
        <v>Jun</v>
      </c>
      <c r="V110" t="str">
        <f t="shared" si="3"/>
        <v>Thursday</v>
      </c>
      <c r="W110" s="1">
        <f>Sheet1[[#This Row],[TotalPrice]]-Sheet1[[#This Row],[ShippingCost]]</f>
        <v>3566.8954999999996</v>
      </c>
      <c r="X110" t="str">
        <f>TEXT(Sheet1[[#This Row],[Date]], "yyyy")</f>
        <v>2024</v>
      </c>
      <c r="Y110" s="1">
        <f>Sheet1[[#This Row],[UnitPrice]]*Sheet1[[#This Row],[Quantity]] *(1 - Sheet1[[#This Row],[Discount]])</f>
        <v>3592.9854999999998</v>
      </c>
      <c r="Z110" s="24">
        <f>SUM(Sheet1[[#This Row],[Quantity]]*Sheet1[[#This Row],[Returned]])</f>
        <v>0</v>
      </c>
    </row>
    <row r="111" spans="1:26" hidden="1" x14ac:dyDescent="0.25">
      <c r="A111" s="6">
        <v>45076</v>
      </c>
      <c r="B111" t="s">
        <v>45</v>
      </c>
      <c r="C111" t="s">
        <v>102</v>
      </c>
      <c r="D111">
        <v>2</v>
      </c>
      <c r="E111" s="1">
        <v>427.36</v>
      </c>
      <c r="F111" t="s">
        <v>31</v>
      </c>
      <c r="G111" t="s">
        <v>22</v>
      </c>
      <c r="H111" s="9">
        <v>0.05</v>
      </c>
      <c r="I111" t="s">
        <v>66</v>
      </c>
      <c r="J111" s="1">
        <v>811.98400000000004</v>
      </c>
      <c r="K111" t="s">
        <v>24</v>
      </c>
      <c r="L111" t="s">
        <v>35</v>
      </c>
      <c r="M111">
        <v>0</v>
      </c>
      <c r="N111" t="s">
        <v>274</v>
      </c>
      <c r="O111" t="s">
        <v>275</v>
      </c>
      <c r="P111" s="11">
        <v>19.420000000000002</v>
      </c>
      <c r="Q111" s="6">
        <v>45076</v>
      </c>
      <c r="R111" s="6">
        <v>45079</v>
      </c>
      <c r="S111" t="s">
        <v>50</v>
      </c>
      <c r="T111">
        <f>Sheet1[[#This Row],[DeliveryDate]]-Sheet1[[#This Row],[OrderDate]]</f>
        <v>3</v>
      </c>
      <c r="U111" t="str">
        <f t="shared" si="2"/>
        <v>Feb</v>
      </c>
      <c r="V111" t="str">
        <f t="shared" si="3"/>
        <v>Monday</v>
      </c>
      <c r="W111" s="1">
        <f>Sheet1[[#This Row],[TotalPrice]]-Sheet1[[#This Row],[ShippingCost]]</f>
        <v>792.56400000000008</v>
      </c>
      <c r="X111" t="str">
        <f>TEXT(Sheet1[[#This Row],[Date]], "yyyy")</f>
        <v>2023</v>
      </c>
      <c r="Y111" s="1">
        <f>Sheet1[[#This Row],[UnitPrice]]*Sheet1[[#This Row],[Quantity]] *(1 - Sheet1[[#This Row],[Discount]])</f>
        <v>811.98400000000004</v>
      </c>
      <c r="Z111" s="24">
        <f>SUM(Sheet1[[#This Row],[Quantity]]*Sheet1[[#This Row],[Returned]])</f>
        <v>0</v>
      </c>
    </row>
    <row r="112" spans="1:26" hidden="1" x14ac:dyDescent="0.25">
      <c r="A112" s="6">
        <v>45147</v>
      </c>
      <c r="B112" t="s">
        <v>45</v>
      </c>
      <c r="C112" t="s">
        <v>40</v>
      </c>
      <c r="D112">
        <v>13</v>
      </c>
      <c r="E112" s="1">
        <v>280.63</v>
      </c>
      <c r="F112" t="s">
        <v>21</v>
      </c>
      <c r="G112" t="s">
        <v>22</v>
      </c>
      <c r="H112" s="9">
        <v>0.15</v>
      </c>
      <c r="I112" t="s">
        <v>33</v>
      </c>
      <c r="J112" s="1">
        <v>3100.9614999999999</v>
      </c>
      <c r="K112" t="s">
        <v>82</v>
      </c>
      <c r="L112" t="s">
        <v>35</v>
      </c>
      <c r="M112">
        <v>0</v>
      </c>
      <c r="N112" t="s">
        <v>276</v>
      </c>
      <c r="O112" t="s">
        <v>277</v>
      </c>
      <c r="P112" s="11">
        <v>10.14</v>
      </c>
      <c r="Q112" s="6">
        <v>45147</v>
      </c>
      <c r="R112" s="6">
        <v>45152</v>
      </c>
      <c r="S112" t="s">
        <v>50</v>
      </c>
      <c r="T112">
        <f>Sheet1[[#This Row],[DeliveryDate]]-Sheet1[[#This Row],[OrderDate]]</f>
        <v>5</v>
      </c>
      <c r="U112" t="str">
        <f t="shared" si="2"/>
        <v>Feb</v>
      </c>
      <c r="V112" t="str">
        <f t="shared" si="3"/>
        <v>Wednesday</v>
      </c>
      <c r="W112" s="1">
        <f>Sheet1[[#This Row],[TotalPrice]]-Sheet1[[#This Row],[ShippingCost]]</f>
        <v>3090.8215</v>
      </c>
      <c r="X112" t="str">
        <f>TEXT(Sheet1[[#This Row],[Date]], "yyyy")</f>
        <v>2023</v>
      </c>
      <c r="Y112" s="1">
        <f>Sheet1[[#This Row],[UnitPrice]]*Sheet1[[#This Row],[Quantity]] *(1 - Sheet1[[#This Row],[Discount]])</f>
        <v>3100.9614999999999</v>
      </c>
      <c r="Z112" s="24">
        <f>SUM(Sheet1[[#This Row],[Quantity]]*Sheet1[[#This Row],[Returned]])</f>
        <v>0</v>
      </c>
    </row>
    <row r="113" spans="1:26" x14ac:dyDescent="0.25">
      <c r="A113" s="6">
        <v>45578</v>
      </c>
      <c r="B113" t="s">
        <v>39</v>
      </c>
      <c r="C113" t="s">
        <v>46</v>
      </c>
      <c r="D113">
        <v>13</v>
      </c>
      <c r="E113" s="1">
        <v>416.66</v>
      </c>
      <c r="F113" t="s">
        <v>21</v>
      </c>
      <c r="G113" t="s">
        <v>22</v>
      </c>
      <c r="H113" s="9">
        <v>0.15</v>
      </c>
      <c r="I113" t="s">
        <v>59</v>
      </c>
      <c r="J113" s="1">
        <v>4604.0929999999998</v>
      </c>
      <c r="K113" t="s">
        <v>82</v>
      </c>
      <c r="L113" t="s">
        <v>41</v>
      </c>
      <c r="M113">
        <v>0</v>
      </c>
      <c r="N113" t="s">
        <v>278</v>
      </c>
      <c r="O113" t="s">
        <v>279</v>
      </c>
      <c r="P113" s="11">
        <v>21.74</v>
      </c>
      <c r="Q113" s="6">
        <v>45578</v>
      </c>
      <c r="R113" s="6">
        <v>45585</v>
      </c>
      <c r="S113" t="s">
        <v>44</v>
      </c>
      <c r="T113">
        <f>Sheet1[[#This Row],[DeliveryDate]]-Sheet1[[#This Row],[OrderDate]]</f>
        <v>7</v>
      </c>
      <c r="U113" t="str">
        <f t="shared" si="2"/>
        <v>Mar</v>
      </c>
      <c r="V113" t="str">
        <f t="shared" si="3"/>
        <v>Friday</v>
      </c>
      <c r="W113" s="1">
        <f>Sheet1[[#This Row],[TotalPrice]]-Sheet1[[#This Row],[ShippingCost]]</f>
        <v>4582.3530000000001</v>
      </c>
      <c r="X113" t="str">
        <f>TEXT(Sheet1[[#This Row],[Date]], "yyyy")</f>
        <v>2024</v>
      </c>
      <c r="Y113" s="1">
        <f>Sheet1[[#This Row],[UnitPrice]]*Sheet1[[#This Row],[Quantity]] *(1 - Sheet1[[#This Row],[Discount]])</f>
        <v>4604.0929999999998</v>
      </c>
      <c r="Z113" s="24">
        <f>SUM(Sheet1[[#This Row],[Quantity]]*Sheet1[[#This Row],[Returned]])</f>
        <v>0</v>
      </c>
    </row>
    <row r="114" spans="1:26" x14ac:dyDescent="0.25">
      <c r="A114" s="6">
        <v>45705</v>
      </c>
      <c r="B114" t="s">
        <v>19</v>
      </c>
      <c r="C114" t="s">
        <v>46</v>
      </c>
      <c r="D114">
        <v>11</v>
      </c>
      <c r="E114" s="1">
        <v>589.48</v>
      </c>
      <c r="F114" t="s">
        <v>21</v>
      </c>
      <c r="G114" t="s">
        <v>32</v>
      </c>
      <c r="H114" s="9">
        <v>0</v>
      </c>
      <c r="I114" t="s">
        <v>33</v>
      </c>
      <c r="J114" s="1">
        <v>6484.2800000000007</v>
      </c>
      <c r="K114" t="s">
        <v>24</v>
      </c>
      <c r="L114" t="s">
        <v>41</v>
      </c>
      <c r="M114">
        <v>0</v>
      </c>
      <c r="N114" t="s">
        <v>280</v>
      </c>
      <c r="O114" t="s">
        <v>281</v>
      </c>
      <c r="P114" s="11">
        <v>49.93</v>
      </c>
      <c r="Q114" s="6">
        <v>45705</v>
      </c>
      <c r="R114" s="6">
        <v>45713</v>
      </c>
      <c r="S114" t="s">
        <v>28</v>
      </c>
      <c r="T114">
        <f>Sheet1[[#This Row],[DeliveryDate]]-Sheet1[[#This Row],[OrderDate]]</f>
        <v>8</v>
      </c>
      <c r="U114" t="str">
        <f t="shared" si="2"/>
        <v>Jun</v>
      </c>
      <c r="V114" t="str">
        <f t="shared" si="3"/>
        <v>Friday</v>
      </c>
      <c r="W114" s="1">
        <f>Sheet1[[#This Row],[TotalPrice]]-Sheet1[[#This Row],[ShippingCost]]</f>
        <v>6434.35</v>
      </c>
      <c r="X114" t="str">
        <f>TEXT(Sheet1[[#This Row],[Date]], "yyyy")</f>
        <v>2025</v>
      </c>
      <c r="Y114" s="1">
        <f>Sheet1[[#This Row],[UnitPrice]]*Sheet1[[#This Row],[Quantity]] *(1 - Sheet1[[#This Row],[Discount]])</f>
        <v>6484.2800000000007</v>
      </c>
      <c r="Z114" s="24">
        <f>SUM(Sheet1[[#This Row],[Quantity]]*Sheet1[[#This Row],[Returned]])</f>
        <v>0</v>
      </c>
    </row>
    <row r="115" spans="1:26" hidden="1" x14ac:dyDescent="0.25">
      <c r="A115" s="6">
        <v>45819</v>
      </c>
      <c r="B115" t="s">
        <v>39</v>
      </c>
      <c r="C115" t="s">
        <v>30</v>
      </c>
      <c r="D115">
        <v>18</v>
      </c>
      <c r="E115" s="1">
        <v>152.84</v>
      </c>
      <c r="F115" t="s">
        <v>51</v>
      </c>
      <c r="G115" t="s">
        <v>32</v>
      </c>
      <c r="H115" s="9">
        <v>0.15</v>
      </c>
      <c r="I115" t="s">
        <v>66</v>
      </c>
      <c r="J115" s="1">
        <v>2338.4520000000002</v>
      </c>
      <c r="K115" t="s">
        <v>55</v>
      </c>
      <c r="L115" t="s">
        <v>25</v>
      </c>
      <c r="M115">
        <v>1</v>
      </c>
      <c r="N115" t="s">
        <v>282</v>
      </c>
      <c r="O115" t="s">
        <v>283</v>
      </c>
      <c r="P115" s="11">
        <v>20.3</v>
      </c>
      <c r="Q115" s="6">
        <v>45819</v>
      </c>
      <c r="R115" s="6">
        <v>45828</v>
      </c>
      <c r="S115" t="s">
        <v>44</v>
      </c>
      <c r="T115">
        <f>Sheet1[[#This Row],[DeliveryDate]]-Sheet1[[#This Row],[OrderDate]]</f>
        <v>9</v>
      </c>
      <c r="U115" t="str">
        <f t="shared" si="2"/>
        <v>Mar</v>
      </c>
      <c r="V115" t="str">
        <f t="shared" si="3"/>
        <v>Sunday</v>
      </c>
      <c r="W115" s="1">
        <f>Sheet1[[#This Row],[TotalPrice]]-Sheet1[[#This Row],[ShippingCost]]</f>
        <v>2318.152</v>
      </c>
      <c r="X115" t="str">
        <f>TEXT(Sheet1[[#This Row],[Date]], "yyyy")</f>
        <v>2025</v>
      </c>
      <c r="Y115" s="1">
        <f>Sheet1[[#This Row],[UnitPrice]]*Sheet1[[#This Row],[Quantity]] *(1 - Sheet1[[#This Row],[Discount]])</f>
        <v>2338.4519999999998</v>
      </c>
      <c r="Z115" s="24">
        <f>SUM(Sheet1[[#This Row],[Quantity]]*Sheet1[[#This Row],[Returned]])</f>
        <v>18</v>
      </c>
    </row>
    <row r="116" spans="1:26" x14ac:dyDescent="0.25">
      <c r="A116" s="6">
        <v>45411</v>
      </c>
      <c r="B116" t="s">
        <v>45</v>
      </c>
      <c r="C116" t="s">
        <v>93</v>
      </c>
      <c r="D116">
        <v>4</v>
      </c>
      <c r="E116" s="1">
        <v>163.66</v>
      </c>
      <c r="F116" t="s">
        <v>21</v>
      </c>
      <c r="G116" t="s">
        <v>32</v>
      </c>
      <c r="H116" s="9">
        <v>0</v>
      </c>
      <c r="I116" t="s">
        <v>59</v>
      </c>
      <c r="J116" s="1">
        <v>654.64</v>
      </c>
      <c r="K116" t="s">
        <v>34</v>
      </c>
      <c r="L116" t="s">
        <v>41</v>
      </c>
      <c r="M116">
        <v>1</v>
      </c>
      <c r="N116" t="s">
        <v>284</v>
      </c>
      <c r="O116" t="s">
        <v>285</v>
      </c>
      <c r="P116" s="11">
        <v>31.8</v>
      </c>
      <c r="Q116" s="6">
        <v>45411</v>
      </c>
      <c r="R116" s="6">
        <v>45413</v>
      </c>
      <c r="S116" t="s">
        <v>50</v>
      </c>
      <c r="T116">
        <f>Sheet1[[#This Row],[DeliveryDate]]-Sheet1[[#This Row],[OrderDate]]</f>
        <v>2</v>
      </c>
      <c r="U116" t="str">
        <f t="shared" si="2"/>
        <v>Jun</v>
      </c>
      <c r="V116" t="str">
        <f t="shared" si="3"/>
        <v>Tuesday</v>
      </c>
      <c r="W116" s="1">
        <f>Sheet1[[#This Row],[TotalPrice]]-Sheet1[[#This Row],[ShippingCost]]</f>
        <v>622.84</v>
      </c>
      <c r="X116" t="str">
        <f>TEXT(Sheet1[[#This Row],[Date]], "yyyy")</f>
        <v>2024</v>
      </c>
      <c r="Y116" s="1">
        <f>Sheet1[[#This Row],[UnitPrice]]*Sheet1[[#This Row],[Quantity]] *(1 - Sheet1[[#This Row],[Discount]])</f>
        <v>654.64</v>
      </c>
      <c r="Z116" s="24">
        <f>SUM(Sheet1[[#This Row],[Quantity]]*Sheet1[[#This Row],[Returned]])</f>
        <v>4</v>
      </c>
    </row>
    <row r="117" spans="1:26" x14ac:dyDescent="0.25">
      <c r="A117" s="6">
        <v>45003</v>
      </c>
      <c r="B117" t="s">
        <v>62</v>
      </c>
      <c r="C117" t="s">
        <v>20</v>
      </c>
      <c r="D117">
        <v>19</v>
      </c>
      <c r="E117" s="1">
        <v>484.25</v>
      </c>
      <c r="F117" t="s">
        <v>51</v>
      </c>
      <c r="G117" t="s">
        <v>22</v>
      </c>
      <c r="H117" s="9">
        <v>0.15</v>
      </c>
      <c r="I117" t="s">
        <v>59</v>
      </c>
      <c r="J117" s="1">
        <v>7820.6374999999998</v>
      </c>
      <c r="K117" t="s">
        <v>55</v>
      </c>
      <c r="L117" t="s">
        <v>25</v>
      </c>
      <c r="M117">
        <v>1</v>
      </c>
      <c r="N117" t="s">
        <v>286</v>
      </c>
      <c r="O117" t="s">
        <v>287</v>
      </c>
      <c r="P117" s="11">
        <v>29.51</v>
      </c>
      <c r="Q117" s="6">
        <v>45003</v>
      </c>
      <c r="R117" s="6">
        <v>45005</v>
      </c>
      <c r="S117" t="s">
        <v>65</v>
      </c>
      <c r="T117">
        <f>Sheet1[[#This Row],[DeliveryDate]]-Sheet1[[#This Row],[OrderDate]]</f>
        <v>2</v>
      </c>
      <c r="U117" t="str">
        <f t="shared" si="2"/>
        <v>Nov</v>
      </c>
      <c r="V117" t="str">
        <f t="shared" si="3"/>
        <v>Monday</v>
      </c>
      <c r="W117" s="1">
        <f>Sheet1[[#This Row],[TotalPrice]]-Sheet1[[#This Row],[ShippingCost]]</f>
        <v>7791.1274999999996</v>
      </c>
      <c r="X117" t="str">
        <f>TEXT(Sheet1[[#This Row],[Date]], "yyyy")</f>
        <v>2023</v>
      </c>
      <c r="Y117" s="1">
        <f>Sheet1[[#This Row],[UnitPrice]]*Sheet1[[#This Row],[Quantity]] *(1 - Sheet1[[#This Row],[Discount]])</f>
        <v>7820.6374999999998</v>
      </c>
      <c r="Z117" s="24">
        <f>SUM(Sheet1[[#This Row],[Quantity]]*Sheet1[[#This Row],[Returned]])</f>
        <v>19</v>
      </c>
    </row>
    <row r="118" spans="1:26" hidden="1" x14ac:dyDescent="0.25">
      <c r="A118" s="6">
        <v>45039</v>
      </c>
      <c r="B118" t="s">
        <v>62</v>
      </c>
      <c r="C118" t="s">
        <v>46</v>
      </c>
      <c r="D118">
        <v>17</v>
      </c>
      <c r="E118" s="1">
        <v>332.38</v>
      </c>
      <c r="F118" t="s">
        <v>31</v>
      </c>
      <c r="G118" t="s">
        <v>32</v>
      </c>
      <c r="H118" s="9">
        <v>0.1</v>
      </c>
      <c r="I118" t="s">
        <v>47</v>
      </c>
      <c r="J118" s="1">
        <v>5085.4139999999998</v>
      </c>
      <c r="K118" t="s">
        <v>82</v>
      </c>
      <c r="L118" t="s">
        <v>35</v>
      </c>
      <c r="M118">
        <v>1</v>
      </c>
      <c r="N118" t="s">
        <v>288</v>
      </c>
      <c r="O118" t="s">
        <v>289</v>
      </c>
      <c r="P118" s="11">
        <v>33.81</v>
      </c>
      <c r="Q118" s="6">
        <v>45039</v>
      </c>
      <c r="R118" s="6">
        <v>45048</v>
      </c>
      <c r="S118" t="s">
        <v>65</v>
      </c>
      <c r="T118">
        <f>Sheet1[[#This Row],[DeliveryDate]]-Sheet1[[#This Row],[OrderDate]]</f>
        <v>9</v>
      </c>
      <c r="U118" t="str">
        <f t="shared" si="2"/>
        <v>Apr</v>
      </c>
      <c r="V118" t="str">
        <f t="shared" si="3"/>
        <v>Wednesday</v>
      </c>
      <c r="W118" s="1">
        <f>Sheet1[[#This Row],[TotalPrice]]-Sheet1[[#This Row],[ShippingCost]]</f>
        <v>5051.6039999999994</v>
      </c>
      <c r="X118" t="str">
        <f>TEXT(Sheet1[[#This Row],[Date]], "yyyy")</f>
        <v>2023</v>
      </c>
      <c r="Y118" s="1">
        <f>Sheet1[[#This Row],[UnitPrice]]*Sheet1[[#This Row],[Quantity]] *(1 - Sheet1[[#This Row],[Discount]])</f>
        <v>5085.4139999999998</v>
      </c>
      <c r="Z118" s="24">
        <f>SUM(Sheet1[[#This Row],[Quantity]]*Sheet1[[#This Row],[Returned]])</f>
        <v>17</v>
      </c>
    </row>
    <row r="119" spans="1:26" x14ac:dyDescent="0.25">
      <c r="A119" s="6">
        <v>45788</v>
      </c>
      <c r="B119" t="s">
        <v>45</v>
      </c>
      <c r="C119" t="s">
        <v>46</v>
      </c>
      <c r="D119">
        <v>15</v>
      </c>
      <c r="E119" s="1">
        <v>210.94</v>
      </c>
      <c r="F119" t="s">
        <v>51</v>
      </c>
      <c r="G119" t="s">
        <v>22</v>
      </c>
      <c r="H119" s="9">
        <v>0.05</v>
      </c>
      <c r="I119" t="s">
        <v>47</v>
      </c>
      <c r="J119" s="1">
        <v>3005.895</v>
      </c>
      <c r="K119" t="s">
        <v>24</v>
      </c>
      <c r="L119" t="s">
        <v>35</v>
      </c>
      <c r="M119">
        <v>0</v>
      </c>
      <c r="N119" t="s">
        <v>290</v>
      </c>
      <c r="O119" t="s">
        <v>291</v>
      </c>
      <c r="P119" s="11">
        <v>10.91</v>
      </c>
      <c r="Q119" s="6">
        <v>45788</v>
      </c>
      <c r="R119" s="6">
        <v>45798</v>
      </c>
      <c r="S119" t="s">
        <v>50</v>
      </c>
      <c r="T119">
        <f>Sheet1[[#This Row],[DeliveryDate]]-Sheet1[[#This Row],[OrderDate]]</f>
        <v>10</v>
      </c>
      <c r="U119" t="str">
        <f t="shared" si="2"/>
        <v>Jul</v>
      </c>
      <c r="V119" t="str">
        <f t="shared" si="3"/>
        <v>Tuesday</v>
      </c>
      <c r="W119" s="1">
        <f>Sheet1[[#This Row],[TotalPrice]]-Sheet1[[#This Row],[ShippingCost]]</f>
        <v>2994.9850000000001</v>
      </c>
      <c r="X119" t="str">
        <f>TEXT(Sheet1[[#This Row],[Date]], "yyyy")</f>
        <v>2025</v>
      </c>
      <c r="Y119" s="1">
        <f>Sheet1[[#This Row],[UnitPrice]]*Sheet1[[#This Row],[Quantity]] *(1 - Sheet1[[#This Row],[Discount]])</f>
        <v>3005.895</v>
      </c>
      <c r="Z119" s="24">
        <f>SUM(Sheet1[[#This Row],[Quantity]]*Sheet1[[#This Row],[Returned]])</f>
        <v>0</v>
      </c>
    </row>
    <row r="120" spans="1:26" hidden="1" x14ac:dyDescent="0.25">
      <c r="A120" s="6">
        <v>45677</v>
      </c>
      <c r="B120" t="s">
        <v>39</v>
      </c>
      <c r="C120" t="s">
        <v>102</v>
      </c>
      <c r="D120">
        <v>3</v>
      </c>
      <c r="E120" s="1">
        <v>386.29</v>
      </c>
      <c r="F120" t="s">
        <v>51</v>
      </c>
      <c r="G120" t="s">
        <v>32</v>
      </c>
      <c r="H120" s="9">
        <v>0.15</v>
      </c>
      <c r="I120" t="s">
        <v>52</v>
      </c>
      <c r="J120" s="1">
        <v>985.03950000000009</v>
      </c>
      <c r="K120" t="s">
        <v>82</v>
      </c>
      <c r="L120" t="s">
        <v>25</v>
      </c>
      <c r="M120">
        <v>0</v>
      </c>
      <c r="N120" t="s">
        <v>292</v>
      </c>
      <c r="O120" t="s">
        <v>293</v>
      </c>
      <c r="P120" s="11">
        <v>32.450000000000003</v>
      </c>
      <c r="Q120" s="6">
        <v>45677</v>
      </c>
      <c r="R120" s="6">
        <v>45687</v>
      </c>
      <c r="S120" t="s">
        <v>44</v>
      </c>
      <c r="T120">
        <f>Sheet1[[#This Row],[DeliveryDate]]-Sheet1[[#This Row],[OrderDate]]</f>
        <v>10</v>
      </c>
      <c r="U120" t="str">
        <f t="shared" si="2"/>
        <v>Dec</v>
      </c>
      <c r="V120" t="str">
        <f t="shared" si="3"/>
        <v>Monday</v>
      </c>
      <c r="W120" s="1">
        <f>Sheet1[[#This Row],[TotalPrice]]-Sheet1[[#This Row],[ShippingCost]]</f>
        <v>952.58950000000004</v>
      </c>
      <c r="X120" t="str">
        <f>TEXT(Sheet1[[#This Row],[Date]], "yyyy")</f>
        <v>2025</v>
      </c>
      <c r="Y120" s="1">
        <f>Sheet1[[#This Row],[UnitPrice]]*Sheet1[[#This Row],[Quantity]] *(1 - Sheet1[[#This Row],[Discount]])</f>
        <v>985.03950000000009</v>
      </c>
      <c r="Z120" s="24">
        <f>SUM(Sheet1[[#This Row],[Quantity]]*Sheet1[[#This Row],[Returned]])</f>
        <v>0</v>
      </c>
    </row>
    <row r="121" spans="1:26" x14ac:dyDescent="0.25">
      <c r="A121" s="6">
        <v>45738</v>
      </c>
      <c r="B121" t="s">
        <v>39</v>
      </c>
      <c r="C121" t="s">
        <v>93</v>
      </c>
      <c r="D121">
        <v>5</v>
      </c>
      <c r="E121" s="1">
        <v>225.99</v>
      </c>
      <c r="F121" t="s">
        <v>51</v>
      </c>
      <c r="G121" t="s">
        <v>32</v>
      </c>
      <c r="H121" s="9">
        <v>0</v>
      </c>
      <c r="I121" t="s">
        <v>23</v>
      </c>
      <c r="J121" s="1">
        <v>1129.95</v>
      </c>
      <c r="K121" t="s">
        <v>24</v>
      </c>
      <c r="L121" t="s">
        <v>35</v>
      </c>
      <c r="M121">
        <v>1</v>
      </c>
      <c r="N121" t="s">
        <v>294</v>
      </c>
      <c r="O121" t="s">
        <v>295</v>
      </c>
      <c r="P121" s="11">
        <v>10.88</v>
      </c>
      <c r="Q121" s="6">
        <v>45738</v>
      </c>
      <c r="R121" s="6">
        <v>45746</v>
      </c>
      <c r="S121" t="s">
        <v>44</v>
      </c>
      <c r="T121">
        <f>Sheet1[[#This Row],[DeliveryDate]]-Sheet1[[#This Row],[OrderDate]]</f>
        <v>8</v>
      </c>
      <c r="U121" t="str">
        <f t="shared" si="2"/>
        <v>Jun</v>
      </c>
      <c r="V121" t="str">
        <f t="shared" si="3"/>
        <v>Saturday</v>
      </c>
      <c r="W121" s="1">
        <f>Sheet1[[#This Row],[TotalPrice]]-Sheet1[[#This Row],[ShippingCost]]</f>
        <v>1119.07</v>
      </c>
      <c r="X121" t="str">
        <f>TEXT(Sheet1[[#This Row],[Date]], "yyyy")</f>
        <v>2025</v>
      </c>
      <c r="Y121" s="1">
        <f>Sheet1[[#This Row],[UnitPrice]]*Sheet1[[#This Row],[Quantity]] *(1 - Sheet1[[#This Row],[Discount]])</f>
        <v>1129.95</v>
      </c>
      <c r="Z121" s="24">
        <f>SUM(Sheet1[[#This Row],[Quantity]]*Sheet1[[#This Row],[Returned]])</f>
        <v>5</v>
      </c>
    </row>
    <row r="122" spans="1:26" x14ac:dyDescent="0.25">
      <c r="A122" s="6">
        <v>45744</v>
      </c>
      <c r="B122" t="s">
        <v>29</v>
      </c>
      <c r="C122" t="s">
        <v>109</v>
      </c>
      <c r="D122">
        <v>20</v>
      </c>
      <c r="E122" s="1">
        <v>312.56</v>
      </c>
      <c r="F122" t="s">
        <v>58</v>
      </c>
      <c r="G122" t="s">
        <v>32</v>
      </c>
      <c r="H122" s="9">
        <v>0.15</v>
      </c>
      <c r="I122" t="s">
        <v>47</v>
      </c>
      <c r="J122" s="1">
        <v>5313.52</v>
      </c>
      <c r="K122" t="s">
        <v>34</v>
      </c>
      <c r="L122" t="s">
        <v>41</v>
      </c>
      <c r="M122">
        <v>0</v>
      </c>
      <c r="N122" t="s">
        <v>296</v>
      </c>
      <c r="O122" t="s">
        <v>54</v>
      </c>
      <c r="P122" s="11">
        <v>47.39</v>
      </c>
      <c r="Q122" s="6">
        <v>45744</v>
      </c>
      <c r="R122" s="6">
        <v>45746</v>
      </c>
      <c r="S122" t="s">
        <v>38</v>
      </c>
      <c r="T122">
        <f>Sheet1[[#This Row],[DeliveryDate]]-Sheet1[[#This Row],[OrderDate]]</f>
        <v>2</v>
      </c>
      <c r="U122" t="str">
        <f t="shared" si="2"/>
        <v>Jul</v>
      </c>
      <c r="V122" t="str">
        <f t="shared" si="3"/>
        <v>Tuesday</v>
      </c>
      <c r="W122" s="1">
        <f>Sheet1[[#This Row],[TotalPrice]]-Sheet1[[#This Row],[ShippingCost]]</f>
        <v>5266.13</v>
      </c>
      <c r="X122" t="str">
        <f>TEXT(Sheet1[[#This Row],[Date]], "yyyy")</f>
        <v>2025</v>
      </c>
      <c r="Y122" s="1">
        <f>Sheet1[[#This Row],[UnitPrice]]*Sheet1[[#This Row],[Quantity]] *(1 - Sheet1[[#This Row],[Discount]])</f>
        <v>5313.5199999999995</v>
      </c>
      <c r="Z122" s="24">
        <f>SUM(Sheet1[[#This Row],[Quantity]]*Sheet1[[#This Row],[Returned]])</f>
        <v>0</v>
      </c>
    </row>
    <row r="123" spans="1:26" hidden="1" x14ac:dyDescent="0.25">
      <c r="A123" s="6">
        <v>45705</v>
      </c>
      <c r="B123" t="s">
        <v>39</v>
      </c>
      <c r="C123" t="s">
        <v>30</v>
      </c>
      <c r="D123">
        <v>13</v>
      </c>
      <c r="E123" s="1">
        <v>433.77</v>
      </c>
      <c r="F123" t="s">
        <v>51</v>
      </c>
      <c r="G123" t="s">
        <v>22</v>
      </c>
      <c r="H123" s="9">
        <v>0.05</v>
      </c>
      <c r="I123" t="s">
        <v>47</v>
      </c>
      <c r="J123" s="1">
        <v>5357.0595000000003</v>
      </c>
      <c r="K123" t="s">
        <v>67</v>
      </c>
      <c r="L123" t="s">
        <v>25</v>
      </c>
      <c r="M123">
        <v>0</v>
      </c>
      <c r="N123" t="s">
        <v>297</v>
      </c>
      <c r="O123" t="s">
        <v>298</v>
      </c>
      <c r="P123" s="11">
        <v>17.61</v>
      </c>
      <c r="Q123" s="6">
        <v>45705</v>
      </c>
      <c r="R123" s="6">
        <v>45709</v>
      </c>
      <c r="S123" t="s">
        <v>44</v>
      </c>
      <c r="T123">
        <f>Sheet1[[#This Row],[DeliveryDate]]-Sheet1[[#This Row],[OrderDate]]</f>
        <v>4</v>
      </c>
      <c r="U123" t="str">
        <f t="shared" si="2"/>
        <v>Feb</v>
      </c>
      <c r="V123" t="str">
        <f t="shared" si="3"/>
        <v>Friday</v>
      </c>
      <c r="W123" s="1">
        <f>Sheet1[[#This Row],[TotalPrice]]-Sheet1[[#This Row],[ShippingCost]]</f>
        <v>5339.4495000000006</v>
      </c>
      <c r="X123" t="str">
        <f>TEXT(Sheet1[[#This Row],[Date]], "yyyy")</f>
        <v>2025</v>
      </c>
      <c r="Y123" s="1">
        <f>Sheet1[[#This Row],[UnitPrice]]*Sheet1[[#This Row],[Quantity]] *(1 - Sheet1[[#This Row],[Discount]])</f>
        <v>5357.0595000000003</v>
      </c>
      <c r="Z123" s="24">
        <f>SUM(Sheet1[[#This Row],[Quantity]]*Sheet1[[#This Row],[Returned]])</f>
        <v>0</v>
      </c>
    </row>
    <row r="124" spans="1:26" x14ac:dyDescent="0.25">
      <c r="A124" s="6">
        <v>45604</v>
      </c>
      <c r="B124" t="s">
        <v>29</v>
      </c>
      <c r="C124" t="s">
        <v>93</v>
      </c>
      <c r="D124">
        <v>20</v>
      </c>
      <c r="E124" s="1">
        <v>159.33000000000001</v>
      </c>
      <c r="F124" t="s">
        <v>31</v>
      </c>
      <c r="G124" t="s">
        <v>22</v>
      </c>
      <c r="H124" s="9">
        <v>0</v>
      </c>
      <c r="I124" t="s">
        <v>23</v>
      </c>
      <c r="J124" s="1">
        <v>3186.6</v>
      </c>
      <c r="K124" t="s">
        <v>24</v>
      </c>
      <c r="L124" t="s">
        <v>25</v>
      </c>
      <c r="M124">
        <v>0</v>
      </c>
      <c r="N124" t="s">
        <v>299</v>
      </c>
      <c r="O124" t="s">
        <v>300</v>
      </c>
      <c r="P124" s="11">
        <v>26.32</v>
      </c>
      <c r="Q124" s="6">
        <v>45604</v>
      </c>
      <c r="R124" s="6">
        <v>45607</v>
      </c>
      <c r="S124" t="s">
        <v>38</v>
      </c>
      <c r="T124">
        <f>Sheet1[[#This Row],[DeliveryDate]]-Sheet1[[#This Row],[OrderDate]]</f>
        <v>3</v>
      </c>
      <c r="U124" t="str">
        <f t="shared" si="2"/>
        <v>Jun</v>
      </c>
      <c r="V124" t="str">
        <f t="shared" si="3"/>
        <v>Wednesday</v>
      </c>
      <c r="W124" s="1">
        <f>Sheet1[[#This Row],[TotalPrice]]-Sheet1[[#This Row],[ShippingCost]]</f>
        <v>3160.2799999999997</v>
      </c>
      <c r="X124" t="str">
        <f>TEXT(Sheet1[[#This Row],[Date]], "yyyy")</f>
        <v>2024</v>
      </c>
      <c r="Y124" s="1">
        <f>Sheet1[[#This Row],[UnitPrice]]*Sheet1[[#This Row],[Quantity]] *(1 - Sheet1[[#This Row],[Discount]])</f>
        <v>3186.6000000000004</v>
      </c>
      <c r="Z124" s="24">
        <f>SUM(Sheet1[[#This Row],[Quantity]]*Sheet1[[#This Row],[Returned]])</f>
        <v>0</v>
      </c>
    </row>
    <row r="125" spans="1:26" x14ac:dyDescent="0.25">
      <c r="A125" s="6">
        <v>45368</v>
      </c>
      <c r="B125" t="s">
        <v>29</v>
      </c>
      <c r="C125" t="s">
        <v>30</v>
      </c>
      <c r="D125">
        <v>18</v>
      </c>
      <c r="E125" s="1">
        <v>32.229999999999997</v>
      </c>
      <c r="F125" t="s">
        <v>21</v>
      </c>
      <c r="G125" t="s">
        <v>32</v>
      </c>
      <c r="H125" s="9">
        <v>0.05</v>
      </c>
      <c r="I125" t="s">
        <v>59</v>
      </c>
      <c r="J125" s="1">
        <v>551.13299999999992</v>
      </c>
      <c r="K125" t="s">
        <v>82</v>
      </c>
      <c r="L125" t="s">
        <v>25</v>
      </c>
      <c r="M125">
        <v>0</v>
      </c>
      <c r="N125" t="s">
        <v>301</v>
      </c>
      <c r="O125" t="s">
        <v>302</v>
      </c>
      <c r="P125" s="11">
        <v>6.04</v>
      </c>
      <c r="Q125" s="6">
        <v>45368</v>
      </c>
      <c r="R125" s="6">
        <v>45372</v>
      </c>
      <c r="S125" t="s">
        <v>38</v>
      </c>
      <c r="T125">
        <f>Sheet1[[#This Row],[DeliveryDate]]-Sheet1[[#This Row],[OrderDate]]</f>
        <v>4</v>
      </c>
      <c r="U125" t="str">
        <f t="shared" si="2"/>
        <v>Nov</v>
      </c>
      <c r="V125" t="str">
        <f t="shared" si="3"/>
        <v>Friday</v>
      </c>
      <c r="W125" s="1">
        <f>Sheet1[[#This Row],[TotalPrice]]-Sheet1[[#This Row],[ShippingCost]]</f>
        <v>545.09299999999996</v>
      </c>
      <c r="X125" t="str">
        <f>TEXT(Sheet1[[#This Row],[Date]], "yyyy")</f>
        <v>2024</v>
      </c>
      <c r="Y125" s="1">
        <f>Sheet1[[#This Row],[UnitPrice]]*Sheet1[[#This Row],[Quantity]] *(1 - Sheet1[[#This Row],[Discount]])</f>
        <v>551.13299999999992</v>
      </c>
      <c r="Z125" s="24">
        <f>SUM(Sheet1[[#This Row],[Quantity]]*Sheet1[[#This Row],[Returned]])</f>
        <v>0</v>
      </c>
    </row>
    <row r="126" spans="1:26" hidden="1" x14ac:dyDescent="0.25">
      <c r="A126" s="6">
        <v>45167</v>
      </c>
      <c r="B126" t="s">
        <v>29</v>
      </c>
      <c r="C126" t="s">
        <v>102</v>
      </c>
      <c r="D126">
        <v>3</v>
      </c>
      <c r="E126" s="1">
        <v>527.77</v>
      </c>
      <c r="F126" t="s">
        <v>51</v>
      </c>
      <c r="G126" t="s">
        <v>32</v>
      </c>
      <c r="H126" s="9">
        <v>0.1</v>
      </c>
      <c r="I126" t="s">
        <v>59</v>
      </c>
      <c r="J126" s="1">
        <v>1424.979</v>
      </c>
      <c r="K126" t="s">
        <v>67</v>
      </c>
      <c r="L126" t="s">
        <v>25</v>
      </c>
      <c r="M126">
        <v>0</v>
      </c>
      <c r="N126" t="s">
        <v>303</v>
      </c>
      <c r="O126" t="s">
        <v>304</v>
      </c>
      <c r="P126" s="11">
        <v>48.66</v>
      </c>
      <c r="Q126" s="6">
        <v>45167</v>
      </c>
      <c r="R126" s="6">
        <v>45170</v>
      </c>
      <c r="S126" t="s">
        <v>38</v>
      </c>
      <c r="T126">
        <f>Sheet1[[#This Row],[DeliveryDate]]-Sheet1[[#This Row],[OrderDate]]</f>
        <v>3</v>
      </c>
      <c r="U126" t="str">
        <f t="shared" si="2"/>
        <v>Aug</v>
      </c>
      <c r="V126" t="str">
        <f t="shared" si="3"/>
        <v>Monday</v>
      </c>
      <c r="W126" s="1">
        <f>Sheet1[[#This Row],[TotalPrice]]-Sheet1[[#This Row],[ShippingCost]]</f>
        <v>1376.319</v>
      </c>
      <c r="X126" t="str">
        <f>TEXT(Sheet1[[#This Row],[Date]], "yyyy")</f>
        <v>2023</v>
      </c>
      <c r="Y126" s="1">
        <f>Sheet1[[#This Row],[UnitPrice]]*Sheet1[[#This Row],[Quantity]] *(1 - Sheet1[[#This Row],[Discount]])</f>
        <v>1424.979</v>
      </c>
      <c r="Z126" s="24">
        <f>SUM(Sheet1[[#This Row],[Quantity]]*Sheet1[[#This Row],[Returned]])</f>
        <v>0</v>
      </c>
    </row>
    <row r="127" spans="1:26" hidden="1" x14ac:dyDescent="0.25">
      <c r="A127" s="6">
        <v>45346</v>
      </c>
      <c r="B127" t="s">
        <v>29</v>
      </c>
      <c r="C127" t="s">
        <v>30</v>
      </c>
      <c r="D127">
        <v>8</v>
      </c>
      <c r="E127" s="1">
        <v>350.12</v>
      </c>
      <c r="F127" t="s">
        <v>51</v>
      </c>
      <c r="G127" t="s">
        <v>32</v>
      </c>
      <c r="H127" s="9">
        <v>0</v>
      </c>
      <c r="I127" t="s">
        <v>33</v>
      </c>
      <c r="J127" s="1">
        <v>2800.96</v>
      </c>
      <c r="K127" t="s">
        <v>34</v>
      </c>
      <c r="L127" t="s">
        <v>25</v>
      </c>
      <c r="M127">
        <v>1</v>
      </c>
      <c r="N127" t="s">
        <v>305</v>
      </c>
      <c r="O127" t="s">
        <v>306</v>
      </c>
      <c r="P127" s="11">
        <v>31.65</v>
      </c>
      <c r="Q127" s="6">
        <v>45346</v>
      </c>
      <c r="R127" s="6">
        <v>45352</v>
      </c>
      <c r="S127" t="s">
        <v>38</v>
      </c>
      <c r="T127">
        <f>Sheet1[[#This Row],[DeliveryDate]]-Sheet1[[#This Row],[OrderDate]]</f>
        <v>6</v>
      </c>
      <c r="U127" t="str">
        <f t="shared" si="2"/>
        <v>Dec</v>
      </c>
      <c r="V127" t="str">
        <f t="shared" si="3"/>
        <v>Sunday</v>
      </c>
      <c r="W127" s="1">
        <f>Sheet1[[#This Row],[TotalPrice]]-Sheet1[[#This Row],[ShippingCost]]</f>
        <v>2769.31</v>
      </c>
      <c r="X127" t="str">
        <f>TEXT(Sheet1[[#This Row],[Date]], "yyyy")</f>
        <v>2024</v>
      </c>
      <c r="Y127" s="1">
        <f>Sheet1[[#This Row],[UnitPrice]]*Sheet1[[#This Row],[Quantity]] *(1 - Sheet1[[#This Row],[Discount]])</f>
        <v>2800.96</v>
      </c>
      <c r="Z127" s="24">
        <f>SUM(Sheet1[[#This Row],[Quantity]]*Sheet1[[#This Row],[Returned]])</f>
        <v>8</v>
      </c>
    </row>
    <row r="128" spans="1:26" x14ac:dyDescent="0.25">
      <c r="A128" s="6">
        <v>45392</v>
      </c>
      <c r="B128" t="s">
        <v>39</v>
      </c>
      <c r="C128" t="s">
        <v>30</v>
      </c>
      <c r="D128">
        <v>10</v>
      </c>
      <c r="E128" s="1">
        <v>195.26</v>
      </c>
      <c r="F128" t="s">
        <v>58</v>
      </c>
      <c r="G128" t="s">
        <v>32</v>
      </c>
      <c r="H128" s="9">
        <v>0.05</v>
      </c>
      <c r="I128" t="s">
        <v>33</v>
      </c>
      <c r="J128" s="1">
        <v>1854.97</v>
      </c>
      <c r="K128" t="s">
        <v>82</v>
      </c>
      <c r="L128" t="s">
        <v>41</v>
      </c>
      <c r="M128">
        <v>0</v>
      </c>
      <c r="N128" t="s">
        <v>307</v>
      </c>
      <c r="O128" t="s">
        <v>308</v>
      </c>
      <c r="P128" s="11">
        <v>46.91</v>
      </c>
      <c r="Q128" s="6">
        <v>45392</v>
      </c>
      <c r="R128" s="6">
        <v>45397</v>
      </c>
      <c r="S128" t="s">
        <v>44</v>
      </c>
      <c r="T128">
        <f>Sheet1[[#This Row],[DeliveryDate]]-Sheet1[[#This Row],[OrderDate]]</f>
        <v>5</v>
      </c>
      <c r="U128" t="str">
        <f t="shared" si="2"/>
        <v>Jan</v>
      </c>
      <c r="V128" t="str">
        <f t="shared" si="3"/>
        <v>Friday</v>
      </c>
      <c r="W128" s="1">
        <f>Sheet1[[#This Row],[TotalPrice]]-Sheet1[[#This Row],[ShippingCost]]</f>
        <v>1808.06</v>
      </c>
      <c r="X128" t="str">
        <f>TEXT(Sheet1[[#This Row],[Date]], "yyyy")</f>
        <v>2024</v>
      </c>
      <c r="Y128" s="1">
        <f>Sheet1[[#This Row],[UnitPrice]]*Sheet1[[#This Row],[Quantity]] *(1 - Sheet1[[#This Row],[Discount]])</f>
        <v>1854.9699999999998</v>
      </c>
      <c r="Z128" s="24">
        <f>SUM(Sheet1[[#This Row],[Quantity]]*Sheet1[[#This Row],[Returned]])</f>
        <v>0</v>
      </c>
    </row>
    <row r="129" spans="1:26" x14ac:dyDescent="0.25">
      <c r="A129" s="6">
        <v>45060</v>
      </c>
      <c r="B129" t="s">
        <v>29</v>
      </c>
      <c r="C129" t="s">
        <v>102</v>
      </c>
      <c r="D129">
        <v>13</v>
      </c>
      <c r="E129" s="1">
        <v>291.10000000000002</v>
      </c>
      <c r="F129" t="s">
        <v>31</v>
      </c>
      <c r="G129" t="s">
        <v>22</v>
      </c>
      <c r="H129" s="9">
        <v>0</v>
      </c>
      <c r="I129" t="s">
        <v>33</v>
      </c>
      <c r="J129" s="1">
        <v>3784.3</v>
      </c>
      <c r="K129" t="s">
        <v>24</v>
      </c>
      <c r="L129" t="s">
        <v>25</v>
      </c>
      <c r="M129">
        <v>0</v>
      </c>
      <c r="N129" t="s">
        <v>309</v>
      </c>
      <c r="O129" t="s">
        <v>310</v>
      </c>
      <c r="P129" s="11">
        <v>7.66</v>
      </c>
      <c r="Q129" s="6">
        <v>45060</v>
      </c>
      <c r="R129" s="6">
        <v>45065</v>
      </c>
      <c r="S129" t="s">
        <v>38</v>
      </c>
      <c r="T129">
        <f>Sheet1[[#This Row],[DeliveryDate]]-Sheet1[[#This Row],[OrderDate]]</f>
        <v>5</v>
      </c>
      <c r="U129" t="str">
        <f t="shared" si="2"/>
        <v>Nov</v>
      </c>
      <c r="V129" t="str">
        <f t="shared" si="3"/>
        <v>Friday</v>
      </c>
      <c r="W129" s="1">
        <f>Sheet1[[#This Row],[TotalPrice]]-Sheet1[[#This Row],[ShippingCost]]</f>
        <v>3776.6400000000003</v>
      </c>
      <c r="X129" t="str">
        <f>TEXT(Sheet1[[#This Row],[Date]], "yyyy")</f>
        <v>2023</v>
      </c>
      <c r="Y129" s="1">
        <f>Sheet1[[#This Row],[UnitPrice]]*Sheet1[[#This Row],[Quantity]] *(1 - Sheet1[[#This Row],[Discount]])</f>
        <v>3784.3</v>
      </c>
      <c r="Z129" s="24">
        <f>SUM(Sheet1[[#This Row],[Quantity]]*Sheet1[[#This Row],[Returned]])</f>
        <v>0</v>
      </c>
    </row>
    <row r="130" spans="1:26" hidden="1" x14ac:dyDescent="0.25">
      <c r="A130" s="6">
        <v>44996</v>
      </c>
      <c r="B130" t="s">
        <v>29</v>
      </c>
      <c r="C130" t="s">
        <v>102</v>
      </c>
      <c r="D130">
        <v>6</v>
      </c>
      <c r="E130" s="1">
        <v>93.92</v>
      </c>
      <c r="F130" t="s">
        <v>21</v>
      </c>
      <c r="G130" t="s">
        <v>22</v>
      </c>
      <c r="H130" s="9">
        <v>0.15</v>
      </c>
      <c r="I130" t="s">
        <v>23</v>
      </c>
      <c r="J130" s="1">
        <v>478.99200000000002</v>
      </c>
      <c r="K130" t="s">
        <v>82</v>
      </c>
      <c r="L130" t="s">
        <v>25</v>
      </c>
      <c r="M130">
        <v>0</v>
      </c>
      <c r="N130" t="s">
        <v>311</v>
      </c>
      <c r="O130" t="s">
        <v>312</v>
      </c>
      <c r="P130" s="11">
        <v>11</v>
      </c>
      <c r="Q130" s="6">
        <v>44996</v>
      </c>
      <c r="R130" s="6">
        <v>45003</v>
      </c>
      <c r="S130" t="s">
        <v>38</v>
      </c>
      <c r="T130">
        <f>Sheet1[[#This Row],[DeliveryDate]]-Sheet1[[#This Row],[OrderDate]]</f>
        <v>7</v>
      </c>
      <c r="U130" t="str">
        <f t="shared" ref="U130:U193" si="4">TEXT(A156,"mmm")</f>
        <v>Feb</v>
      </c>
      <c r="V130" t="str">
        <f t="shared" ref="V130:V193" si="5">TEXT(A155,"dddd")</f>
        <v>Sunday</v>
      </c>
      <c r="W130" s="1">
        <f>Sheet1[[#This Row],[TotalPrice]]-Sheet1[[#This Row],[ShippingCost]]</f>
        <v>467.99200000000002</v>
      </c>
      <c r="X130" t="str">
        <f>TEXT(Sheet1[[#This Row],[Date]], "yyyy")</f>
        <v>2023</v>
      </c>
      <c r="Y130" s="1">
        <f>Sheet1[[#This Row],[UnitPrice]]*Sheet1[[#This Row],[Quantity]] *(1 - Sheet1[[#This Row],[Discount]])</f>
        <v>478.99199999999996</v>
      </c>
      <c r="Z130" s="24">
        <f>SUM(Sheet1[[#This Row],[Quantity]]*Sheet1[[#This Row],[Returned]])</f>
        <v>0</v>
      </c>
    </row>
    <row r="131" spans="1:26" hidden="1" x14ac:dyDescent="0.25">
      <c r="A131" s="6">
        <v>45345</v>
      </c>
      <c r="B131" t="s">
        <v>29</v>
      </c>
      <c r="C131" t="s">
        <v>102</v>
      </c>
      <c r="D131">
        <v>16</v>
      </c>
      <c r="E131" s="1">
        <v>120.22</v>
      </c>
      <c r="F131" t="s">
        <v>58</v>
      </c>
      <c r="G131" t="s">
        <v>32</v>
      </c>
      <c r="H131" s="9">
        <v>0.15</v>
      </c>
      <c r="I131" t="s">
        <v>59</v>
      </c>
      <c r="J131" s="1">
        <v>1634.992</v>
      </c>
      <c r="K131" t="s">
        <v>67</v>
      </c>
      <c r="L131" t="s">
        <v>35</v>
      </c>
      <c r="M131">
        <v>0</v>
      </c>
      <c r="N131" t="s">
        <v>313</v>
      </c>
      <c r="O131" t="s">
        <v>314</v>
      </c>
      <c r="P131" s="11">
        <v>8.42</v>
      </c>
      <c r="Q131" s="6">
        <v>45345</v>
      </c>
      <c r="R131" s="6">
        <v>45352</v>
      </c>
      <c r="S131" t="s">
        <v>38</v>
      </c>
      <c r="T131">
        <f>Sheet1[[#This Row],[DeliveryDate]]-Sheet1[[#This Row],[OrderDate]]</f>
        <v>7</v>
      </c>
      <c r="U131" t="str">
        <f t="shared" si="4"/>
        <v>Feb</v>
      </c>
      <c r="V131" t="str">
        <f t="shared" si="5"/>
        <v>Tuesday</v>
      </c>
      <c r="W131" s="1">
        <f>Sheet1[[#This Row],[TotalPrice]]-Sheet1[[#This Row],[ShippingCost]]</f>
        <v>1626.5719999999999</v>
      </c>
      <c r="X131" t="str">
        <f>TEXT(Sheet1[[#This Row],[Date]], "yyyy")</f>
        <v>2024</v>
      </c>
      <c r="Y131" s="1">
        <f>Sheet1[[#This Row],[UnitPrice]]*Sheet1[[#This Row],[Quantity]] *(1 - Sheet1[[#This Row],[Discount]])</f>
        <v>1634.992</v>
      </c>
      <c r="Z131" s="24">
        <f>SUM(Sheet1[[#This Row],[Quantity]]*Sheet1[[#This Row],[Returned]])</f>
        <v>0</v>
      </c>
    </row>
    <row r="132" spans="1:26" hidden="1" x14ac:dyDescent="0.25">
      <c r="A132" s="6">
        <v>45321</v>
      </c>
      <c r="B132" t="s">
        <v>39</v>
      </c>
      <c r="C132" t="s">
        <v>102</v>
      </c>
      <c r="D132">
        <v>11</v>
      </c>
      <c r="E132" s="1">
        <v>118.8</v>
      </c>
      <c r="F132" t="s">
        <v>31</v>
      </c>
      <c r="G132" t="s">
        <v>32</v>
      </c>
      <c r="H132" s="9">
        <v>0.05</v>
      </c>
      <c r="I132" t="s">
        <v>23</v>
      </c>
      <c r="J132" s="1">
        <v>1241.46</v>
      </c>
      <c r="K132" t="s">
        <v>24</v>
      </c>
      <c r="L132" t="s">
        <v>35</v>
      </c>
      <c r="M132">
        <v>0</v>
      </c>
      <c r="N132" t="s">
        <v>315</v>
      </c>
      <c r="O132" t="s">
        <v>316</v>
      </c>
      <c r="P132" s="11">
        <v>39.32</v>
      </c>
      <c r="Q132" s="6">
        <v>45321</v>
      </c>
      <c r="R132" s="6">
        <v>45328</v>
      </c>
      <c r="S132" t="s">
        <v>44</v>
      </c>
      <c r="T132">
        <f>Sheet1[[#This Row],[DeliveryDate]]-Sheet1[[#This Row],[OrderDate]]</f>
        <v>7</v>
      </c>
      <c r="U132" t="str">
        <f t="shared" si="4"/>
        <v>Jul</v>
      </c>
      <c r="V132" t="str">
        <f t="shared" si="5"/>
        <v>Sunday</v>
      </c>
      <c r="W132" s="1">
        <f>Sheet1[[#This Row],[TotalPrice]]-Sheet1[[#This Row],[ShippingCost]]</f>
        <v>1202.1400000000001</v>
      </c>
      <c r="X132" t="str">
        <f>TEXT(Sheet1[[#This Row],[Date]], "yyyy")</f>
        <v>2024</v>
      </c>
      <c r="Y132" s="1">
        <f>Sheet1[[#This Row],[UnitPrice]]*Sheet1[[#This Row],[Quantity]] *(1 - Sheet1[[#This Row],[Discount]])</f>
        <v>1241.4599999999998</v>
      </c>
      <c r="Z132" s="24">
        <f>SUM(Sheet1[[#This Row],[Quantity]]*Sheet1[[#This Row],[Returned]])</f>
        <v>0</v>
      </c>
    </row>
    <row r="133" spans="1:26" hidden="1" x14ac:dyDescent="0.25">
      <c r="A133" s="6">
        <v>45314</v>
      </c>
      <c r="B133" t="s">
        <v>19</v>
      </c>
      <c r="C133" t="s">
        <v>93</v>
      </c>
      <c r="D133">
        <v>10</v>
      </c>
      <c r="E133" s="1">
        <v>92.45</v>
      </c>
      <c r="F133" t="s">
        <v>51</v>
      </c>
      <c r="G133" t="s">
        <v>22</v>
      </c>
      <c r="H133" s="9">
        <v>0.1</v>
      </c>
      <c r="I133" t="s">
        <v>47</v>
      </c>
      <c r="J133" s="1">
        <v>832.05000000000007</v>
      </c>
      <c r="K133" t="s">
        <v>67</v>
      </c>
      <c r="L133" t="s">
        <v>41</v>
      </c>
      <c r="M133">
        <v>1</v>
      </c>
      <c r="N133" t="s">
        <v>317</v>
      </c>
      <c r="O133" t="s">
        <v>318</v>
      </c>
      <c r="P133" s="11">
        <v>42.61</v>
      </c>
      <c r="Q133" s="6">
        <v>45314</v>
      </c>
      <c r="R133" s="6">
        <v>45320</v>
      </c>
      <c r="S133" t="s">
        <v>28</v>
      </c>
      <c r="T133">
        <f>Sheet1[[#This Row],[DeliveryDate]]-Sheet1[[#This Row],[OrderDate]]</f>
        <v>6</v>
      </c>
      <c r="U133" t="str">
        <f t="shared" si="4"/>
        <v>Apr</v>
      </c>
      <c r="V133" t="str">
        <f t="shared" si="5"/>
        <v>Monday</v>
      </c>
      <c r="W133" s="1">
        <f>Sheet1[[#This Row],[TotalPrice]]-Sheet1[[#This Row],[ShippingCost]]</f>
        <v>789.44</v>
      </c>
      <c r="X133" t="str">
        <f>TEXT(Sheet1[[#This Row],[Date]], "yyyy")</f>
        <v>2024</v>
      </c>
      <c r="Y133" s="1">
        <f>Sheet1[[#This Row],[UnitPrice]]*Sheet1[[#This Row],[Quantity]] *(1 - Sheet1[[#This Row],[Discount]])</f>
        <v>832.05000000000007</v>
      </c>
      <c r="Z133" s="24">
        <f>SUM(Sheet1[[#This Row],[Quantity]]*Sheet1[[#This Row],[Returned]])</f>
        <v>10</v>
      </c>
    </row>
    <row r="134" spans="1:26" x14ac:dyDescent="0.25">
      <c r="A134" s="6">
        <v>44931</v>
      </c>
      <c r="B134" t="s">
        <v>39</v>
      </c>
      <c r="C134" t="s">
        <v>20</v>
      </c>
      <c r="D134">
        <v>19</v>
      </c>
      <c r="E134" s="1">
        <v>463.51</v>
      </c>
      <c r="F134" t="s">
        <v>21</v>
      </c>
      <c r="G134" t="s">
        <v>32</v>
      </c>
      <c r="H134" s="9">
        <v>0</v>
      </c>
      <c r="I134" t="s">
        <v>59</v>
      </c>
      <c r="J134" s="1">
        <v>8806.69</v>
      </c>
      <c r="K134" t="s">
        <v>67</v>
      </c>
      <c r="L134" t="s">
        <v>25</v>
      </c>
      <c r="M134">
        <v>0</v>
      </c>
      <c r="N134" t="s">
        <v>319</v>
      </c>
      <c r="O134" t="s">
        <v>320</v>
      </c>
      <c r="P134" s="11">
        <v>49.38</v>
      </c>
      <c r="Q134" s="6">
        <v>44931</v>
      </c>
      <c r="R134" s="6">
        <v>44934</v>
      </c>
      <c r="S134" t="s">
        <v>44</v>
      </c>
      <c r="T134">
        <f>Sheet1[[#This Row],[DeliveryDate]]-Sheet1[[#This Row],[OrderDate]]</f>
        <v>3</v>
      </c>
      <c r="U134" t="str">
        <f t="shared" si="4"/>
        <v>Sep</v>
      </c>
      <c r="V134" t="str">
        <f t="shared" si="5"/>
        <v>Tuesday</v>
      </c>
      <c r="W134" s="1">
        <f>Sheet1[[#This Row],[TotalPrice]]-Sheet1[[#This Row],[ShippingCost]]</f>
        <v>8757.3100000000013</v>
      </c>
      <c r="X134" t="str">
        <f>TEXT(Sheet1[[#This Row],[Date]], "yyyy")</f>
        <v>2023</v>
      </c>
      <c r="Y134" s="1">
        <f>Sheet1[[#This Row],[UnitPrice]]*Sheet1[[#This Row],[Quantity]] *(1 - Sheet1[[#This Row],[Discount]])</f>
        <v>8806.69</v>
      </c>
      <c r="Z134" s="24">
        <f>SUM(Sheet1[[#This Row],[Quantity]]*Sheet1[[#This Row],[Returned]])</f>
        <v>0</v>
      </c>
    </row>
    <row r="135" spans="1:26" x14ac:dyDescent="0.25">
      <c r="A135" s="6">
        <v>45071</v>
      </c>
      <c r="B135" t="s">
        <v>62</v>
      </c>
      <c r="C135" t="s">
        <v>20</v>
      </c>
      <c r="D135">
        <v>20</v>
      </c>
      <c r="E135" s="1">
        <v>343.25</v>
      </c>
      <c r="F135" t="s">
        <v>51</v>
      </c>
      <c r="G135" t="s">
        <v>22</v>
      </c>
      <c r="H135" s="9">
        <v>0.05</v>
      </c>
      <c r="I135" t="s">
        <v>33</v>
      </c>
      <c r="J135" s="1">
        <v>6521.75</v>
      </c>
      <c r="K135" t="s">
        <v>55</v>
      </c>
      <c r="L135" t="s">
        <v>25</v>
      </c>
      <c r="M135">
        <v>0</v>
      </c>
      <c r="N135" t="s">
        <v>321</v>
      </c>
      <c r="O135" t="s">
        <v>322</v>
      </c>
      <c r="P135" s="11">
        <v>28.77</v>
      </c>
      <c r="Q135" s="6">
        <v>45071</v>
      </c>
      <c r="R135" s="6">
        <v>45079</v>
      </c>
      <c r="S135" t="s">
        <v>65</v>
      </c>
      <c r="T135">
        <f>Sheet1[[#This Row],[DeliveryDate]]-Sheet1[[#This Row],[OrderDate]]</f>
        <v>8</v>
      </c>
      <c r="U135" t="str">
        <f t="shared" si="4"/>
        <v>Jun</v>
      </c>
      <c r="V135" t="str">
        <f t="shared" si="5"/>
        <v>Monday</v>
      </c>
      <c r="W135" s="1">
        <f>Sheet1[[#This Row],[TotalPrice]]-Sheet1[[#This Row],[ShippingCost]]</f>
        <v>6492.98</v>
      </c>
      <c r="X135" t="str">
        <f>TEXT(Sheet1[[#This Row],[Date]], "yyyy")</f>
        <v>2023</v>
      </c>
      <c r="Y135" s="1">
        <f>Sheet1[[#This Row],[UnitPrice]]*Sheet1[[#This Row],[Quantity]] *(1 - Sheet1[[#This Row],[Discount]])</f>
        <v>6521.75</v>
      </c>
      <c r="Z135" s="24">
        <f>SUM(Sheet1[[#This Row],[Quantity]]*Sheet1[[#This Row],[Returned]])</f>
        <v>0</v>
      </c>
    </row>
    <row r="136" spans="1:26" hidden="1" x14ac:dyDescent="0.25">
      <c r="A136" s="6">
        <v>45838</v>
      </c>
      <c r="B136" t="s">
        <v>45</v>
      </c>
      <c r="C136" t="s">
        <v>46</v>
      </c>
      <c r="D136">
        <v>6</v>
      </c>
      <c r="E136" s="1">
        <v>95.24</v>
      </c>
      <c r="F136" t="s">
        <v>58</v>
      </c>
      <c r="G136" t="s">
        <v>22</v>
      </c>
      <c r="H136" s="9">
        <v>0.15</v>
      </c>
      <c r="I136" t="s">
        <v>66</v>
      </c>
      <c r="J136" s="1">
        <v>485.72399999999988</v>
      </c>
      <c r="K136" t="s">
        <v>34</v>
      </c>
      <c r="L136" t="s">
        <v>25</v>
      </c>
      <c r="M136">
        <v>0</v>
      </c>
      <c r="N136" t="s">
        <v>323</v>
      </c>
      <c r="O136" t="s">
        <v>324</v>
      </c>
      <c r="P136" s="11">
        <v>18.72</v>
      </c>
      <c r="Q136" s="6">
        <v>45838</v>
      </c>
      <c r="R136" s="6">
        <v>45846</v>
      </c>
      <c r="S136" t="s">
        <v>50</v>
      </c>
      <c r="T136">
        <f>Sheet1[[#This Row],[DeliveryDate]]-Sheet1[[#This Row],[OrderDate]]</f>
        <v>8</v>
      </c>
      <c r="U136" t="str">
        <f t="shared" si="4"/>
        <v>Apr</v>
      </c>
      <c r="V136" t="str">
        <f t="shared" si="5"/>
        <v>Sunday</v>
      </c>
      <c r="W136" s="1">
        <f>Sheet1[[#This Row],[TotalPrice]]-Sheet1[[#This Row],[ShippingCost]]</f>
        <v>467.00399999999991</v>
      </c>
      <c r="X136" t="str">
        <f>TEXT(Sheet1[[#This Row],[Date]], "yyyy")</f>
        <v>2025</v>
      </c>
      <c r="Y136" s="1">
        <f>Sheet1[[#This Row],[UnitPrice]]*Sheet1[[#This Row],[Quantity]] *(1 - Sheet1[[#This Row],[Discount]])</f>
        <v>485.72399999999993</v>
      </c>
      <c r="Z136" s="24">
        <f>SUM(Sheet1[[#This Row],[Quantity]]*Sheet1[[#This Row],[Returned]])</f>
        <v>0</v>
      </c>
    </row>
    <row r="137" spans="1:26" hidden="1" x14ac:dyDescent="0.25">
      <c r="A137" s="6">
        <v>45700</v>
      </c>
      <c r="B137" t="s">
        <v>62</v>
      </c>
      <c r="C137" t="s">
        <v>40</v>
      </c>
      <c r="D137">
        <v>13</v>
      </c>
      <c r="E137" s="1">
        <v>104.8</v>
      </c>
      <c r="F137" t="s">
        <v>21</v>
      </c>
      <c r="G137" t="s">
        <v>32</v>
      </c>
      <c r="H137" s="9">
        <v>0.05</v>
      </c>
      <c r="I137" t="s">
        <v>66</v>
      </c>
      <c r="J137" s="1">
        <v>1294.28</v>
      </c>
      <c r="K137" t="s">
        <v>82</v>
      </c>
      <c r="L137" t="s">
        <v>41</v>
      </c>
      <c r="M137">
        <v>0</v>
      </c>
      <c r="N137" t="s">
        <v>325</v>
      </c>
      <c r="O137" t="s">
        <v>326</v>
      </c>
      <c r="P137" s="11">
        <v>7.79</v>
      </c>
      <c r="Q137" s="6">
        <v>45700</v>
      </c>
      <c r="R137" s="6">
        <v>45707</v>
      </c>
      <c r="S137" t="s">
        <v>65</v>
      </c>
      <c r="T137">
        <f>Sheet1[[#This Row],[DeliveryDate]]-Sheet1[[#This Row],[OrderDate]]</f>
        <v>7</v>
      </c>
      <c r="U137" t="str">
        <f t="shared" si="4"/>
        <v>Apr</v>
      </c>
      <c r="V137" t="str">
        <f t="shared" si="5"/>
        <v>Wednesday</v>
      </c>
      <c r="W137" s="1">
        <f>Sheet1[[#This Row],[TotalPrice]]-Sheet1[[#This Row],[ShippingCost]]</f>
        <v>1286.49</v>
      </c>
      <c r="X137" t="str">
        <f>TEXT(Sheet1[[#This Row],[Date]], "yyyy")</f>
        <v>2025</v>
      </c>
      <c r="Y137" s="1">
        <f>Sheet1[[#This Row],[UnitPrice]]*Sheet1[[#This Row],[Quantity]] *(1 - Sheet1[[#This Row],[Discount]])</f>
        <v>1294.2799999999997</v>
      </c>
      <c r="Z137" s="24">
        <f>SUM(Sheet1[[#This Row],[Quantity]]*Sheet1[[#This Row],[Returned]])</f>
        <v>0</v>
      </c>
    </row>
    <row r="138" spans="1:26" x14ac:dyDescent="0.25">
      <c r="A138" s="6">
        <v>44960</v>
      </c>
      <c r="B138" t="s">
        <v>29</v>
      </c>
      <c r="C138" t="s">
        <v>93</v>
      </c>
      <c r="D138">
        <v>10</v>
      </c>
      <c r="E138" s="1">
        <v>325.18</v>
      </c>
      <c r="F138" t="s">
        <v>51</v>
      </c>
      <c r="G138" t="s">
        <v>22</v>
      </c>
      <c r="H138" s="9">
        <v>0.1</v>
      </c>
      <c r="I138" t="s">
        <v>33</v>
      </c>
      <c r="J138" s="1">
        <v>2926.62</v>
      </c>
      <c r="K138" t="s">
        <v>67</v>
      </c>
      <c r="L138" t="s">
        <v>41</v>
      </c>
      <c r="M138">
        <v>0</v>
      </c>
      <c r="N138" t="s">
        <v>327</v>
      </c>
      <c r="O138" t="s">
        <v>328</v>
      </c>
      <c r="P138" s="11">
        <v>47.39</v>
      </c>
      <c r="Q138" s="6">
        <v>44960</v>
      </c>
      <c r="R138" s="6">
        <v>44970</v>
      </c>
      <c r="S138" t="s">
        <v>38</v>
      </c>
      <c r="T138">
        <f>Sheet1[[#This Row],[DeliveryDate]]-Sheet1[[#This Row],[OrderDate]]</f>
        <v>10</v>
      </c>
      <c r="U138" t="str">
        <f t="shared" si="4"/>
        <v>Jun</v>
      </c>
      <c r="V138" t="str">
        <f t="shared" si="5"/>
        <v>Saturday</v>
      </c>
      <c r="W138" s="1">
        <f>Sheet1[[#This Row],[TotalPrice]]-Sheet1[[#This Row],[ShippingCost]]</f>
        <v>2879.23</v>
      </c>
      <c r="X138" t="str">
        <f>TEXT(Sheet1[[#This Row],[Date]], "yyyy")</f>
        <v>2023</v>
      </c>
      <c r="Y138" s="1">
        <f>Sheet1[[#This Row],[UnitPrice]]*Sheet1[[#This Row],[Quantity]] *(1 - Sheet1[[#This Row],[Discount]])</f>
        <v>2926.6200000000003</v>
      </c>
      <c r="Z138" s="24">
        <f>SUM(Sheet1[[#This Row],[Quantity]]*Sheet1[[#This Row],[Returned]])</f>
        <v>0</v>
      </c>
    </row>
    <row r="139" spans="1:26" x14ac:dyDescent="0.25">
      <c r="A139" s="6">
        <v>45352</v>
      </c>
      <c r="B139" t="s">
        <v>19</v>
      </c>
      <c r="C139" t="s">
        <v>102</v>
      </c>
      <c r="D139">
        <v>17</v>
      </c>
      <c r="E139" s="1">
        <v>542.82000000000005</v>
      </c>
      <c r="F139" t="s">
        <v>31</v>
      </c>
      <c r="G139" t="s">
        <v>22</v>
      </c>
      <c r="H139" s="9">
        <v>0</v>
      </c>
      <c r="I139" t="s">
        <v>33</v>
      </c>
      <c r="J139" s="1">
        <v>9227.94</v>
      </c>
      <c r="K139" t="s">
        <v>55</v>
      </c>
      <c r="L139" t="s">
        <v>41</v>
      </c>
      <c r="M139">
        <v>1</v>
      </c>
      <c r="N139" t="s">
        <v>329</v>
      </c>
      <c r="O139" t="s">
        <v>330</v>
      </c>
      <c r="P139" s="11">
        <v>7.13</v>
      </c>
      <c r="Q139" s="6">
        <v>45352</v>
      </c>
      <c r="R139" s="6">
        <v>45359</v>
      </c>
      <c r="S139" t="s">
        <v>28</v>
      </c>
      <c r="T139">
        <f>Sheet1[[#This Row],[DeliveryDate]]-Sheet1[[#This Row],[OrderDate]]</f>
        <v>7</v>
      </c>
      <c r="U139" t="str">
        <f t="shared" si="4"/>
        <v>Mar</v>
      </c>
      <c r="V139" t="str">
        <f t="shared" si="5"/>
        <v>Monday</v>
      </c>
      <c r="W139" s="1">
        <f>Sheet1[[#This Row],[TotalPrice]]-Sheet1[[#This Row],[ShippingCost]]</f>
        <v>9220.8100000000013</v>
      </c>
      <c r="X139" t="str">
        <f>TEXT(Sheet1[[#This Row],[Date]], "yyyy")</f>
        <v>2024</v>
      </c>
      <c r="Y139" s="1">
        <f>Sheet1[[#This Row],[UnitPrice]]*Sheet1[[#This Row],[Quantity]] *(1 - Sheet1[[#This Row],[Discount]])</f>
        <v>9227.94</v>
      </c>
      <c r="Z139" s="24">
        <f>SUM(Sheet1[[#This Row],[Quantity]]*Sheet1[[#This Row],[Returned]])</f>
        <v>17</v>
      </c>
    </row>
    <row r="140" spans="1:26" hidden="1" x14ac:dyDescent="0.25">
      <c r="A140" s="6">
        <v>45830</v>
      </c>
      <c r="B140" t="s">
        <v>39</v>
      </c>
      <c r="C140" t="s">
        <v>109</v>
      </c>
      <c r="D140">
        <v>17</v>
      </c>
      <c r="E140" s="1">
        <v>527.88</v>
      </c>
      <c r="F140" t="s">
        <v>58</v>
      </c>
      <c r="G140" t="s">
        <v>32</v>
      </c>
      <c r="H140" s="9">
        <v>0.05</v>
      </c>
      <c r="I140" t="s">
        <v>59</v>
      </c>
      <c r="J140" s="1">
        <v>8525.2619999999988</v>
      </c>
      <c r="K140" t="s">
        <v>67</v>
      </c>
      <c r="L140" t="s">
        <v>41</v>
      </c>
      <c r="M140">
        <v>0</v>
      </c>
      <c r="N140" t="s">
        <v>331</v>
      </c>
      <c r="O140" t="s">
        <v>332</v>
      </c>
      <c r="P140" s="11">
        <v>21.32</v>
      </c>
      <c r="Q140" s="6">
        <v>45830</v>
      </c>
      <c r="R140" s="6">
        <v>45836</v>
      </c>
      <c r="S140" t="s">
        <v>44</v>
      </c>
      <c r="T140">
        <f>Sheet1[[#This Row],[DeliveryDate]]-Sheet1[[#This Row],[OrderDate]]</f>
        <v>6</v>
      </c>
      <c r="U140" t="str">
        <f t="shared" si="4"/>
        <v>Aug</v>
      </c>
      <c r="V140" t="str">
        <f t="shared" si="5"/>
        <v>Sunday</v>
      </c>
      <c r="W140" s="1">
        <f>Sheet1[[#This Row],[TotalPrice]]-Sheet1[[#This Row],[ShippingCost]]</f>
        <v>8503.9419999999991</v>
      </c>
      <c r="X140" t="str">
        <f>TEXT(Sheet1[[#This Row],[Date]], "yyyy")</f>
        <v>2025</v>
      </c>
      <c r="Y140" s="1">
        <f>Sheet1[[#This Row],[UnitPrice]]*Sheet1[[#This Row],[Quantity]] *(1 - Sheet1[[#This Row],[Discount]])</f>
        <v>8525.2619999999988</v>
      </c>
      <c r="Z140" s="24">
        <f>SUM(Sheet1[[#This Row],[Quantity]]*Sheet1[[#This Row],[Returned]])</f>
        <v>0</v>
      </c>
    </row>
    <row r="141" spans="1:26" hidden="1" x14ac:dyDescent="0.25">
      <c r="A141" s="6">
        <v>45720</v>
      </c>
      <c r="B141" t="s">
        <v>45</v>
      </c>
      <c r="C141" t="s">
        <v>109</v>
      </c>
      <c r="D141">
        <v>8</v>
      </c>
      <c r="E141" s="1">
        <v>486.07</v>
      </c>
      <c r="F141" t="s">
        <v>21</v>
      </c>
      <c r="G141" t="s">
        <v>32</v>
      </c>
      <c r="H141" s="9">
        <v>0</v>
      </c>
      <c r="I141" t="s">
        <v>52</v>
      </c>
      <c r="J141" s="1">
        <v>3888.56</v>
      </c>
      <c r="K141" t="s">
        <v>55</v>
      </c>
      <c r="L141" t="s">
        <v>25</v>
      </c>
      <c r="M141">
        <v>0</v>
      </c>
      <c r="N141" t="s">
        <v>333</v>
      </c>
      <c r="O141" t="s">
        <v>334</v>
      </c>
      <c r="P141" s="11">
        <v>10.68</v>
      </c>
      <c r="Q141" s="6">
        <v>45720</v>
      </c>
      <c r="R141" s="6">
        <v>45726</v>
      </c>
      <c r="S141" t="s">
        <v>50</v>
      </c>
      <c r="T141">
        <f>Sheet1[[#This Row],[DeliveryDate]]-Sheet1[[#This Row],[OrderDate]]</f>
        <v>6</v>
      </c>
      <c r="U141" t="str">
        <f t="shared" si="4"/>
        <v>Feb</v>
      </c>
      <c r="V141" t="str">
        <f t="shared" si="5"/>
        <v>Monday</v>
      </c>
      <c r="W141" s="1">
        <f>Sheet1[[#This Row],[TotalPrice]]-Sheet1[[#This Row],[ShippingCost]]</f>
        <v>3877.88</v>
      </c>
      <c r="X141" t="str">
        <f>TEXT(Sheet1[[#This Row],[Date]], "yyyy")</f>
        <v>2025</v>
      </c>
      <c r="Y141" s="1">
        <f>Sheet1[[#This Row],[UnitPrice]]*Sheet1[[#This Row],[Quantity]] *(1 - Sheet1[[#This Row],[Discount]])</f>
        <v>3888.56</v>
      </c>
      <c r="Z141" s="24">
        <f>SUM(Sheet1[[#This Row],[Quantity]]*Sheet1[[#This Row],[Returned]])</f>
        <v>0</v>
      </c>
    </row>
    <row r="142" spans="1:26" x14ac:dyDescent="0.25">
      <c r="A142" s="6">
        <v>45838</v>
      </c>
      <c r="B142" t="s">
        <v>39</v>
      </c>
      <c r="C142" t="s">
        <v>20</v>
      </c>
      <c r="D142">
        <v>16</v>
      </c>
      <c r="E142" s="1">
        <v>76.17</v>
      </c>
      <c r="F142" t="s">
        <v>58</v>
      </c>
      <c r="G142" t="s">
        <v>22</v>
      </c>
      <c r="H142" s="9">
        <v>0.1</v>
      </c>
      <c r="I142" t="s">
        <v>33</v>
      </c>
      <c r="J142" s="1">
        <v>1096.848</v>
      </c>
      <c r="K142" t="s">
        <v>67</v>
      </c>
      <c r="L142" t="s">
        <v>41</v>
      </c>
      <c r="M142">
        <v>0</v>
      </c>
      <c r="N142" t="s">
        <v>335</v>
      </c>
      <c r="O142" t="s">
        <v>336</v>
      </c>
      <c r="P142" s="11">
        <v>41.88</v>
      </c>
      <c r="Q142" s="6">
        <v>45838</v>
      </c>
      <c r="R142" s="6">
        <v>45847</v>
      </c>
      <c r="S142" t="s">
        <v>44</v>
      </c>
      <c r="T142">
        <f>Sheet1[[#This Row],[DeliveryDate]]-Sheet1[[#This Row],[OrderDate]]</f>
        <v>9</v>
      </c>
      <c r="U142" t="str">
        <f t="shared" si="4"/>
        <v>Jun</v>
      </c>
      <c r="V142" t="str">
        <f t="shared" si="5"/>
        <v>Tuesday</v>
      </c>
      <c r="W142" s="1">
        <f>Sheet1[[#This Row],[TotalPrice]]-Sheet1[[#This Row],[ShippingCost]]</f>
        <v>1054.9679999999998</v>
      </c>
      <c r="X142" t="str">
        <f>TEXT(Sheet1[[#This Row],[Date]], "yyyy")</f>
        <v>2025</v>
      </c>
      <c r="Y142" s="1">
        <f>Sheet1[[#This Row],[UnitPrice]]*Sheet1[[#This Row],[Quantity]] *(1 - Sheet1[[#This Row],[Discount]])</f>
        <v>1096.848</v>
      </c>
      <c r="Z142" s="24">
        <f>SUM(Sheet1[[#This Row],[Quantity]]*Sheet1[[#This Row],[Returned]])</f>
        <v>0</v>
      </c>
    </row>
    <row r="143" spans="1:26" x14ac:dyDescent="0.25">
      <c r="A143" s="6">
        <v>45602</v>
      </c>
      <c r="B143" t="s">
        <v>29</v>
      </c>
      <c r="C143" t="s">
        <v>109</v>
      </c>
      <c r="D143">
        <v>3</v>
      </c>
      <c r="E143" s="1">
        <v>503.55</v>
      </c>
      <c r="F143" t="s">
        <v>51</v>
      </c>
      <c r="G143" t="s">
        <v>22</v>
      </c>
      <c r="H143" s="9">
        <v>0.1</v>
      </c>
      <c r="I143" t="s">
        <v>59</v>
      </c>
      <c r="J143" s="1">
        <v>1359.585</v>
      </c>
      <c r="K143" t="s">
        <v>82</v>
      </c>
      <c r="L143" t="s">
        <v>41</v>
      </c>
      <c r="M143">
        <v>0</v>
      </c>
      <c r="N143" t="s">
        <v>337</v>
      </c>
      <c r="O143" t="s">
        <v>338</v>
      </c>
      <c r="P143" s="11">
        <v>37.49</v>
      </c>
      <c r="Q143" s="6">
        <v>45602</v>
      </c>
      <c r="R143" s="6">
        <v>45609</v>
      </c>
      <c r="S143" t="s">
        <v>38</v>
      </c>
      <c r="T143">
        <f>Sheet1[[#This Row],[DeliveryDate]]-Sheet1[[#This Row],[OrderDate]]</f>
        <v>7</v>
      </c>
      <c r="U143" t="str">
        <f t="shared" si="4"/>
        <v>Nov</v>
      </c>
      <c r="V143" t="str">
        <f t="shared" si="5"/>
        <v>Monday</v>
      </c>
      <c r="W143" s="1">
        <f>Sheet1[[#This Row],[TotalPrice]]-Sheet1[[#This Row],[ShippingCost]]</f>
        <v>1322.095</v>
      </c>
      <c r="X143" t="str">
        <f>TEXT(Sheet1[[#This Row],[Date]], "yyyy")</f>
        <v>2024</v>
      </c>
      <c r="Y143" s="1">
        <f>Sheet1[[#This Row],[UnitPrice]]*Sheet1[[#This Row],[Quantity]] *(1 - Sheet1[[#This Row],[Discount]])</f>
        <v>1359.585</v>
      </c>
      <c r="Z143" s="24">
        <f>SUM(Sheet1[[#This Row],[Quantity]]*Sheet1[[#This Row],[Returned]])</f>
        <v>0</v>
      </c>
    </row>
    <row r="144" spans="1:26" x14ac:dyDescent="0.25">
      <c r="A144" s="6">
        <v>45748</v>
      </c>
      <c r="B144" t="s">
        <v>19</v>
      </c>
      <c r="C144" t="s">
        <v>93</v>
      </c>
      <c r="D144">
        <v>5</v>
      </c>
      <c r="E144" s="1">
        <v>31.56</v>
      </c>
      <c r="F144" t="s">
        <v>58</v>
      </c>
      <c r="G144" t="s">
        <v>32</v>
      </c>
      <c r="H144" s="9">
        <v>0</v>
      </c>
      <c r="I144" t="s">
        <v>66</v>
      </c>
      <c r="J144" s="1">
        <v>157.80000000000001</v>
      </c>
      <c r="K144" t="s">
        <v>24</v>
      </c>
      <c r="L144" t="s">
        <v>35</v>
      </c>
      <c r="M144">
        <v>1</v>
      </c>
      <c r="N144" t="s">
        <v>339</v>
      </c>
      <c r="O144" t="s">
        <v>340</v>
      </c>
      <c r="P144" s="11">
        <v>29.56</v>
      </c>
      <c r="Q144" s="6">
        <v>45748</v>
      </c>
      <c r="R144" s="6">
        <v>45751</v>
      </c>
      <c r="S144" t="s">
        <v>28</v>
      </c>
      <c r="T144">
        <f>Sheet1[[#This Row],[DeliveryDate]]-Sheet1[[#This Row],[OrderDate]]</f>
        <v>3</v>
      </c>
      <c r="U144" t="str">
        <f t="shared" si="4"/>
        <v>Jan</v>
      </c>
      <c r="V144" t="str">
        <f t="shared" si="5"/>
        <v>Wednesday</v>
      </c>
      <c r="W144" s="1"/>
      <c r="X144" t="str">
        <f>TEXT(Sheet1[[#This Row],[Date]], "yyyy")</f>
        <v>2025</v>
      </c>
      <c r="Y144" s="1">
        <f>Sheet1[[#This Row],[UnitPrice]]*Sheet1[[#This Row],[Quantity]] *(1 - Sheet1[[#This Row],[Discount]])</f>
        <v>157.79999999999998</v>
      </c>
      <c r="Z144" s="24">
        <f>SUM(Sheet1[[#This Row],[Quantity]]*Sheet1[[#This Row],[Returned]])</f>
        <v>5</v>
      </c>
    </row>
    <row r="145" spans="1:26" x14ac:dyDescent="0.25">
      <c r="A145" s="6">
        <v>45474</v>
      </c>
      <c r="B145" t="s">
        <v>62</v>
      </c>
      <c r="C145" t="s">
        <v>20</v>
      </c>
      <c r="D145">
        <v>16</v>
      </c>
      <c r="E145" s="1">
        <v>72.92</v>
      </c>
      <c r="F145" t="s">
        <v>51</v>
      </c>
      <c r="G145" t="s">
        <v>22</v>
      </c>
      <c r="H145" s="9">
        <v>0.05</v>
      </c>
      <c r="I145" t="s">
        <v>47</v>
      </c>
      <c r="J145" s="1">
        <v>1108.384</v>
      </c>
      <c r="K145" t="s">
        <v>67</v>
      </c>
      <c r="L145" t="s">
        <v>25</v>
      </c>
      <c r="M145">
        <v>0</v>
      </c>
      <c r="N145" t="s">
        <v>341</v>
      </c>
      <c r="O145" t="s">
        <v>342</v>
      </c>
      <c r="P145" s="11">
        <v>5.7</v>
      </c>
      <c r="Q145" s="6">
        <v>45474</v>
      </c>
      <c r="R145" s="6">
        <v>45479</v>
      </c>
      <c r="S145" t="s">
        <v>65</v>
      </c>
      <c r="T145">
        <f>Sheet1[[#This Row],[DeliveryDate]]-Sheet1[[#This Row],[OrderDate]]</f>
        <v>5</v>
      </c>
      <c r="U145" t="str">
        <f t="shared" si="4"/>
        <v>Mar</v>
      </c>
      <c r="V145" t="str">
        <f t="shared" si="5"/>
        <v>Tuesday</v>
      </c>
      <c r="W145" s="1">
        <f>Sheet1[[#This Row],[TotalPrice]]-Sheet1[[#This Row],[ShippingCost]]</f>
        <v>1102.684</v>
      </c>
      <c r="X145" t="str">
        <f>TEXT(Sheet1[[#This Row],[Date]], "yyyy")</f>
        <v>2024</v>
      </c>
      <c r="Y145" s="1">
        <f>Sheet1[[#This Row],[UnitPrice]]*Sheet1[[#This Row],[Quantity]] *(1 - Sheet1[[#This Row],[Discount]])</f>
        <v>1108.384</v>
      </c>
      <c r="Z145" s="24">
        <f>SUM(Sheet1[[#This Row],[Quantity]]*Sheet1[[#This Row],[Returned]])</f>
        <v>0</v>
      </c>
    </row>
    <row r="146" spans="1:26" hidden="1" x14ac:dyDescent="0.25">
      <c r="A146" s="6">
        <v>45269</v>
      </c>
      <c r="B146" t="s">
        <v>62</v>
      </c>
      <c r="C146" t="s">
        <v>109</v>
      </c>
      <c r="D146">
        <v>18</v>
      </c>
      <c r="E146" s="1">
        <v>421.93</v>
      </c>
      <c r="F146" t="s">
        <v>58</v>
      </c>
      <c r="G146" t="s">
        <v>32</v>
      </c>
      <c r="H146" s="9">
        <v>0.05</v>
      </c>
      <c r="I146" t="s">
        <v>59</v>
      </c>
      <c r="J146" s="1">
        <v>7215.0029999999997</v>
      </c>
      <c r="K146" t="s">
        <v>34</v>
      </c>
      <c r="L146" t="s">
        <v>41</v>
      </c>
      <c r="M146">
        <v>0</v>
      </c>
      <c r="N146" t="s">
        <v>343</v>
      </c>
      <c r="O146" t="s">
        <v>344</v>
      </c>
      <c r="P146" s="11">
        <v>23.42</v>
      </c>
      <c r="Q146" s="6">
        <v>45269</v>
      </c>
      <c r="R146" s="6">
        <v>45278</v>
      </c>
      <c r="S146" t="s">
        <v>65</v>
      </c>
      <c r="T146">
        <f>Sheet1[[#This Row],[DeliveryDate]]-Sheet1[[#This Row],[OrderDate]]</f>
        <v>9</v>
      </c>
      <c r="U146" t="str">
        <f t="shared" si="4"/>
        <v>Feb</v>
      </c>
      <c r="V146" t="str">
        <f t="shared" si="5"/>
        <v>Thursday</v>
      </c>
      <c r="W146" s="1">
        <f>Sheet1[[#This Row],[TotalPrice]]-Sheet1[[#This Row],[ShippingCost]]</f>
        <v>7191.5829999999996</v>
      </c>
      <c r="X146" t="str">
        <f>TEXT(Sheet1[[#This Row],[Date]], "yyyy")</f>
        <v>2023</v>
      </c>
      <c r="Y146" s="1">
        <f>Sheet1[[#This Row],[UnitPrice]]*Sheet1[[#This Row],[Quantity]] *(1 - Sheet1[[#This Row],[Discount]])</f>
        <v>7215.0029999999997</v>
      </c>
      <c r="Z146" s="24">
        <f>SUM(Sheet1[[#This Row],[Quantity]]*Sheet1[[#This Row],[Returned]])</f>
        <v>0</v>
      </c>
    </row>
    <row r="147" spans="1:26" hidden="1" x14ac:dyDescent="0.25">
      <c r="A147" s="6">
        <v>45104</v>
      </c>
      <c r="B147" t="s">
        <v>39</v>
      </c>
      <c r="C147" t="s">
        <v>40</v>
      </c>
      <c r="D147">
        <v>15</v>
      </c>
      <c r="E147" s="1">
        <v>478.41</v>
      </c>
      <c r="F147" t="s">
        <v>21</v>
      </c>
      <c r="G147" t="s">
        <v>32</v>
      </c>
      <c r="H147" s="9">
        <v>0.1</v>
      </c>
      <c r="I147" t="s">
        <v>52</v>
      </c>
      <c r="J147" s="1">
        <v>6458.5350000000008</v>
      </c>
      <c r="K147" t="s">
        <v>55</v>
      </c>
      <c r="L147" t="s">
        <v>25</v>
      </c>
      <c r="M147">
        <v>0</v>
      </c>
      <c r="N147" t="s">
        <v>345</v>
      </c>
      <c r="O147" t="s">
        <v>346</v>
      </c>
      <c r="P147" s="11">
        <v>35.630000000000003</v>
      </c>
      <c r="Q147" s="6">
        <v>45104</v>
      </c>
      <c r="R147" s="6">
        <v>45107</v>
      </c>
      <c r="S147" t="s">
        <v>44</v>
      </c>
      <c r="T147">
        <f>Sheet1[[#This Row],[DeliveryDate]]-Sheet1[[#This Row],[OrderDate]]</f>
        <v>3</v>
      </c>
      <c r="U147" t="str">
        <f t="shared" si="4"/>
        <v>Apr</v>
      </c>
      <c r="V147" t="str">
        <f t="shared" si="5"/>
        <v>Thursday</v>
      </c>
      <c r="W147" s="1">
        <f>Sheet1[[#This Row],[TotalPrice]]-Sheet1[[#This Row],[ShippingCost]]</f>
        <v>6422.9050000000007</v>
      </c>
      <c r="X147" t="str">
        <f>TEXT(Sheet1[[#This Row],[Date]], "yyyy")</f>
        <v>2023</v>
      </c>
      <c r="Y147" s="1">
        <f>Sheet1[[#This Row],[UnitPrice]]*Sheet1[[#This Row],[Quantity]] *(1 - Sheet1[[#This Row],[Discount]])</f>
        <v>6458.5350000000008</v>
      </c>
      <c r="Z147" s="24">
        <f>SUM(Sheet1[[#This Row],[Quantity]]*Sheet1[[#This Row],[Returned]])</f>
        <v>0</v>
      </c>
    </row>
    <row r="148" spans="1:26" x14ac:dyDescent="0.25">
      <c r="A148" s="6">
        <v>45121</v>
      </c>
      <c r="B148" t="s">
        <v>29</v>
      </c>
      <c r="C148" t="s">
        <v>46</v>
      </c>
      <c r="D148">
        <v>9</v>
      </c>
      <c r="E148" s="1">
        <v>501.74</v>
      </c>
      <c r="F148" t="s">
        <v>58</v>
      </c>
      <c r="G148" t="s">
        <v>32</v>
      </c>
      <c r="H148" s="9">
        <v>0</v>
      </c>
      <c r="I148" t="s">
        <v>59</v>
      </c>
      <c r="J148" s="1">
        <v>4515.66</v>
      </c>
      <c r="K148" t="s">
        <v>24</v>
      </c>
      <c r="L148" t="s">
        <v>35</v>
      </c>
      <c r="M148">
        <v>1</v>
      </c>
      <c r="N148" t="s">
        <v>347</v>
      </c>
      <c r="O148" t="s">
        <v>348</v>
      </c>
      <c r="P148" s="11">
        <v>39.74</v>
      </c>
      <c r="Q148" s="6">
        <v>45121</v>
      </c>
      <c r="R148" s="6">
        <v>45124</v>
      </c>
      <c r="S148" t="s">
        <v>38</v>
      </c>
      <c r="T148">
        <f>Sheet1[[#This Row],[DeliveryDate]]-Sheet1[[#This Row],[OrderDate]]</f>
        <v>3</v>
      </c>
      <c r="U148" t="str">
        <f t="shared" si="4"/>
        <v>May</v>
      </c>
      <c r="V148" t="str">
        <f t="shared" si="5"/>
        <v>Wednesday</v>
      </c>
      <c r="W148" s="1">
        <f>Sheet1[[#This Row],[TotalPrice]]-Sheet1[[#This Row],[ShippingCost]]</f>
        <v>4475.92</v>
      </c>
      <c r="X148" t="str">
        <f>TEXT(Sheet1[[#This Row],[Date]], "yyyy")</f>
        <v>2023</v>
      </c>
      <c r="Y148" s="1">
        <f>Sheet1[[#This Row],[UnitPrice]]*Sheet1[[#This Row],[Quantity]] *(1 - Sheet1[[#This Row],[Discount]])</f>
        <v>4515.66</v>
      </c>
      <c r="Z148" s="24">
        <f>SUM(Sheet1[[#This Row],[Quantity]]*Sheet1[[#This Row],[Returned]])</f>
        <v>9</v>
      </c>
    </row>
    <row r="149" spans="1:26" x14ac:dyDescent="0.25">
      <c r="A149" s="6">
        <v>44965</v>
      </c>
      <c r="B149" t="s">
        <v>29</v>
      </c>
      <c r="C149" t="s">
        <v>93</v>
      </c>
      <c r="D149">
        <v>7</v>
      </c>
      <c r="E149" s="1">
        <v>247.53</v>
      </c>
      <c r="F149" t="s">
        <v>51</v>
      </c>
      <c r="G149" t="s">
        <v>22</v>
      </c>
      <c r="H149" s="9">
        <v>0.15</v>
      </c>
      <c r="I149" t="s">
        <v>33</v>
      </c>
      <c r="J149" s="1">
        <v>1472.8035</v>
      </c>
      <c r="K149" t="s">
        <v>34</v>
      </c>
      <c r="L149" t="s">
        <v>25</v>
      </c>
      <c r="M149">
        <v>0</v>
      </c>
      <c r="N149" t="s">
        <v>349</v>
      </c>
      <c r="O149" t="s">
        <v>350</v>
      </c>
      <c r="P149" s="11">
        <v>13.63</v>
      </c>
      <c r="Q149" s="6">
        <v>44965</v>
      </c>
      <c r="R149" s="6">
        <v>44973</v>
      </c>
      <c r="S149" t="s">
        <v>38</v>
      </c>
      <c r="T149">
        <f>Sheet1[[#This Row],[DeliveryDate]]-Sheet1[[#This Row],[OrderDate]]</f>
        <v>8</v>
      </c>
      <c r="U149" t="str">
        <f t="shared" si="4"/>
        <v>Jul</v>
      </c>
      <c r="V149" t="str">
        <f t="shared" si="5"/>
        <v>Saturday</v>
      </c>
      <c r="W149" s="1">
        <f>Sheet1[[#This Row],[TotalPrice]]-Sheet1[[#This Row],[ShippingCost]]</f>
        <v>1459.1734999999999</v>
      </c>
      <c r="X149" t="str">
        <f>TEXT(Sheet1[[#This Row],[Date]], "yyyy")</f>
        <v>2023</v>
      </c>
      <c r="Y149" s="1">
        <f>Sheet1[[#This Row],[UnitPrice]]*Sheet1[[#This Row],[Quantity]] *(1 - Sheet1[[#This Row],[Discount]])</f>
        <v>1472.8035</v>
      </c>
      <c r="Z149" s="24">
        <f>SUM(Sheet1[[#This Row],[Quantity]]*Sheet1[[#This Row],[Returned]])</f>
        <v>0</v>
      </c>
    </row>
    <row r="150" spans="1:26" x14ac:dyDescent="0.25">
      <c r="A150" s="6">
        <v>45471</v>
      </c>
      <c r="B150" t="s">
        <v>62</v>
      </c>
      <c r="C150" t="s">
        <v>93</v>
      </c>
      <c r="D150">
        <v>6</v>
      </c>
      <c r="E150" s="1">
        <v>176.51</v>
      </c>
      <c r="F150" t="s">
        <v>51</v>
      </c>
      <c r="G150" t="s">
        <v>22</v>
      </c>
      <c r="H150" s="9">
        <v>0.15</v>
      </c>
      <c r="I150" t="s">
        <v>52</v>
      </c>
      <c r="J150" s="1">
        <v>900.20099999999991</v>
      </c>
      <c r="K150" t="s">
        <v>55</v>
      </c>
      <c r="L150" t="s">
        <v>25</v>
      </c>
      <c r="M150">
        <v>1</v>
      </c>
      <c r="N150" t="s">
        <v>351</v>
      </c>
      <c r="O150" t="s">
        <v>352</v>
      </c>
      <c r="P150" s="11">
        <v>31.02</v>
      </c>
      <c r="Q150" s="6">
        <v>45471</v>
      </c>
      <c r="R150" s="6">
        <v>45480</v>
      </c>
      <c r="S150" t="s">
        <v>65</v>
      </c>
      <c r="T150">
        <f>Sheet1[[#This Row],[DeliveryDate]]-Sheet1[[#This Row],[OrderDate]]</f>
        <v>9</v>
      </c>
      <c r="U150" t="str">
        <f t="shared" si="4"/>
        <v>Mar</v>
      </c>
      <c r="V150" t="str">
        <f t="shared" si="5"/>
        <v>Friday</v>
      </c>
      <c r="W150" s="1">
        <f>Sheet1[[#This Row],[TotalPrice]]-Sheet1[[#This Row],[ShippingCost]]</f>
        <v>869.18099999999993</v>
      </c>
      <c r="X150" t="str">
        <f>TEXT(Sheet1[[#This Row],[Date]], "yyyy")</f>
        <v>2024</v>
      </c>
      <c r="Y150" s="1">
        <f>Sheet1[[#This Row],[UnitPrice]]*Sheet1[[#This Row],[Quantity]] *(1 - Sheet1[[#This Row],[Discount]])</f>
        <v>900.20099999999991</v>
      </c>
      <c r="Z150" s="24">
        <f>SUM(Sheet1[[#This Row],[Quantity]]*Sheet1[[#This Row],[Returned]])</f>
        <v>6</v>
      </c>
    </row>
    <row r="151" spans="1:26" hidden="1" x14ac:dyDescent="0.25">
      <c r="A151" s="6">
        <v>45257</v>
      </c>
      <c r="B151" t="s">
        <v>19</v>
      </c>
      <c r="C151" t="s">
        <v>102</v>
      </c>
      <c r="D151">
        <v>12</v>
      </c>
      <c r="E151" s="1">
        <v>538.5</v>
      </c>
      <c r="F151" t="s">
        <v>51</v>
      </c>
      <c r="G151" t="s">
        <v>22</v>
      </c>
      <c r="H151" s="9">
        <v>0.05</v>
      </c>
      <c r="I151" t="s">
        <v>33</v>
      </c>
      <c r="J151" s="1">
        <v>6138.9</v>
      </c>
      <c r="K151" t="s">
        <v>67</v>
      </c>
      <c r="L151" t="s">
        <v>35</v>
      </c>
      <c r="M151">
        <v>0</v>
      </c>
      <c r="N151" t="s">
        <v>353</v>
      </c>
      <c r="O151" t="s">
        <v>354</v>
      </c>
      <c r="P151" s="11">
        <v>18.54</v>
      </c>
      <c r="Q151" s="6">
        <v>45257</v>
      </c>
      <c r="R151" s="6">
        <v>45266</v>
      </c>
      <c r="S151" t="s">
        <v>28</v>
      </c>
      <c r="T151">
        <f>Sheet1[[#This Row],[DeliveryDate]]-Sheet1[[#This Row],[OrderDate]]</f>
        <v>9</v>
      </c>
      <c r="U151" t="str">
        <f t="shared" si="4"/>
        <v>Apr</v>
      </c>
      <c r="V151" t="str">
        <f t="shared" si="5"/>
        <v>Sunday</v>
      </c>
      <c r="W151" s="1">
        <f>Sheet1[[#This Row],[TotalPrice]]-Sheet1[[#This Row],[ShippingCost]]</f>
        <v>6120.36</v>
      </c>
      <c r="X151" t="str">
        <f>TEXT(Sheet1[[#This Row],[Date]], "yyyy")</f>
        <v>2023</v>
      </c>
      <c r="Y151" s="1">
        <f>Sheet1[[#This Row],[UnitPrice]]*Sheet1[[#This Row],[Quantity]] *(1 - Sheet1[[#This Row],[Discount]])</f>
        <v>6138.9</v>
      </c>
      <c r="Z151" s="24">
        <f>SUM(Sheet1[[#This Row],[Quantity]]*Sheet1[[#This Row],[Returned]])</f>
        <v>0</v>
      </c>
    </row>
    <row r="152" spans="1:26" hidden="1" x14ac:dyDescent="0.25">
      <c r="A152" s="6">
        <v>45144</v>
      </c>
      <c r="B152" t="s">
        <v>29</v>
      </c>
      <c r="C152" t="s">
        <v>102</v>
      </c>
      <c r="D152">
        <v>7</v>
      </c>
      <c r="E152" s="1">
        <v>498.32</v>
      </c>
      <c r="F152" t="s">
        <v>21</v>
      </c>
      <c r="G152" t="s">
        <v>22</v>
      </c>
      <c r="H152" s="9">
        <v>0.1</v>
      </c>
      <c r="I152" t="s">
        <v>33</v>
      </c>
      <c r="J152" s="1">
        <v>3139.4160000000002</v>
      </c>
      <c r="K152" t="s">
        <v>82</v>
      </c>
      <c r="L152" t="s">
        <v>41</v>
      </c>
      <c r="M152">
        <v>1</v>
      </c>
      <c r="N152" t="s">
        <v>355</v>
      </c>
      <c r="O152" t="s">
        <v>356</v>
      </c>
      <c r="P152" s="11">
        <v>27.65</v>
      </c>
      <c r="Q152" s="6">
        <v>45144</v>
      </c>
      <c r="R152" s="6">
        <v>45148</v>
      </c>
      <c r="S152" t="s">
        <v>38</v>
      </c>
      <c r="T152">
        <f>Sheet1[[#This Row],[DeliveryDate]]-Sheet1[[#This Row],[OrderDate]]</f>
        <v>4</v>
      </c>
      <c r="U152" t="str">
        <f t="shared" si="4"/>
        <v>Aug</v>
      </c>
      <c r="V152" t="str">
        <f t="shared" si="5"/>
        <v>Tuesday</v>
      </c>
      <c r="W152" s="1">
        <f>Sheet1[[#This Row],[TotalPrice]]-Sheet1[[#This Row],[ShippingCost]]</f>
        <v>3111.7660000000001</v>
      </c>
      <c r="X152" t="str">
        <f>TEXT(Sheet1[[#This Row],[Date]], "yyyy")</f>
        <v>2023</v>
      </c>
      <c r="Y152" s="1">
        <f>Sheet1[[#This Row],[UnitPrice]]*Sheet1[[#This Row],[Quantity]] *(1 - Sheet1[[#This Row],[Discount]])</f>
        <v>3139.4159999999997</v>
      </c>
      <c r="Z152" s="24">
        <f>SUM(Sheet1[[#This Row],[Quantity]]*Sheet1[[#This Row],[Returned]])</f>
        <v>7</v>
      </c>
    </row>
    <row r="153" spans="1:26" x14ac:dyDescent="0.25">
      <c r="A153" s="6">
        <v>45639</v>
      </c>
      <c r="B153" t="s">
        <v>29</v>
      </c>
      <c r="C153" t="s">
        <v>109</v>
      </c>
      <c r="D153">
        <v>15</v>
      </c>
      <c r="E153" s="1">
        <v>57.14</v>
      </c>
      <c r="F153" t="s">
        <v>21</v>
      </c>
      <c r="G153" t="s">
        <v>22</v>
      </c>
      <c r="H153" s="9">
        <v>0.15</v>
      </c>
      <c r="I153" t="s">
        <v>52</v>
      </c>
      <c r="J153" s="1">
        <v>728.53499999999997</v>
      </c>
      <c r="K153" t="s">
        <v>55</v>
      </c>
      <c r="L153" t="s">
        <v>25</v>
      </c>
      <c r="M153">
        <v>0</v>
      </c>
      <c r="N153" t="s">
        <v>357</v>
      </c>
      <c r="O153" t="s">
        <v>358</v>
      </c>
      <c r="P153" s="11">
        <v>7.02</v>
      </c>
      <c r="Q153" s="6">
        <v>45639</v>
      </c>
      <c r="R153" s="6">
        <v>45648</v>
      </c>
      <c r="S153" t="s">
        <v>38</v>
      </c>
      <c r="T153">
        <f>Sheet1[[#This Row],[DeliveryDate]]-Sheet1[[#This Row],[OrderDate]]</f>
        <v>9</v>
      </c>
      <c r="U153" t="str">
        <f t="shared" si="4"/>
        <v>Nov</v>
      </c>
      <c r="V153" t="str">
        <f t="shared" si="5"/>
        <v>Wednesday</v>
      </c>
      <c r="W153" s="1">
        <f>Sheet1[[#This Row],[TotalPrice]]-Sheet1[[#This Row],[ShippingCost]]</f>
        <v>721.51499999999999</v>
      </c>
      <c r="X153" t="str">
        <f>TEXT(Sheet1[[#This Row],[Date]], "yyyy")</f>
        <v>2024</v>
      </c>
      <c r="Y153" s="1">
        <f>Sheet1[[#This Row],[UnitPrice]]*Sheet1[[#This Row],[Quantity]] *(1 - Sheet1[[#This Row],[Discount]])</f>
        <v>728.53499999999997</v>
      </c>
      <c r="Z153" s="24">
        <f>SUM(Sheet1[[#This Row],[Quantity]]*Sheet1[[#This Row],[Returned]])</f>
        <v>0</v>
      </c>
    </row>
    <row r="154" spans="1:26" hidden="1" x14ac:dyDescent="0.25">
      <c r="A154" s="6">
        <v>45674</v>
      </c>
      <c r="B154" t="s">
        <v>45</v>
      </c>
      <c r="C154" t="s">
        <v>93</v>
      </c>
      <c r="D154">
        <v>18</v>
      </c>
      <c r="E154" s="1">
        <v>124.18</v>
      </c>
      <c r="F154" t="s">
        <v>21</v>
      </c>
      <c r="G154" t="s">
        <v>22</v>
      </c>
      <c r="H154" s="9">
        <v>0.15</v>
      </c>
      <c r="I154" t="s">
        <v>52</v>
      </c>
      <c r="J154" s="1">
        <v>1899.954</v>
      </c>
      <c r="K154" t="s">
        <v>55</v>
      </c>
      <c r="L154" t="s">
        <v>35</v>
      </c>
      <c r="M154">
        <v>0</v>
      </c>
      <c r="N154" t="s">
        <v>359</v>
      </c>
      <c r="O154" t="s">
        <v>360</v>
      </c>
      <c r="P154" s="11">
        <v>45.77</v>
      </c>
      <c r="Q154" s="6">
        <v>45674</v>
      </c>
      <c r="R154" s="6">
        <v>45683</v>
      </c>
      <c r="S154" t="s">
        <v>50</v>
      </c>
      <c r="T154">
        <f>Sheet1[[#This Row],[DeliveryDate]]-Sheet1[[#This Row],[OrderDate]]</f>
        <v>9</v>
      </c>
      <c r="U154" t="str">
        <f t="shared" si="4"/>
        <v>Apr</v>
      </c>
      <c r="V154" t="str">
        <f t="shared" si="5"/>
        <v>Saturday</v>
      </c>
      <c r="W154" s="1">
        <f>Sheet1[[#This Row],[TotalPrice]]-Sheet1[[#This Row],[ShippingCost]]</f>
        <v>1854.184</v>
      </c>
      <c r="X154" t="str">
        <f>TEXT(Sheet1[[#This Row],[Date]], "yyyy")</f>
        <v>2025</v>
      </c>
      <c r="Y154" s="1">
        <f>Sheet1[[#This Row],[UnitPrice]]*Sheet1[[#This Row],[Quantity]] *(1 - Sheet1[[#This Row],[Discount]])</f>
        <v>1899.9540000000002</v>
      </c>
      <c r="Z154" s="24">
        <f>SUM(Sheet1[[#This Row],[Quantity]]*Sheet1[[#This Row],[Returned]])</f>
        <v>0</v>
      </c>
    </row>
    <row r="155" spans="1:26" x14ac:dyDescent="0.25">
      <c r="A155" s="6">
        <v>45256</v>
      </c>
      <c r="B155" t="s">
        <v>62</v>
      </c>
      <c r="C155" t="s">
        <v>40</v>
      </c>
      <c r="D155">
        <v>12</v>
      </c>
      <c r="E155" s="1">
        <v>107.45</v>
      </c>
      <c r="F155" t="s">
        <v>51</v>
      </c>
      <c r="G155" t="s">
        <v>32</v>
      </c>
      <c r="H155" s="9">
        <v>0.1</v>
      </c>
      <c r="I155" t="s">
        <v>59</v>
      </c>
      <c r="J155" s="1">
        <v>1160.46</v>
      </c>
      <c r="K155" t="s">
        <v>24</v>
      </c>
      <c r="L155" t="s">
        <v>25</v>
      </c>
      <c r="M155">
        <v>0</v>
      </c>
      <c r="N155" t="s">
        <v>361</v>
      </c>
      <c r="O155" t="s">
        <v>362</v>
      </c>
      <c r="P155" s="11">
        <v>18.170000000000002</v>
      </c>
      <c r="Q155" s="6">
        <v>45256</v>
      </c>
      <c r="R155" s="6">
        <v>45262</v>
      </c>
      <c r="S155" t="s">
        <v>65</v>
      </c>
      <c r="T155">
        <f>Sheet1[[#This Row],[DeliveryDate]]-Sheet1[[#This Row],[OrderDate]]</f>
        <v>6</v>
      </c>
      <c r="U155" t="str">
        <f t="shared" si="4"/>
        <v>Nov</v>
      </c>
      <c r="V155" t="str">
        <f t="shared" si="5"/>
        <v>Monday</v>
      </c>
      <c r="W155" s="1">
        <f>Sheet1[[#This Row],[TotalPrice]]-Sheet1[[#This Row],[ShippingCost]]</f>
        <v>1142.29</v>
      </c>
      <c r="X155" t="str">
        <f>TEXT(Sheet1[[#This Row],[Date]], "yyyy")</f>
        <v>2023</v>
      </c>
      <c r="Y155" s="1">
        <f>Sheet1[[#This Row],[UnitPrice]]*Sheet1[[#This Row],[Quantity]] *(1 - Sheet1[[#This Row],[Discount]])</f>
        <v>1160.46</v>
      </c>
      <c r="Z155" s="24">
        <f>SUM(Sheet1[[#This Row],[Quantity]]*Sheet1[[#This Row],[Returned]])</f>
        <v>0</v>
      </c>
    </row>
    <row r="156" spans="1:26" x14ac:dyDescent="0.25">
      <c r="A156" s="6">
        <v>44971</v>
      </c>
      <c r="B156" t="s">
        <v>19</v>
      </c>
      <c r="C156" t="s">
        <v>46</v>
      </c>
      <c r="D156">
        <v>8</v>
      </c>
      <c r="E156" s="1">
        <v>411.26</v>
      </c>
      <c r="F156" t="s">
        <v>31</v>
      </c>
      <c r="G156" t="s">
        <v>32</v>
      </c>
      <c r="H156" s="9">
        <v>0.1</v>
      </c>
      <c r="I156" t="s">
        <v>47</v>
      </c>
      <c r="J156" s="1">
        <v>2961.0720000000001</v>
      </c>
      <c r="K156" t="s">
        <v>34</v>
      </c>
      <c r="L156" t="s">
        <v>41</v>
      </c>
      <c r="M156">
        <v>0</v>
      </c>
      <c r="N156" t="s">
        <v>363</v>
      </c>
      <c r="O156" t="s">
        <v>364</v>
      </c>
      <c r="P156" s="11">
        <v>28.57</v>
      </c>
      <c r="Q156" s="6">
        <v>44971</v>
      </c>
      <c r="R156" s="6">
        <v>44975</v>
      </c>
      <c r="S156" t="s">
        <v>28</v>
      </c>
      <c r="T156">
        <f>Sheet1[[#This Row],[DeliveryDate]]-Sheet1[[#This Row],[OrderDate]]</f>
        <v>4</v>
      </c>
      <c r="U156" t="str">
        <f t="shared" si="4"/>
        <v>Jan</v>
      </c>
      <c r="V156" t="str">
        <f t="shared" si="5"/>
        <v>Tuesday</v>
      </c>
      <c r="W156" s="1">
        <f>Sheet1[[#This Row],[TotalPrice]]-Sheet1[[#This Row],[ShippingCost]]</f>
        <v>2932.502</v>
      </c>
      <c r="X156" t="str">
        <f>TEXT(Sheet1[[#This Row],[Date]], "yyyy")</f>
        <v>2023</v>
      </c>
      <c r="Y156" s="1">
        <f>Sheet1[[#This Row],[UnitPrice]]*Sheet1[[#This Row],[Quantity]] *(1 - Sheet1[[#This Row],[Discount]])</f>
        <v>2961.0720000000001</v>
      </c>
      <c r="Z156" s="24">
        <f>SUM(Sheet1[[#This Row],[Quantity]]*Sheet1[[#This Row],[Returned]])</f>
        <v>0</v>
      </c>
    </row>
    <row r="157" spans="1:26" hidden="1" x14ac:dyDescent="0.25">
      <c r="A157" s="6">
        <v>45690</v>
      </c>
      <c r="B157" t="s">
        <v>45</v>
      </c>
      <c r="C157" t="s">
        <v>109</v>
      </c>
      <c r="D157">
        <v>7</v>
      </c>
      <c r="E157" s="1">
        <v>248.1</v>
      </c>
      <c r="F157" t="s">
        <v>51</v>
      </c>
      <c r="G157" t="s">
        <v>32</v>
      </c>
      <c r="H157" s="9">
        <v>0</v>
      </c>
      <c r="I157" t="s">
        <v>66</v>
      </c>
      <c r="J157" s="1">
        <v>1736.7</v>
      </c>
      <c r="K157" t="s">
        <v>67</v>
      </c>
      <c r="L157" t="s">
        <v>41</v>
      </c>
      <c r="M157">
        <v>0</v>
      </c>
      <c r="N157" t="s">
        <v>365</v>
      </c>
      <c r="O157" t="s">
        <v>366</v>
      </c>
      <c r="P157" s="11">
        <v>31.8</v>
      </c>
      <c r="Q157" s="6">
        <v>45690</v>
      </c>
      <c r="R157" s="6">
        <v>45694</v>
      </c>
      <c r="S157" t="s">
        <v>50</v>
      </c>
      <c r="T157">
        <f>Sheet1[[#This Row],[DeliveryDate]]-Sheet1[[#This Row],[OrderDate]]</f>
        <v>4</v>
      </c>
      <c r="U157" t="str">
        <f t="shared" si="4"/>
        <v>Jan</v>
      </c>
      <c r="V157" t="str">
        <f t="shared" si="5"/>
        <v>Sunday</v>
      </c>
      <c r="W157" s="1">
        <f>Sheet1[[#This Row],[TotalPrice]]-Sheet1[[#This Row],[ShippingCost]]</f>
        <v>1704.9</v>
      </c>
      <c r="X157" t="str">
        <f>TEXT(Sheet1[[#This Row],[Date]], "yyyy")</f>
        <v>2025</v>
      </c>
      <c r="Y157" s="1">
        <f>Sheet1[[#This Row],[UnitPrice]]*Sheet1[[#This Row],[Quantity]] *(1 - Sheet1[[#This Row],[Discount]])</f>
        <v>1736.7</v>
      </c>
      <c r="Z157" s="24">
        <f>SUM(Sheet1[[#This Row],[Quantity]]*Sheet1[[#This Row],[Returned]])</f>
        <v>0</v>
      </c>
    </row>
    <row r="158" spans="1:26" x14ac:dyDescent="0.25">
      <c r="A158" s="6">
        <v>45481</v>
      </c>
      <c r="B158" t="s">
        <v>39</v>
      </c>
      <c r="C158" t="s">
        <v>102</v>
      </c>
      <c r="D158">
        <v>18</v>
      </c>
      <c r="E158" s="1">
        <v>415.04</v>
      </c>
      <c r="F158" t="s">
        <v>51</v>
      </c>
      <c r="G158" t="s">
        <v>22</v>
      </c>
      <c r="H158" s="9">
        <v>0.1</v>
      </c>
      <c r="I158" t="s">
        <v>23</v>
      </c>
      <c r="J158" s="1">
        <v>6723.6480000000001</v>
      </c>
      <c r="K158" t="s">
        <v>67</v>
      </c>
      <c r="L158" t="s">
        <v>41</v>
      </c>
      <c r="M158">
        <v>0</v>
      </c>
      <c r="N158" t="s">
        <v>367</v>
      </c>
      <c r="O158" t="s">
        <v>368</v>
      </c>
      <c r="P158" s="11">
        <v>33.58</v>
      </c>
      <c r="Q158" s="6">
        <v>45481</v>
      </c>
      <c r="R158" s="6">
        <v>45486</v>
      </c>
      <c r="S158" t="s">
        <v>44</v>
      </c>
      <c r="T158">
        <f>Sheet1[[#This Row],[DeliveryDate]]-Sheet1[[#This Row],[OrderDate]]</f>
        <v>5</v>
      </c>
      <c r="U158" t="str">
        <f t="shared" si="4"/>
        <v>May</v>
      </c>
      <c r="V158" t="str">
        <f t="shared" si="5"/>
        <v>Saturday</v>
      </c>
      <c r="W158" s="1">
        <f>Sheet1[[#This Row],[TotalPrice]]-Sheet1[[#This Row],[ShippingCost]]</f>
        <v>6690.0680000000002</v>
      </c>
      <c r="X158" t="str">
        <f>TEXT(Sheet1[[#This Row],[Date]], "yyyy")</f>
        <v>2024</v>
      </c>
      <c r="Y158" s="1">
        <f>Sheet1[[#This Row],[UnitPrice]]*Sheet1[[#This Row],[Quantity]] *(1 - Sheet1[[#This Row],[Discount]])</f>
        <v>6723.6480000000001</v>
      </c>
      <c r="Z158" s="24">
        <f>SUM(Sheet1[[#This Row],[Quantity]]*Sheet1[[#This Row],[Returned]])</f>
        <v>0</v>
      </c>
    </row>
    <row r="159" spans="1:26" hidden="1" x14ac:dyDescent="0.25">
      <c r="A159" s="6">
        <v>45391</v>
      </c>
      <c r="B159" t="s">
        <v>62</v>
      </c>
      <c r="C159" t="s">
        <v>40</v>
      </c>
      <c r="D159">
        <v>2</v>
      </c>
      <c r="E159" s="1">
        <v>117.47</v>
      </c>
      <c r="F159" t="s">
        <v>51</v>
      </c>
      <c r="G159" t="s">
        <v>22</v>
      </c>
      <c r="H159" s="9">
        <v>0</v>
      </c>
      <c r="I159" t="s">
        <v>23</v>
      </c>
      <c r="J159" s="1">
        <v>234.94</v>
      </c>
      <c r="K159" t="s">
        <v>82</v>
      </c>
      <c r="L159" t="s">
        <v>25</v>
      </c>
      <c r="M159">
        <v>0</v>
      </c>
      <c r="N159" t="s">
        <v>369</v>
      </c>
      <c r="O159" t="s">
        <v>370</v>
      </c>
      <c r="P159" s="11">
        <v>6.58</v>
      </c>
      <c r="Q159" s="6">
        <v>45391</v>
      </c>
      <c r="R159" s="6">
        <v>45398</v>
      </c>
      <c r="S159" t="s">
        <v>65</v>
      </c>
      <c r="T159">
        <f>Sheet1[[#This Row],[DeliveryDate]]-Sheet1[[#This Row],[OrderDate]]</f>
        <v>7</v>
      </c>
      <c r="U159" t="str">
        <f t="shared" si="4"/>
        <v>Dec</v>
      </c>
      <c r="V159" t="str">
        <f t="shared" si="5"/>
        <v>Tuesday</v>
      </c>
      <c r="W159" s="1">
        <f>Sheet1[[#This Row],[TotalPrice]]-Sheet1[[#This Row],[ShippingCost]]</f>
        <v>228.35999999999999</v>
      </c>
      <c r="X159" t="str">
        <f>TEXT(Sheet1[[#This Row],[Date]], "yyyy")</f>
        <v>2024</v>
      </c>
      <c r="Y159" s="1">
        <f>Sheet1[[#This Row],[UnitPrice]]*Sheet1[[#This Row],[Quantity]] *(1 - Sheet1[[#This Row],[Discount]])</f>
        <v>234.94</v>
      </c>
      <c r="Z159" s="24">
        <f>SUM(Sheet1[[#This Row],[Quantity]]*Sheet1[[#This Row],[Returned]])</f>
        <v>0</v>
      </c>
    </row>
    <row r="160" spans="1:26" x14ac:dyDescent="0.25">
      <c r="A160" s="6">
        <v>45537</v>
      </c>
      <c r="B160" t="s">
        <v>62</v>
      </c>
      <c r="C160" t="s">
        <v>93</v>
      </c>
      <c r="D160">
        <v>19</v>
      </c>
      <c r="E160" s="1">
        <v>208.72</v>
      </c>
      <c r="F160" t="s">
        <v>58</v>
      </c>
      <c r="G160" t="s">
        <v>32</v>
      </c>
      <c r="H160" s="9">
        <v>0.05</v>
      </c>
      <c r="I160" t="s">
        <v>47</v>
      </c>
      <c r="J160" s="1">
        <v>3767.3960000000002</v>
      </c>
      <c r="K160" t="s">
        <v>82</v>
      </c>
      <c r="L160" t="s">
        <v>25</v>
      </c>
      <c r="M160">
        <v>0</v>
      </c>
      <c r="N160" t="s">
        <v>371</v>
      </c>
      <c r="O160" t="s">
        <v>372</v>
      </c>
      <c r="P160" s="11">
        <v>38.409999999999997</v>
      </c>
      <c r="Q160" s="6">
        <v>45537</v>
      </c>
      <c r="R160" s="6">
        <v>45541</v>
      </c>
      <c r="S160" t="s">
        <v>65</v>
      </c>
      <c r="T160">
        <f>Sheet1[[#This Row],[DeliveryDate]]-Sheet1[[#This Row],[OrderDate]]</f>
        <v>4</v>
      </c>
      <c r="U160" t="str">
        <f t="shared" si="4"/>
        <v>Mar</v>
      </c>
      <c r="V160" t="str">
        <f t="shared" si="5"/>
        <v>Friday</v>
      </c>
      <c r="W160" s="1">
        <f>Sheet1[[#This Row],[TotalPrice]]-Sheet1[[#This Row],[ShippingCost]]</f>
        <v>3728.9860000000003</v>
      </c>
      <c r="X160" t="str">
        <f>TEXT(Sheet1[[#This Row],[Date]], "yyyy")</f>
        <v>2024</v>
      </c>
      <c r="Y160" s="1">
        <f>Sheet1[[#This Row],[UnitPrice]]*Sheet1[[#This Row],[Quantity]] *(1 - Sheet1[[#This Row],[Discount]])</f>
        <v>3767.3959999999997</v>
      </c>
      <c r="Z160" s="24">
        <f>SUM(Sheet1[[#This Row],[Quantity]]*Sheet1[[#This Row],[Returned]])</f>
        <v>0</v>
      </c>
    </row>
    <row r="161" spans="1:26" hidden="1" x14ac:dyDescent="0.25">
      <c r="A161" s="6">
        <v>45837</v>
      </c>
      <c r="B161" t="s">
        <v>45</v>
      </c>
      <c r="C161" t="s">
        <v>102</v>
      </c>
      <c r="D161">
        <v>16</v>
      </c>
      <c r="E161" s="1">
        <v>278.13</v>
      </c>
      <c r="F161" t="s">
        <v>31</v>
      </c>
      <c r="G161" t="s">
        <v>22</v>
      </c>
      <c r="H161" s="9">
        <v>0.15</v>
      </c>
      <c r="I161" t="s">
        <v>33</v>
      </c>
      <c r="J161" s="1">
        <v>3782.5680000000002</v>
      </c>
      <c r="K161" t="s">
        <v>67</v>
      </c>
      <c r="L161" t="s">
        <v>35</v>
      </c>
      <c r="M161">
        <v>0</v>
      </c>
      <c r="N161" t="s">
        <v>373</v>
      </c>
      <c r="O161" t="s">
        <v>374</v>
      </c>
      <c r="P161" s="11">
        <v>24.29</v>
      </c>
      <c r="Q161" s="6">
        <v>45837</v>
      </c>
      <c r="R161" s="6">
        <v>45842</v>
      </c>
      <c r="S161" t="s">
        <v>50</v>
      </c>
      <c r="T161">
        <f>Sheet1[[#This Row],[DeliveryDate]]-Sheet1[[#This Row],[OrderDate]]</f>
        <v>5</v>
      </c>
      <c r="U161" t="str">
        <f t="shared" si="4"/>
        <v>Jan</v>
      </c>
      <c r="V161" t="str">
        <f t="shared" si="5"/>
        <v>Sunday</v>
      </c>
      <c r="W161" s="1">
        <f>Sheet1[[#This Row],[TotalPrice]]-Sheet1[[#This Row],[ShippingCost]]</f>
        <v>3758.2780000000002</v>
      </c>
      <c r="X161" t="str">
        <f>TEXT(Sheet1[[#This Row],[Date]], "yyyy")</f>
        <v>2025</v>
      </c>
      <c r="Y161" s="1">
        <f>Sheet1[[#This Row],[UnitPrice]]*Sheet1[[#This Row],[Quantity]] *(1 - Sheet1[[#This Row],[Discount]])</f>
        <v>3782.5679999999998</v>
      </c>
      <c r="Z161" s="24">
        <f>SUM(Sheet1[[#This Row],[Quantity]]*Sheet1[[#This Row],[Returned]])</f>
        <v>0</v>
      </c>
    </row>
    <row r="162" spans="1:26" x14ac:dyDescent="0.25">
      <c r="A162" s="6">
        <v>45749</v>
      </c>
      <c r="B162" t="s">
        <v>62</v>
      </c>
      <c r="C162" t="s">
        <v>20</v>
      </c>
      <c r="D162">
        <v>2</v>
      </c>
      <c r="E162" s="1">
        <v>580.19000000000005</v>
      </c>
      <c r="F162" t="s">
        <v>21</v>
      </c>
      <c r="G162" t="s">
        <v>22</v>
      </c>
      <c r="H162" s="9">
        <v>0.05</v>
      </c>
      <c r="I162" t="s">
        <v>66</v>
      </c>
      <c r="J162" s="1">
        <v>1102.3610000000001</v>
      </c>
      <c r="K162" t="s">
        <v>55</v>
      </c>
      <c r="L162" t="s">
        <v>41</v>
      </c>
      <c r="M162">
        <v>0</v>
      </c>
      <c r="N162" t="s">
        <v>375</v>
      </c>
      <c r="O162" t="s">
        <v>376</v>
      </c>
      <c r="P162" s="11">
        <v>7.33</v>
      </c>
      <c r="Q162" s="6">
        <v>45749</v>
      </c>
      <c r="R162" s="6">
        <v>45755</v>
      </c>
      <c r="S162" t="s">
        <v>65</v>
      </c>
      <c r="T162">
        <f>Sheet1[[#This Row],[DeliveryDate]]-Sheet1[[#This Row],[OrderDate]]</f>
        <v>6</v>
      </c>
      <c r="U162" t="str">
        <f t="shared" si="4"/>
        <v>Jun</v>
      </c>
      <c r="V162" t="str">
        <f t="shared" si="5"/>
        <v>Wednesday</v>
      </c>
      <c r="W162" s="1">
        <f>Sheet1[[#This Row],[TotalPrice]]-Sheet1[[#This Row],[ShippingCost]]</f>
        <v>1095.0310000000002</v>
      </c>
      <c r="X162" t="str">
        <f>TEXT(Sheet1[[#This Row],[Date]], "yyyy")</f>
        <v>2025</v>
      </c>
      <c r="Y162" s="1">
        <f>Sheet1[[#This Row],[UnitPrice]]*Sheet1[[#This Row],[Quantity]] *(1 - Sheet1[[#This Row],[Discount]])</f>
        <v>1102.3610000000001</v>
      </c>
      <c r="Z162" s="24">
        <f>SUM(Sheet1[[#This Row],[Quantity]]*Sheet1[[#This Row],[Returned]])</f>
        <v>0</v>
      </c>
    </row>
    <row r="163" spans="1:26" hidden="1" x14ac:dyDescent="0.25">
      <c r="A163" s="6">
        <v>45031</v>
      </c>
      <c r="B163" t="s">
        <v>62</v>
      </c>
      <c r="C163" t="s">
        <v>20</v>
      </c>
      <c r="D163">
        <v>16</v>
      </c>
      <c r="E163" s="1">
        <v>489.94</v>
      </c>
      <c r="F163" t="s">
        <v>51</v>
      </c>
      <c r="G163" t="s">
        <v>32</v>
      </c>
      <c r="H163" s="9">
        <v>0.1</v>
      </c>
      <c r="I163" t="s">
        <v>47</v>
      </c>
      <c r="J163" s="1">
        <v>7055.1360000000004</v>
      </c>
      <c r="K163" t="s">
        <v>67</v>
      </c>
      <c r="L163" t="s">
        <v>35</v>
      </c>
      <c r="M163">
        <v>0</v>
      </c>
      <c r="N163" t="s">
        <v>377</v>
      </c>
      <c r="O163" t="s">
        <v>141</v>
      </c>
      <c r="P163" s="11">
        <v>9.69</v>
      </c>
      <c r="Q163" s="6">
        <v>45031</v>
      </c>
      <c r="R163" s="6">
        <v>45041</v>
      </c>
      <c r="S163" t="s">
        <v>65</v>
      </c>
      <c r="T163">
        <f>Sheet1[[#This Row],[DeliveryDate]]-Sheet1[[#This Row],[OrderDate]]</f>
        <v>10</v>
      </c>
      <c r="U163" t="str">
        <f t="shared" si="4"/>
        <v>Feb</v>
      </c>
      <c r="V163" t="str">
        <f t="shared" si="5"/>
        <v>Sunday</v>
      </c>
      <c r="W163" s="1">
        <f>Sheet1[[#This Row],[TotalPrice]]-Sheet1[[#This Row],[ShippingCost]]</f>
        <v>7045.4460000000008</v>
      </c>
      <c r="X163" t="str">
        <f>TEXT(Sheet1[[#This Row],[Date]], "yyyy")</f>
        <v>2023</v>
      </c>
      <c r="Y163" s="1">
        <f>Sheet1[[#This Row],[UnitPrice]]*Sheet1[[#This Row],[Quantity]] *(1 - Sheet1[[#This Row],[Discount]])</f>
        <v>7055.1360000000004</v>
      </c>
      <c r="Z163" s="24">
        <f>SUM(Sheet1[[#This Row],[Quantity]]*Sheet1[[#This Row],[Returned]])</f>
        <v>0</v>
      </c>
    </row>
    <row r="164" spans="1:26" x14ac:dyDescent="0.25">
      <c r="A164" s="6">
        <v>45096</v>
      </c>
      <c r="B164" t="s">
        <v>62</v>
      </c>
      <c r="C164" t="s">
        <v>109</v>
      </c>
      <c r="D164">
        <v>17</v>
      </c>
      <c r="E164" s="1">
        <v>595.57000000000005</v>
      </c>
      <c r="F164" t="s">
        <v>58</v>
      </c>
      <c r="G164" t="s">
        <v>32</v>
      </c>
      <c r="H164" s="9">
        <v>0.15</v>
      </c>
      <c r="I164" t="s">
        <v>59</v>
      </c>
      <c r="J164" s="1">
        <v>8605.9865000000009</v>
      </c>
      <c r="K164" t="s">
        <v>82</v>
      </c>
      <c r="L164" t="s">
        <v>41</v>
      </c>
      <c r="M164">
        <v>0</v>
      </c>
      <c r="N164" t="s">
        <v>378</v>
      </c>
      <c r="O164" t="s">
        <v>379</v>
      </c>
      <c r="P164" s="11">
        <v>9.73</v>
      </c>
      <c r="Q164" s="6">
        <v>45096</v>
      </c>
      <c r="R164" s="6">
        <v>45105</v>
      </c>
      <c r="S164" t="s">
        <v>65</v>
      </c>
      <c r="T164">
        <f>Sheet1[[#This Row],[DeliveryDate]]-Sheet1[[#This Row],[OrderDate]]</f>
        <v>9</v>
      </c>
      <c r="U164" t="str">
        <f t="shared" si="4"/>
        <v>Nov</v>
      </c>
      <c r="V164" t="str">
        <f t="shared" si="5"/>
        <v>Tuesday</v>
      </c>
      <c r="W164" s="1">
        <f>Sheet1[[#This Row],[TotalPrice]]-Sheet1[[#This Row],[ShippingCost]]</f>
        <v>8596.2565000000013</v>
      </c>
      <c r="X164" t="str">
        <f>TEXT(Sheet1[[#This Row],[Date]], "yyyy")</f>
        <v>2023</v>
      </c>
      <c r="Y164" s="1">
        <f>Sheet1[[#This Row],[UnitPrice]]*Sheet1[[#This Row],[Quantity]] *(1 - Sheet1[[#This Row],[Discount]])</f>
        <v>8605.9865000000009</v>
      </c>
      <c r="Z164" s="24">
        <f>SUM(Sheet1[[#This Row],[Quantity]]*Sheet1[[#This Row],[Returned]])</f>
        <v>0</v>
      </c>
    </row>
    <row r="165" spans="1:26" hidden="1" x14ac:dyDescent="0.25">
      <c r="A165" s="6">
        <v>45011</v>
      </c>
      <c r="B165" t="s">
        <v>19</v>
      </c>
      <c r="C165" t="s">
        <v>40</v>
      </c>
      <c r="D165">
        <v>12</v>
      </c>
      <c r="E165" s="1">
        <v>301.5</v>
      </c>
      <c r="F165" t="s">
        <v>58</v>
      </c>
      <c r="G165" t="s">
        <v>32</v>
      </c>
      <c r="H165" s="9">
        <v>0.15</v>
      </c>
      <c r="I165" t="s">
        <v>59</v>
      </c>
      <c r="J165" s="1">
        <v>3075.3</v>
      </c>
      <c r="K165" t="s">
        <v>82</v>
      </c>
      <c r="L165" t="s">
        <v>25</v>
      </c>
      <c r="M165">
        <v>1</v>
      </c>
      <c r="N165" t="s">
        <v>380</v>
      </c>
      <c r="O165" t="s">
        <v>381</v>
      </c>
      <c r="P165" s="11">
        <v>43.67</v>
      </c>
      <c r="Q165" s="6">
        <v>45011</v>
      </c>
      <c r="R165" s="6">
        <v>45015</v>
      </c>
      <c r="S165" t="s">
        <v>28</v>
      </c>
      <c r="T165">
        <f>Sheet1[[#This Row],[DeliveryDate]]-Sheet1[[#This Row],[OrderDate]]</f>
        <v>4</v>
      </c>
      <c r="U165" t="str">
        <f t="shared" si="4"/>
        <v>Aug</v>
      </c>
      <c r="V165" t="str">
        <f t="shared" si="5"/>
        <v>Wednesday</v>
      </c>
      <c r="W165" s="1">
        <f>Sheet1[[#This Row],[TotalPrice]]-Sheet1[[#This Row],[ShippingCost]]</f>
        <v>3031.63</v>
      </c>
      <c r="X165" t="str">
        <f>TEXT(Sheet1[[#This Row],[Date]], "yyyy")</f>
        <v>2023</v>
      </c>
      <c r="Y165" s="1">
        <f>Sheet1[[#This Row],[UnitPrice]]*Sheet1[[#This Row],[Quantity]] *(1 - Sheet1[[#This Row],[Discount]])</f>
        <v>3075.2999999999997</v>
      </c>
      <c r="Z165" s="24">
        <f>SUM(Sheet1[[#This Row],[Quantity]]*Sheet1[[#This Row],[Returned]])</f>
        <v>12</v>
      </c>
    </row>
    <row r="166" spans="1:26" x14ac:dyDescent="0.25">
      <c r="A166" s="6">
        <v>45509</v>
      </c>
      <c r="B166" t="s">
        <v>62</v>
      </c>
      <c r="C166" t="s">
        <v>93</v>
      </c>
      <c r="D166">
        <v>6</v>
      </c>
      <c r="E166" s="1">
        <v>187.06</v>
      </c>
      <c r="F166" t="s">
        <v>21</v>
      </c>
      <c r="G166" t="s">
        <v>22</v>
      </c>
      <c r="H166" s="9">
        <v>0.1</v>
      </c>
      <c r="I166" t="s">
        <v>47</v>
      </c>
      <c r="J166" s="1">
        <v>1010.124</v>
      </c>
      <c r="K166" t="s">
        <v>55</v>
      </c>
      <c r="L166" t="s">
        <v>25</v>
      </c>
      <c r="M166">
        <v>0</v>
      </c>
      <c r="N166" t="s">
        <v>382</v>
      </c>
      <c r="O166" t="s">
        <v>383</v>
      </c>
      <c r="P166" s="11">
        <v>11.03</v>
      </c>
      <c r="Q166" s="6">
        <v>45509</v>
      </c>
      <c r="R166" s="6">
        <v>45517</v>
      </c>
      <c r="S166" t="s">
        <v>65</v>
      </c>
      <c r="T166">
        <f>Sheet1[[#This Row],[DeliveryDate]]-Sheet1[[#This Row],[OrderDate]]</f>
        <v>8</v>
      </c>
      <c r="U166" t="str">
        <f t="shared" si="4"/>
        <v>Jan</v>
      </c>
      <c r="V166" t="str">
        <f t="shared" si="5"/>
        <v>Saturday</v>
      </c>
      <c r="W166" s="1">
        <f>Sheet1[[#This Row],[TotalPrice]]-Sheet1[[#This Row],[ShippingCost]]</f>
        <v>999.09400000000005</v>
      </c>
      <c r="X166" t="str">
        <f>TEXT(Sheet1[[#This Row],[Date]], "yyyy")</f>
        <v>2024</v>
      </c>
      <c r="Y166" s="1">
        <f>Sheet1[[#This Row],[UnitPrice]]*Sheet1[[#This Row],[Quantity]] *(1 - Sheet1[[#This Row],[Discount]])</f>
        <v>1010.1240000000001</v>
      </c>
      <c r="Z166" s="24">
        <f>SUM(Sheet1[[#This Row],[Quantity]]*Sheet1[[#This Row],[Returned]])</f>
        <v>0</v>
      </c>
    </row>
    <row r="167" spans="1:26" x14ac:dyDescent="0.25">
      <c r="A167" s="6">
        <v>44971</v>
      </c>
      <c r="B167" t="s">
        <v>39</v>
      </c>
      <c r="C167" t="s">
        <v>93</v>
      </c>
      <c r="D167">
        <v>12</v>
      </c>
      <c r="E167" s="1">
        <v>451.51</v>
      </c>
      <c r="F167" t="s">
        <v>21</v>
      </c>
      <c r="G167" t="s">
        <v>22</v>
      </c>
      <c r="H167" s="9">
        <v>0.15</v>
      </c>
      <c r="I167" t="s">
        <v>52</v>
      </c>
      <c r="J167" s="1">
        <v>4605.402</v>
      </c>
      <c r="K167" t="s">
        <v>24</v>
      </c>
      <c r="L167" t="s">
        <v>41</v>
      </c>
      <c r="M167">
        <v>0</v>
      </c>
      <c r="N167" t="s">
        <v>384</v>
      </c>
      <c r="O167" t="s">
        <v>385</v>
      </c>
      <c r="P167" s="11">
        <v>9.5399999999999991</v>
      </c>
      <c r="Q167" s="6">
        <v>44971</v>
      </c>
      <c r="R167" s="6">
        <v>44979</v>
      </c>
      <c r="S167" t="s">
        <v>44</v>
      </c>
      <c r="T167">
        <f>Sheet1[[#This Row],[DeliveryDate]]-Sheet1[[#This Row],[OrderDate]]</f>
        <v>8</v>
      </c>
      <c r="U167" t="str">
        <f t="shared" si="4"/>
        <v>Nov</v>
      </c>
      <c r="V167" t="str">
        <f t="shared" si="5"/>
        <v>Monday</v>
      </c>
      <c r="W167" s="1">
        <f>Sheet1[[#This Row],[TotalPrice]]-Sheet1[[#This Row],[ShippingCost]]</f>
        <v>4595.8620000000001</v>
      </c>
      <c r="X167" t="str">
        <f>TEXT(Sheet1[[#This Row],[Date]], "yyyy")</f>
        <v>2023</v>
      </c>
      <c r="Y167" s="1">
        <f>Sheet1[[#This Row],[UnitPrice]]*Sheet1[[#This Row],[Quantity]] *(1 - Sheet1[[#This Row],[Discount]])</f>
        <v>4605.402</v>
      </c>
      <c r="Z167" s="24">
        <f>SUM(Sheet1[[#This Row],[Quantity]]*Sheet1[[#This Row],[Returned]])</f>
        <v>0</v>
      </c>
    </row>
    <row r="168" spans="1:26" hidden="1" x14ac:dyDescent="0.25">
      <c r="A168" s="6">
        <v>45446</v>
      </c>
      <c r="B168" t="s">
        <v>45</v>
      </c>
      <c r="C168" t="s">
        <v>93</v>
      </c>
      <c r="D168">
        <v>1</v>
      </c>
      <c r="E168" s="1">
        <v>259.87</v>
      </c>
      <c r="F168" t="s">
        <v>58</v>
      </c>
      <c r="G168" t="s">
        <v>32</v>
      </c>
      <c r="H168" s="9">
        <v>0.15</v>
      </c>
      <c r="I168" t="s">
        <v>23</v>
      </c>
      <c r="J168" s="1">
        <v>220.8895</v>
      </c>
      <c r="K168" t="s">
        <v>34</v>
      </c>
      <c r="L168" t="s">
        <v>25</v>
      </c>
      <c r="M168">
        <v>0</v>
      </c>
      <c r="N168" t="s">
        <v>386</v>
      </c>
      <c r="O168" t="s">
        <v>387</v>
      </c>
      <c r="P168" s="11">
        <v>19.2</v>
      </c>
      <c r="Q168" s="6">
        <v>45446</v>
      </c>
      <c r="R168" s="6">
        <v>45455</v>
      </c>
      <c r="S168" t="s">
        <v>50</v>
      </c>
      <c r="T168">
        <f>Sheet1[[#This Row],[DeliveryDate]]-Sheet1[[#This Row],[OrderDate]]</f>
        <v>9</v>
      </c>
      <c r="U168" t="str">
        <f t="shared" si="4"/>
        <v>Jun</v>
      </c>
      <c r="V168" t="str">
        <f t="shared" si="5"/>
        <v>Sunday</v>
      </c>
      <c r="W168" s="1">
        <f>Sheet1[[#This Row],[TotalPrice]]-Sheet1[[#This Row],[ShippingCost]]</f>
        <v>201.68950000000001</v>
      </c>
      <c r="X168" t="str">
        <f>TEXT(Sheet1[[#This Row],[Date]], "yyyy")</f>
        <v>2024</v>
      </c>
      <c r="Y168" s="1">
        <f>Sheet1[[#This Row],[UnitPrice]]*Sheet1[[#This Row],[Quantity]] *(1 - Sheet1[[#This Row],[Discount]])</f>
        <v>220.8895</v>
      </c>
      <c r="Z168" s="24">
        <f>SUM(Sheet1[[#This Row],[Quantity]]*Sheet1[[#This Row],[Returned]])</f>
        <v>0</v>
      </c>
    </row>
    <row r="169" spans="1:26" hidden="1" x14ac:dyDescent="0.25">
      <c r="A169" s="6">
        <v>45238</v>
      </c>
      <c r="B169" t="s">
        <v>45</v>
      </c>
      <c r="C169" t="s">
        <v>93</v>
      </c>
      <c r="D169">
        <v>20</v>
      </c>
      <c r="E169" s="1">
        <v>268.25</v>
      </c>
      <c r="F169" t="s">
        <v>58</v>
      </c>
      <c r="G169" t="s">
        <v>32</v>
      </c>
      <c r="H169" s="9">
        <v>0.05</v>
      </c>
      <c r="I169" t="s">
        <v>66</v>
      </c>
      <c r="J169" s="1">
        <v>5096.75</v>
      </c>
      <c r="K169" t="s">
        <v>67</v>
      </c>
      <c r="L169" t="s">
        <v>25</v>
      </c>
      <c r="M169">
        <v>0</v>
      </c>
      <c r="N169" t="s">
        <v>388</v>
      </c>
      <c r="O169" t="s">
        <v>389</v>
      </c>
      <c r="P169" s="11">
        <v>20.96</v>
      </c>
      <c r="Q169" s="6">
        <v>45238</v>
      </c>
      <c r="R169" s="6">
        <v>45245</v>
      </c>
      <c r="S169" t="s">
        <v>50</v>
      </c>
      <c r="T169">
        <f>Sheet1[[#This Row],[DeliveryDate]]-Sheet1[[#This Row],[OrderDate]]</f>
        <v>7</v>
      </c>
      <c r="U169" t="str">
        <f t="shared" si="4"/>
        <v>Aug</v>
      </c>
      <c r="V169" t="str">
        <f t="shared" si="5"/>
        <v>Saturday</v>
      </c>
      <c r="W169" s="1">
        <f>Sheet1[[#This Row],[TotalPrice]]-Sheet1[[#This Row],[ShippingCost]]</f>
        <v>5075.79</v>
      </c>
      <c r="X169" t="str">
        <f>TEXT(Sheet1[[#This Row],[Date]], "yyyy")</f>
        <v>2023</v>
      </c>
      <c r="Y169" s="1">
        <f>Sheet1[[#This Row],[UnitPrice]]*Sheet1[[#This Row],[Quantity]] *(1 - Sheet1[[#This Row],[Discount]])</f>
        <v>5096.75</v>
      </c>
      <c r="Z169" s="24">
        <f>SUM(Sheet1[[#This Row],[Quantity]]*Sheet1[[#This Row],[Returned]])</f>
        <v>0</v>
      </c>
    </row>
    <row r="170" spans="1:26" x14ac:dyDescent="0.25">
      <c r="A170" s="6">
        <v>44950</v>
      </c>
      <c r="B170" t="s">
        <v>62</v>
      </c>
      <c r="C170" t="s">
        <v>30</v>
      </c>
      <c r="D170">
        <v>10</v>
      </c>
      <c r="E170" s="1">
        <v>266.13</v>
      </c>
      <c r="F170" t="s">
        <v>21</v>
      </c>
      <c r="G170" t="s">
        <v>22</v>
      </c>
      <c r="H170" s="9">
        <v>0</v>
      </c>
      <c r="I170" t="s">
        <v>66</v>
      </c>
      <c r="J170" s="1">
        <v>2661.3</v>
      </c>
      <c r="K170" t="s">
        <v>34</v>
      </c>
      <c r="L170" t="s">
        <v>41</v>
      </c>
      <c r="M170">
        <v>0</v>
      </c>
      <c r="N170" t="s">
        <v>390</v>
      </c>
      <c r="O170" t="s">
        <v>391</v>
      </c>
      <c r="P170" s="11">
        <v>21.01</v>
      </c>
      <c r="Q170" s="6">
        <v>44950</v>
      </c>
      <c r="R170" s="6">
        <v>44952</v>
      </c>
      <c r="S170" t="s">
        <v>65</v>
      </c>
      <c r="T170">
        <f>Sheet1[[#This Row],[DeliveryDate]]-Sheet1[[#This Row],[OrderDate]]</f>
        <v>2</v>
      </c>
      <c r="U170" t="str">
        <f t="shared" si="4"/>
        <v>Jan</v>
      </c>
      <c r="V170" t="str">
        <f t="shared" si="5"/>
        <v>Monday</v>
      </c>
      <c r="W170" s="1">
        <f>Sheet1[[#This Row],[TotalPrice]]-Sheet1[[#This Row],[ShippingCost]]</f>
        <v>2640.29</v>
      </c>
      <c r="X170" t="str">
        <f>TEXT(Sheet1[[#This Row],[Date]], "yyyy")</f>
        <v>2023</v>
      </c>
      <c r="Y170" s="1">
        <f>Sheet1[[#This Row],[UnitPrice]]*Sheet1[[#This Row],[Quantity]] *(1 - Sheet1[[#This Row],[Discount]])</f>
        <v>2661.3</v>
      </c>
      <c r="Z170" s="24">
        <f>SUM(Sheet1[[#This Row],[Quantity]]*Sheet1[[#This Row],[Returned]])</f>
        <v>0</v>
      </c>
    </row>
    <row r="171" spans="1:26" hidden="1" x14ac:dyDescent="0.25">
      <c r="A171" s="6">
        <v>45736</v>
      </c>
      <c r="B171" t="s">
        <v>62</v>
      </c>
      <c r="C171" t="s">
        <v>20</v>
      </c>
      <c r="D171">
        <v>18</v>
      </c>
      <c r="E171" s="1">
        <v>493.06</v>
      </c>
      <c r="F171" t="s">
        <v>58</v>
      </c>
      <c r="G171" t="s">
        <v>22</v>
      </c>
      <c r="H171" s="9">
        <v>0.05</v>
      </c>
      <c r="I171" t="s">
        <v>66</v>
      </c>
      <c r="J171" s="1">
        <v>8431.3259999999991</v>
      </c>
      <c r="K171" t="s">
        <v>67</v>
      </c>
      <c r="L171" t="s">
        <v>41</v>
      </c>
      <c r="M171">
        <v>1</v>
      </c>
      <c r="N171" t="s">
        <v>392</v>
      </c>
      <c r="O171" t="s">
        <v>393</v>
      </c>
      <c r="P171" s="11">
        <v>46.87</v>
      </c>
      <c r="Q171" s="6">
        <v>45736</v>
      </c>
      <c r="R171" s="6">
        <v>45744</v>
      </c>
      <c r="S171" t="s">
        <v>65</v>
      </c>
      <c r="T171">
        <f>Sheet1[[#This Row],[DeliveryDate]]-Sheet1[[#This Row],[OrderDate]]</f>
        <v>8</v>
      </c>
      <c r="U171" t="str">
        <f t="shared" si="4"/>
        <v>Feb</v>
      </c>
      <c r="V171" t="str">
        <f t="shared" si="5"/>
        <v>Sunday</v>
      </c>
      <c r="W171" s="1">
        <f>Sheet1[[#This Row],[TotalPrice]]-Sheet1[[#This Row],[ShippingCost]]</f>
        <v>8384.4559999999983</v>
      </c>
      <c r="X171" t="str">
        <f>TEXT(Sheet1[[#This Row],[Date]], "yyyy")</f>
        <v>2025</v>
      </c>
      <c r="Y171" s="1">
        <f>Sheet1[[#This Row],[UnitPrice]]*Sheet1[[#This Row],[Quantity]] *(1 - Sheet1[[#This Row],[Discount]])</f>
        <v>8431.3259999999991</v>
      </c>
      <c r="Z171" s="24">
        <f>SUM(Sheet1[[#This Row],[Quantity]]*Sheet1[[#This Row],[Returned]])</f>
        <v>18</v>
      </c>
    </row>
    <row r="172" spans="1:26" x14ac:dyDescent="0.25">
      <c r="A172" s="6">
        <v>45344</v>
      </c>
      <c r="B172" t="s">
        <v>62</v>
      </c>
      <c r="C172" t="s">
        <v>102</v>
      </c>
      <c r="D172">
        <v>4</v>
      </c>
      <c r="E172" s="1">
        <v>36.82</v>
      </c>
      <c r="F172" t="s">
        <v>51</v>
      </c>
      <c r="G172" t="s">
        <v>22</v>
      </c>
      <c r="H172" s="9">
        <v>0.05</v>
      </c>
      <c r="I172" t="s">
        <v>47</v>
      </c>
      <c r="J172" s="1">
        <v>139.916</v>
      </c>
      <c r="K172" t="s">
        <v>82</v>
      </c>
      <c r="L172" t="s">
        <v>41</v>
      </c>
      <c r="M172">
        <v>1</v>
      </c>
      <c r="N172" t="s">
        <v>394</v>
      </c>
      <c r="O172" t="s">
        <v>395</v>
      </c>
      <c r="P172" s="11">
        <v>24.86</v>
      </c>
      <c r="Q172" s="6">
        <v>45344</v>
      </c>
      <c r="R172" s="6">
        <v>45352</v>
      </c>
      <c r="S172" t="s">
        <v>65</v>
      </c>
      <c r="T172">
        <f>Sheet1[[#This Row],[DeliveryDate]]-Sheet1[[#This Row],[OrderDate]]</f>
        <v>8</v>
      </c>
      <c r="U172" t="str">
        <f t="shared" si="4"/>
        <v>Nov</v>
      </c>
      <c r="V172" t="str">
        <f t="shared" si="5"/>
        <v>Tuesday</v>
      </c>
      <c r="W172" s="1">
        <f>Sheet1[[#This Row],[TotalPrice]]-Sheet1[[#This Row],[ShippingCost]]</f>
        <v>115.056</v>
      </c>
      <c r="X172" t="str">
        <f>TEXT(Sheet1[[#This Row],[Date]], "yyyy")</f>
        <v>2024</v>
      </c>
      <c r="Y172" s="1">
        <f>Sheet1[[#This Row],[UnitPrice]]*Sheet1[[#This Row],[Quantity]] *(1 - Sheet1[[#This Row],[Discount]])</f>
        <v>139.916</v>
      </c>
      <c r="Z172" s="24">
        <f>SUM(Sheet1[[#This Row],[Quantity]]*Sheet1[[#This Row],[Returned]])</f>
        <v>4</v>
      </c>
    </row>
    <row r="173" spans="1:26" x14ac:dyDescent="0.25">
      <c r="A173" s="6">
        <v>45749</v>
      </c>
      <c r="B173" t="s">
        <v>39</v>
      </c>
      <c r="C173" t="s">
        <v>109</v>
      </c>
      <c r="D173">
        <v>12</v>
      </c>
      <c r="E173" s="1">
        <v>413.45</v>
      </c>
      <c r="F173" t="s">
        <v>58</v>
      </c>
      <c r="G173" t="s">
        <v>32</v>
      </c>
      <c r="H173" s="9">
        <v>0.15</v>
      </c>
      <c r="I173" t="s">
        <v>59</v>
      </c>
      <c r="J173" s="1">
        <v>4217.1899999999996</v>
      </c>
      <c r="K173" t="s">
        <v>67</v>
      </c>
      <c r="L173" t="s">
        <v>25</v>
      </c>
      <c r="M173">
        <v>0</v>
      </c>
      <c r="N173" t="s">
        <v>396</v>
      </c>
      <c r="O173" t="s">
        <v>397</v>
      </c>
      <c r="P173" s="11">
        <v>23.25</v>
      </c>
      <c r="Q173" s="6">
        <v>45749</v>
      </c>
      <c r="R173" s="6">
        <v>45757</v>
      </c>
      <c r="S173" t="s">
        <v>44</v>
      </c>
      <c r="T173">
        <f>Sheet1[[#This Row],[DeliveryDate]]-Sheet1[[#This Row],[OrderDate]]</f>
        <v>8</v>
      </c>
      <c r="U173" t="str">
        <f t="shared" si="4"/>
        <v>Jan</v>
      </c>
      <c r="V173" t="str">
        <f t="shared" si="5"/>
        <v>Wednesday</v>
      </c>
      <c r="W173" s="1">
        <f>Sheet1[[#This Row],[TotalPrice]]-Sheet1[[#This Row],[ShippingCost]]</f>
        <v>4193.9399999999996</v>
      </c>
      <c r="X173" t="str">
        <f>TEXT(Sheet1[[#This Row],[Date]], "yyyy")</f>
        <v>2025</v>
      </c>
      <c r="Y173" s="1">
        <f>Sheet1[[#This Row],[UnitPrice]]*Sheet1[[#This Row],[Quantity]] *(1 - Sheet1[[#This Row],[Discount]])</f>
        <v>4217.1899999999996</v>
      </c>
      <c r="Z173" s="24">
        <f>SUM(Sheet1[[#This Row],[Quantity]]*Sheet1[[#This Row],[Returned]])</f>
        <v>0</v>
      </c>
    </row>
    <row r="174" spans="1:26" x14ac:dyDescent="0.25">
      <c r="A174" s="6">
        <v>45059</v>
      </c>
      <c r="B174" t="s">
        <v>19</v>
      </c>
      <c r="C174" t="s">
        <v>20</v>
      </c>
      <c r="D174">
        <v>7</v>
      </c>
      <c r="E174" s="1">
        <v>82.77</v>
      </c>
      <c r="F174" t="s">
        <v>58</v>
      </c>
      <c r="G174" t="s">
        <v>22</v>
      </c>
      <c r="H174" s="9">
        <v>0.15</v>
      </c>
      <c r="I174" t="s">
        <v>47</v>
      </c>
      <c r="J174" s="1">
        <v>492.48149999999998</v>
      </c>
      <c r="K174" t="s">
        <v>55</v>
      </c>
      <c r="L174" t="s">
        <v>35</v>
      </c>
      <c r="M174">
        <v>1</v>
      </c>
      <c r="N174" t="s">
        <v>398</v>
      </c>
      <c r="O174" t="s">
        <v>399</v>
      </c>
      <c r="P174" s="11">
        <v>15.66</v>
      </c>
      <c r="Q174" s="6">
        <v>45059</v>
      </c>
      <c r="R174" s="6">
        <v>45063</v>
      </c>
      <c r="S174" t="s">
        <v>28</v>
      </c>
      <c r="T174">
        <f>Sheet1[[#This Row],[DeliveryDate]]-Sheet1[[#This Row],[OrderDate]]</f>
        <v>4</v>
      </c>
      <c r="U174" t="str">
        <f t="shared" si="4"/>
        <v>Mar</v>
      </c>
      <c r="V174" t="str">
        <f t="shared" si="5"/>
        <v>Wednesday</v>
      </c>
      <c r="W174" s="1">
        <f>Sheet1[[#This Row],[TotalPrice]]-Sheet1[[#This Row],[ShippingCost]]</f>
        <v>476.82149999999996</v>
      </c>
      <c r="X174" t="str">
        <f>TEXT(Sheet1[[#This Row],[Date]], "yyyy")</f>
        <v>2023</v>
      </c>
      <c r="Y174" s="1">
        <f>Sheet1[[#This Row],[UnitPrice]]*Sheet1[[#This Row],[Quantity]] *(1 - Sheet1[[#This Row],[Discount]])</f>
        <v>492.48149999999998</v>
      </c>
      <c r="Z174" s="24">
        <f>SUM(Sheet1[[#This Row],[Quantity]]*Sheet1[[#This Row],[Returned]])</f>
        <v>7</v>
      </c>
    </row>
    <row r="175" spans="1:26" hidden="1" x14ac:dyDescent="0.25">
      <c r="A175" s="6">
        <v>45114</v>
      </c>
      <c r="B175" t="s">
        <v>19</v>
      </c>
      <c r="C175" t="s">
        <v>93</v>
      </c>
      <c r="D175">
        <v>3</v>
      </c>
      <c r="E175" s="1">
        <v>71.91</v>
      </c>
      <c r="F175" t="s">
        <v>21</v>
      </c>
      <c r="G175" t="s">
        <v>22</v>
      </c>
      <c r="H175" s="9">
        <v>0</v>
      </c>
      <c r="I175" t="s">
        <v>33</v>
      </c>
      <c r="J175" s="1">
        <v>215.73</v>
      </c>
      <c r="K175" t="s">
        <v>34</v>
      </c>
      <c r="L175" t="s">
        <v>41</v>
      </c>
      <c r="M175">
        <v>1</v>
      </c>
      <c r="N175" t="s">
        <v>400</v>
      </c>
      <c r="O175" t="s">
        <v>401</v>
      </c>
      <c r="P175" s="11">
        <v>46.25</v>
      </c>
      <c r="Q175" s="6">
        <v>45114</v>
      </c>
      <c r="R175" s="6">
        <v>45124</v>
      </c>
      <c r="S175" t="s">
        <v>28</v>
      </c>
      <c r="T175">
        <f>Sheet1[[#This Row],[DeliveryDate]]-Sheet1[[#This Row],[OrderDate]]</f>
        <v>10</v>
      </c>
      <c r="U175" t="str">
        <f t="shared" si="4"/>
        <v>Feb</v>
      </c>
      <c r="V175" t="str">
        <f t="shared" si="5"/>
        <v>Wednesday</v>
      </c>
      <c r="W175" s="1">
        <f>Sheet1[[#This Row],[TotalPrice]]-Sheet1[[#This Row],[ShippingCost]]</f>
        <v>169.48</v>
      </c>
      <c r="X175" t="str">
        <f>TEXT(Sheet1[[#This Row],[Date]], "yyyy")</f>
        <v>2023</v>
      </c>
      <c r="Y175" s="1">
        <f>Sheet1[[#This Row],[UnitPrice]]*Sheet1[[#This Row],[Quantity]] *(1 - Sheet1[[#This Row],[Discount]])</f>
        <v>215.73</v>
      </c>
      <c r="Z175" s="24">
        <f>SUM(Sheet1[[#This Row],[Quantity]]*Sheet1[[#This Row],[Returned]])</f>
        <v>3</v>
      </c>
    </row>
    <row r="176" spans="1:26" x14ac:dyDescent="0.25">
      <c r="A176" s="6">
        <v>45382</v>
      </c>
      <c r="B176" t="s">
        <v>62</v>
      </c>
      <c r="C176" t="s">
        <v>20</v>
      </c>
      <c r="D176">
        <v>7</v>
      </c>
      <c r="E176" s="1">
        <v>120.6</v>
      </c>
      <c r="F176" t="s">
        <v>21</v>
      </c>
      <c r="G176" t="s">
        <v>22</v>
      </c>
      <c r="H176" s="9">
        <v>0</v>
      </c>
      <c r="I176" t="s">
        <v>66</v>
      </c>
      <c r="J176" s="1">
        <v>844.19999999999993</v>
      </c>
      <c r="K176" t="s">
        <v>24</v>
      </c>
      <c r="L176" t="s">
        <v>41</v>
      </c>
      <c r="M176">
        <v>0</v>
      </c>
      <c r="N176" t="s">
        <v>402</v>
      </c>
      <c r="O176" t="s">
        <v>403</v>
      </c>
      <c r="P176" s="11">
        <v>43.8</v>
      </c>
      <c r="Q176" s="6">
        <v>45382</v>
      </c>
      <c r="R176" s="6">
        <v>45390</v>
      </c>
      <c r="S176" t="s">
        <v>65</v>
      </c>
      <c r="T176">
        <f>Sheet1[[#This Row],[DeliveryDate]]-Sheet1[[#This Row],[OrderDate]]</f>
        <v>8</v>
      </c>
      <c r="U176" t="str">
        <f t="shared" si="4"/>
        <v>May</v>
      </c>
      <c r="V176" t="str">
        <f t="shared" si="5"/>
        <v>Thursday</v>
      </c>
      <c r="W176" s="1">
        <f>Sheet1[[#This Row],[TotalPrice]]-Sheet1[[#This Row],[ShippingCost]]</f>
        <v>800.4</v>
      </c>
      <c r="X176" t="str">
        <f>TEXT(Sheet1[[#This Row],[Date]], "yyyy")</f>
        <v>2024</v>
      </c>
      <c r="Y176" s="1">
        <f>Sheet1[[#This Row],[UnitPrice]]*Sheet1[[#This Row],[Quantity]] *(1 - Sheet1[[#This Row],[Discount]])</f>
        <v>844.19999999999993</v>
      </c>
      <c r="Z176" s="24">
        <f>SUM(Sheet1[[#This Row],[Quantity]]*Sheet1[[#This Row],[Returned]])</f>
        <v>0</v>
      </c>
    </row>
    <row r="177" spans="1:26" x14ac:dyDescent="0.25">
      <c r="A177" s="6">
        <v>45748</v>
      </c>
      <c r="B177" t="s">
        <v>62</v>
      </c>
      <c r="C177" t="s">
        <v>109</v>
      </c>
      <c r="D177">
        <v>8</v>
      </c>
      <c r="E177" s="1">
        <v>96.19</v>
      </c>
      <c r="F177" t="s">
        <v>31</v>
      </c>
      <c r="G177" t="s">
        <v>22</v>
      </c>
      <c r="H177" s="9">
        <v>0.05</v>
      </c>
      <c r="I177" t="s">
        <v>52</v>
      </c>
      <c r="J177" s="1">
        <v>731.04399999999998</v>
      </c>
      <c r="K177" t="s">
        <v>55</v>
      </c>
      <c r="L177" t="s">
        <v>35</v>
      </c>
      <c r="M177">
        <v>0</v>
      </c>
      <c r="N177" t="s">
        <v>404</v>
      </c>
      <c r="O177" t="s">
        <v>405</v>
      </c>
      <c r="P177" s="11">
        <v>34.07</v>
      </c>
      <c r="Q177" s="6">
        <v>45748</v>
      </c>
      <c r="R177" s="6">
        <v>45751</v>
      </c>
      <c r="S177" t="s">
        <v>65</v>
      </c>
      <c r="T177">
        <f>Sheet1[[#This Row],[DeliveryDate]]-Sheet1[[#This Row],[OrderDate]]</f>
        <v>3</v>
      </c>
      <c r="U177" t="str">
        <f t="shared" si="4"/>
        <v>May</v>
      </c>
      <c r="V177" t="str">
        <f t="shared" si="5"/>
        <v>Wednesday</v>
      </c>
      <c r="W177" s="1">
        <f>Sheet1[[#This Row],[TotalPrice]]-Sheet1[[#This Row],[ShippingCost]]</f>
        <v>696.97399999999993</v>
      </c>
      <c r="X177" t="str">
        <f>TEXT(Sheet1[[#This Row],[Date]], "yyyy")</f>
        <v>2025</v>
      </c>
      <c r="Y177" s="1">
        <f>Sheet1[[#This Row],[UnitPrice]]*Sheet1[[#This Row],[Quantity]] *(1 - Sheet1[[#This Row],[Discount]])</f>
        <v>731.04399999999998</v>
      </c>
      <c r="Z177" s="24">
        <f>SUM(Sheet1[[#This Row],[Quantity]]*Sheet1[[#This Row],[Returned]])</f>
        <v>0</v>
      </c>
    </row>
    <row r="178" spans="1:26" hidden="1" x14ac:dyDescent="0.25">
      <c r="A178" s="6">
        <v>45161</v>
      </c>
      <c r="B178" t="s">
        <v>62</v>
      </c>
      <c r="C178" t="s">
        <v>109</v>
      </c>
      <c r="D178">
        <v>14</v>
      </c>
      <c r="E178" s="1">
        <v>471.17</v>
      </c>
      <c r="F178" t="s">
        <v>31</v>
      </c>
      <c r="G178" t="s">
        <v>22</v>
      </c>
      <c r="H178" s="9">
        <v>0.05</v>
      </c>
      <c r="I178" t="s">
        <v>52</v>
      </c>
      <c r="J178" s="1">
        <v>6266.5609999999997</v>
      </c>
      <c r="K178" t="s">
        <v>34</v>
      </c>
      <c r="L178" t="s">
        <v>25</v>
      </c>
      <c r="M178">
        <v>0</v>
      </c>
      <c r="N178" t="s">
        <v>406</v>
      </c>
      <c r="O178" t="s">
        <v>407</v>
      </c>
      <c r="P178" s="11">
        <v>26.38</v>
      </c>
      <c r="Q178" s="6">
        <v>45161</v>
      </c>
      <c r="R178" s="6">
        <v>45164</v>
      </c>
      <c r="S178" t="s">
        <v>65</v>
      </c>
      <c r="T178">
        <f>Sheet1[[#This Row],[DeliveryDate]]-Sheet1[[#This Row],[OrderDate]]</f>
        <v>3</v>
      </c>
      <c r="U178" t="str">
        <f t="shared" si="4"/>
        <v>Feb</v>
      </c>
      <c r="V178" t="str">
        <f t="shared" si="5"/>
        <v>Thursday</v>
      </c>
      <c r="W178" s="1">
        <f>Sheet1[[#This Row],[TotalPrice]]-Sheet1[[#This Row],[ShippingCost]]</f>
        <v>6240.1809999999996</v>
      </c>
      <c r="X178" t="str">
        <f>TEXT(Sheet1[[#This Row],[Date]], "yyyy")</f>
        <v>2023</v>
      </c>
      <c r="Y178" s="1">
        <f>Sheet1[[#This Row],[UnitPrice]]*Sheet1[[#This Row],[Quantity]] *(1 - Sheet1[[#This Row],[Discount]])</f>
        <v>6266.5609999999997</v>
      </c>
      <c r="Z178" s="24">
        <f>SUM(Sheet1[[#This Row],[Quantity]]*Sheet1[[#This Row],[Returned]])</f>
        <v>0</v>
      </c>
    </row>
    <row r="179" spans="1:26" x14ac:dyDescent="0.25">
      <c r="A179" s="6">
        <v>45241</v>
      </c>
      <c r="B179" t="s">
        <v>62</v>
      </c>
      <c r="C179" t="s">
        <v>102</v>
      </c>
      <c r="D179">
        <v>14</v>
      </c>
      <c r="E179" s="1">
        <v>16.329999999999998</v>
      </c>
      <c r="F179" t="s">
        <v>21</v>
      </c>
      <c r="G179" t="s">
        <v>22</v>
      </c>
      <c r="H179" s="9">
        <v>0.1</v>
      </c>
      <c r="I179" t="s">
        <v>66</v>
      </c>
      <c r="J179" s="1">
        <v>205.75800000000001</v>
      </c>
      <c r="K179" t="s">
        <v>55</v>
      </c>
      <c r="L179" t="s">
        <v>41</v>
      </c>
      <c r="M179">
        <v>0</v>
      </c>
      <c r="N179" t="s">
        <v>408</v>
      </c>
      <c r="O179" t="s">
        <v>409</v>
      </c>
      <c r="P179" s="11">
        <v>22.72</v>
      </c>
      <c r="Q179" s="6">
        <v>45241</v>
      </c>
      <c r="R179" s="6">
        <v>45246</v>
      </c>
      <c r="S179" t="s">
        <v>65</v>
      </c>
      <c r="T179">
        <f>Sheet1[[#This Row],[DeliveryDate]]-Sheet1[[#This Row],[OrderDate]]</f>
        <v>5</v>
      </c>
      <c r="U179" t="str">
        <f t="shared" si="4"/>
        <v>Jul</v>
      </c>
      <c r="V179" t="str">
        <f t="shared" si="5"/>
        <v>Monday</v>
      </c>
      <c r="W179" s="1">
        <f>Sheet1[[#This Row],[TotalPrice]]-Sheet1[[#This Row],[ShippingCost]]</f>
        <v>183.03800000000001</v>
      </c>
      <c r="X179" t="str">
        <f>TEXT(Sheet1[[#This Row],[Date]], "yyyy")</f>
        <v>2023</v>
      </c>
      <c r="Y179" s="1">
        <f>Sheet1[[#This Row],[UnitPrice]]*Sheet1[[#This Row],[Quantity]] *(1 - Sheet1[[#This Row],[Discount]])</f>
        <v>205.75799999999998</v>
      </c>
      <c r="Z179" s="24">
        <f>SUM(Sheet1[[#This Row],[Quantity]]*Sheet1[[#This Row],[Returned]])</f>
        <v>0</v>
      </c>
    </row>
    <row r="180" spans="1:26" x14ac:dyDescent="0.25">
      <c r="A180" s="6">
        <v>45383</v>
      </c>
      <c r="B180" t="s">
        <v>45</v>
      </c>
      <c r="C180" t="s">
        <v>40</v>
      </c>
      <c r="D180">
        <v>17</v>
      </c>
      <c r="E180" s="1">
        <v>480.62</v>
      </c>
      <c r="F180" t="s">
        <v>51</v>
      </c>
      <c r="G180" t="s">
        <v>22</v>
      </c>
      <c r="H180" s="9">
        <v>0.15</v>
      </c>
      <c r="I180" t="s">
        <v>52</v>
      </c>
      <c r="J180" s="1">
        <v>6944.9589999999998</v>
      </c>
      <c r="K180" t="s">
        <v>24</v>
      </c>
      <c r="L180" t="s">
        <v>25</v>
      </c>
      <c r="M180">
        <v>0</v>
      </c>
      <c r="N180" t="s">
        <v>410</v>
      </c>
      <c r="O180" t="s">
        <v>411</v>
      </c>
      <c r="P180" s="11">
        <v>37.090000000000003</v>
      </c>
      <c r="Q180" s="6">
        <v>45383</v>
      </c>
      <c r="R180" s="6">
        <v>45391</v>
      </c>
      <c r="S180" t="s">
        <v>50</v>
      </c>
      <c r="T180">
        <f>Sheet1[[#This Row],[DeliveryDate]]-Sheet1[[#This Row],[OrderDate]]</f>
        <v>8</v>
      </c>
      <c r="U180" t="str">
        <f t="shared" si="4"/>
        <v>Mar</v>
      </c>
      <c r="V180" t="str">
        <f t="shared" si="5"/>
        <v>Monday</v>
      </c>
      <c r="W180" s="1">
        <f>Sheet1[[#This Row],[TotalPrice]]-Sheet1[[#This Row],[ShippingCost]]</f>
        <v>6907.8689999999997</v>
      </c>
      <c r="X180" t="str">
        <f>TEXT(Sheet1[[#This Row],[Date]], "yyyy")</f>
        <v>2024</v>
      </c>
      <c r="Y180" s="1">
        <f>Sheet1[[#This Row],[UnitPrice]]*Sheet1[[#This Row],[Quantity]] *(1 - Sheet1[[#This Row],[Discount]])</f>
        <v>6944.9589999999998</v>
      </c>
      <c r="Z180" s="24">
        <f>SUM(Sheet1[[#This Row],[Quantity]]*Sheet1[[#This Row],[Returned]])</f>
        <v>0</v>
      </c>
    </row>
    <row r="181" spans="1:26" x14ac:dyDescent="0.25">
      <c r="A181" s="6">
        <v>45258</v>
      </c>
      <c r="B181" t="s">
        <v>39</v>
      </c>
      <c r="C181" t="s">
        <v>46</v>
      </c>
      <c r="D181">
        <v>18</v>
      </c>
      <c r="E181" s="1">
        <v>174.03</v>
      </c>
      <c r="F181" t="s">
        <v>21</v>
      </c>
      <c r="G181" t="s">
        <v>22</v>
      </c>
      <c r="H181" s="9">
        <v>0.1</v>
      </c>
      <c r="I181" t="s">
        <v>47</v>
      </c>
      <c r="J181" s="1">
        <v>2819.2860000000001</v>
      </c>
      <c r="K181" t="s">
        <v>24</v>
      </c>
      <c r="L181" t="s">
        <v>35</v>
      </c>
      <c r="M181">
        <v>0</v>
      </c>
      <c r="N181" t="s">
        <v>412</v>
      </c>
      <c r="O181" t="s">
        <v>413</v>
      </c>
      <c r="P181" s="11">
        <v>32.19</v>
      </c>
      <c r="Q181" s="6">
        <v>45258</v>
      </c>
      <c r="R181" s="6">
        <v>45263</v>
      </c>
      <c r="S181" t="s">
        <v>44</v>
      </c>
      <c r="T181">
        <f>Sheet1[[#This Row],[DeliveryDate]]-Sheet1[[#This Row],[OrderDate]]</f>
        <v>5</v>
      </c>
      <c r="U181" t="str">
        <f t="shared" si="4"/>
        <v>Jul</v>
      </c>
      <c r="V181" t="str">
        <f t="shared" si="5"/>
        <v>Thursday</v>
      </c>
      <c r="W181" s="1">
        <f>Sheet1[[#This Row],[TotalPrice]]-Sheet1[[#This Row],[ShippingCost]]</f>
        <v>2787.096</v>
      </c>
      <c r="X181" t="str">
        <f>TEXT(Sheet1[[#This Row],[Date]], "yyyy")</f>
        <v>2023</v>
      </c>
      <c r="Y181" s="1">
        <f>Sheet1[[#This Row],[UnitPrice]]*Sheet1[[#This Row],[Quantity]] *(1 - Sheet1[[#This Row],[Discount]])</f>
        <v>2819.2860000000001</v>
      </c>
      <c r="Z181" s="24">
        <f>SUM(Sheet1[[#This Row],[Quantity]]*Sheet1[[#This Row],[Returned]])</f>
        <v>0</v>
      </c>
    </row>
    <row r="182" spans="1:26" hidden="1" x14ac:dyDescent="0.25">
      <c r="A182" s="6">
        <v>44927</v>
      </c>
      <c r="B182" t="s">
        <v>45</v>
      </c>
      <c r="C182" t="s">
        <v>46</v>
      </c>
      <c r="D182">
        <v>11</v>
      </c>
      <c r="E182" s="1">
        <v>468.22</v>
      </c>
      <c r="F182" t="s">
        <v>58</v>
      </c>
      <c r="G182" t="s">
        <v>32</v>
      </c>
      <c r="H182" s="9">
        <v>0</v>
      </c>
      <c r="I182" t="s">
        <v>52</v>
      </c>
      <c r="J182" s="1">
        <v>5150.42</v>
      </c>
      <c r="K182" t="s">
        <v>55</v>
      </c>
      <c r="L182" t="s">
        <v>41</v>
      </c>
      <c r="M182">
        <v>0</v>
      </c>
      <c r="N182" t="s">
        <v>414</v>
      </c>
      <c r="O182" t="s">
        <v>415</v>
      </c>
      <c r="P182" s="11">
        <v>19.920000000000002</v>
      </c>
      <c r="Q182" s="6">
        <v>44927</v>
      </c>
      <c r="R182" s="6">
        <v>44937</v>
      </c>
      <c r="S182" t="s">
        <v>50</v>
      </c>
      <c r="T182">
        <f>Sheet1[[#This Row],[DeliveryDate]]-Sheet1[[#This Row],[OrderDate]]</f>
        <v>10</v>
      </c>
      <c r="U182" t="str">
        <f t="shared" si="4"/>
        <v>Apr</v>
      </c>
      <c r="V182" t="str">
        <f t="shared" si="5"/>
        <v>Wednesday</v>
      </c>
      <c r="W182" s="1">
        <f>Sheet1[[#This Row],[TotalPrice]]-Sheet1[[#This Row],[ShippingCost]]</f>
        <v>5130.5</v>
      </c>
      <c r="X182" t="str">
        <f>TEXT(Sheet1[[#This Row],[Date]], "yyyy")</f>
        <v>2023</v>
      </c>
      <c r="Y182" s="1">
        <f>Sheet1[[#This Row],[UnitPrice]]*Sheet1[[#This Row],[Quantity]] *(1 - Sheet1[[#This Row],[Discount]])</f>
        <v>5150.42</v>
      </c>
      <c r="Z182" s="24">
        <f>SUM(Sheet1[[#This Row],[Quantity]]*Sheet1[[#This Row],[Returned]])</f>
        <v>0</v>
      </c>
    </row>
    <row r="183" spans="1:26" x14ac:dyDescent="0.25">
      <c r="A183" s="6">
        <v>45675</v>
      </c>
      <c r="B183" t="s">
        <v>39</v>
      </c>
      <c r="C183" t="s">
        <v>93</v>
      </c>
      <c r="D183">
        <v>1</v>
      </c>
      <c r="E183" s="1">
        <v>411.54</v>
      </c>
      <c r="F183" t="s">
        <v>51</v>
      </c>
      <c r="G183" t="s">
        <v>32</v>
      </c>
      <c r="H183" s="9">
        <v>0.1</v>
      </c>
      <c r="I183" t="s">
        <v>23</v>
      </c>
      <c r="J183" s="1">
        <v>370.38600000000002</v>
      </c>
      <c r="K183" t="s">
        <v>34</v>
      </c>
      <c r="L183" t="s">
        <v>41</v>
      </c>
      <c r="M183">
        <v>0</v>
      </c>
      <c r="N183" t="s">
        <v>416</v>
      </c>
      <c r="O183" t="s">
        <v>417</v>
      </c>
      <c r="P183" s="11">
        <v>7.46</v>
      </c>
      <c r="Q183" s="6">
        <v>45675</v>
      </c>
      <c r="R183" s="6">
        <v>45677</v>
      </c>
      <c r="S183" t="s">
        <v>44</v>
      </c>
      <c r="T183">
        <f>Sheet1[[#This Row],[DeliveryDate]]-Sheet1[[#This Row],[OrderDate]]</f>
        <v>2</v>
      </c>
      <c r="U183" t="str">
        <f t="shared" si="4"/>
        <v>Jan</v>
      </c>
      <c r="V183" t="str">
        <f t="shared" si="5"/>
        <v>Wednesday</v>
      </c>
      <c r="W183" s="1">
        <f>Sheet1[[#This Row],[TotalPrice]]-Sheet1[[#This Row],[ShippingCost]]</f>
        <v>362.92600000000004</v>
      </c>
      <c r="X183" t="str">
        <f>TEXT(Sheet1[[#This Row],[Date]], "yyyy")</f>
        <v>2025</v>
      </c>
      <c r="Y183" s="1">
        <f>Sheet1[[#This Row],[UnitPrice]]*Sheet1[[#This Row],[Quantity]] *(1 - Sheet1[[#This Row],[Discount]])</f>
        <v>370.38600000000002</v>
      </c>
      <c r="Z183" s="24">
        <f>SUM(Sheet1[[#This Row],[Quantity]]*Sheet1[[#This Row],[Returned]])</f>
        <v>0</v>
      </c>
    </row>
    <row r="184" spans="1:26" hidden="1" x14ac:dyDescent="0.25">
      <c r="A184" s="6">
        <v>45048</v>
      </c>
      <c r="B184" t="s">
        <v>45</v>
      </c>
      <c r="C184" t="s">
        <v>109</v>
      </c>
      <c r="D184">
        <v>13</v>
      </c>
      <c r="E184" s="1">
        <v>134.19999999999999</v>
      </c>
      <c r="F184" t="s">
        <v>31</v>
      </c>
      <c r="G184" t="s">
        <v>22</v>
      </c>
      <c r="H184" s="9">
        <v>0.05</v>
      </c>
      <c r="I184" t="s">
        <v>23</v>
      </c>
      <c r="J184" s="1">
        <v>1657.37</v>
      </c>
      <c r="K184" t="s">
        <v>82</v>
      </c>
      <c r="L184" t="s">
        <v>41</v>
      </c>
      <c r="M184">
        <v>0</v>
      </c>
      <c r="N184" t="s">
        <v>418</v>
      </c>
      <c r="O184" t="s">
        <v>419</v>
      </c>
      <c r="P184" s="11">
        <v>9.6</v>
      </c>
      <c r="Q184" s="6">
        <v>45048</v>
      </c>
      <c r="R184" s="6">
        <v>45056</v>
      </c>
      <c r="S184" t="s">
        <v>50</v>
      </c>
      <c r="T184">
        <f>Sheet1[[#This Row],[DeliveryDate]]-Sheet1[[#This Row],[OrderDate]]</f>
        <v>8</v>
      </c>
      <c r="U184" t="str">
        <f t="shared" si="4"/>
        <v>Apr</v>
      </c>
      <c r="V184" t="str">
        <f t="shared" si="5"/>
        <v>Friday</v>
      </c>
      <c r="W184" s="1">
        <f>Sheet1[[#This Row],[TotalPrice]]-Sheet1[[#This Row],[ShippingCost]]</f>
        <v>1647.77</v>
      </c>
      <c r="X184" t="str">
        <f>TEXT(Sheet1[[#This Row],[Date]], "yyyy")</f>
        <v>2023</v>
      </c>
      <c r="Y184" s="1">
        <f>Sheet1[[#This Row],[UnitPrice]]*Sheet1[[#This Row],[Quantity]] *(1 - Sheet1[[#This Row],[Discount]])</f>
        <v>1657.37</v>
      </c>
      <c r="Z184" s="24">
        <f>SUM(Sheet1[[#This Row],[Quantity]]*Sheet1[[#This Row],[Returned]])</f>
        <v>0</v>
      </c>
    </row>
    <row r="185" spans="1:26" hidden="1" x14ac:dyDescent="0.25">
      <c r="A185" s="6">
        <v>45653</v>
      </c>
      <c r="B185" t="s">
        <v>29</v>
      </c>
      <c r="C185" t="s">
        <v>102</v>
      </c>
      <c r="D185">
        <v>14</v>
      </c>
      <c r="E185" s="1">
        <v>551.14</v>
      </c>
      <c r="F185" t="s">
        <v>51</v>
      </c>
      <c r="G185" t="s">
        <v>22</v>
      </c>
      <c r="H185" s="9">
        <v>0.1</v>
      </c>
      <c r="I185" t="s">
        <v>66</v>
      </c>
      <c r="J185" s="1">
        <v>6944.3639999999996</v>
      </c>
      <c r="K185" t="s">
        <v>24</v>
      </c>
      <c r="L185" t="s">
        <v>25</v>
      </c>
      <c r="M185">
        <v>1</v>
      </c>
      <c r="N185" t="s">
        <v>420</v>
      </c>
      <c r="O185" t="s">
        <v>421</v>
      </c>
      <c r="P185" s="11">
        <v>12.35</v>
      </c>
      <c r="Q185" s="6">
        <v>45653</v>
      </c>
      <c r="R185" s="6">
        <v>45662</v>
      </c>
      <c r="S185" t="s">
        <v>38</v>
      </c>
      <c r="T185">
        <f>Sheet1[[#This Row],[DeliveryDate]]-Sheet1[[#This Row],[OrderDate]]</f>
        <v>9</v>
      </c>
      <c r="U185" t="str">
        <f t="shared" si="4"/>
        <v>Feb</v>
      </c>
      <c r="V185" t="str">
        <f t="shared" si="5"/>
        <v>Sunday</v>
      </c>
      <c r="W185" s="1">
        <f>Sheet1[[#This Row],[TotalPrice]]-Sheet1[[#This Row],[ShippingCost]]</f>
        <v>6932.0139999999992</v>
      </c>
      <c r="X185" t="str">
        <f>TEXT(Sheet1[[#This Row],[Date]], "yyyy")</f>
        <v>2024</v>
      </c>
      <c r="Y185" s="1">
        <f>Sheet1[[#This Row],[UnitPrice]]*Sheet1[[#This Row],[Quantity]] *(1 - Sheet1[[#This Row],[Discount]])</f>
        <v>6944.3640000000005</v>
      </c>
      <c r="Z185" s="24">
        <f>SUM(Sheet1[[#This Row],[Quantity]]*Sheet1[[#This Row],[Returned]])</f>
        <v>14</v>
      </c>
    </row>
    <row r="186" spans="1:26" x14ac:dyDescent="0.25">
      <c r="A186" s="6">
        <v>45375</v>
      </c>
      <c r="B186" t="s">
        <v>19</v>
      </c>
      <c r="C186" t="s">
        <v>20</v>
      </c>
      <c r="D186">
        <v>6</v>
      </c>
      <c r="E186" s="1">
        <v>595.11</v>
      </c>
      <c r="F186" t="s">
        <v>51</v>
      </c>
      <c r="G186" t="s">
        <v>22</v>
      </c>
      <c r="H186" s="9">
        <v>0</v>
      </c>
      <c r="I186" t="s">
        <v>66</v>
      </c>
      <c r="J186" s="1">
        <v>3570.66</v>
      </c>
      <c r="K186" t="s">
        <v>67</v>
      </c>
      <c r="L186" t="s">
        <v>35</v>
      </c>
      <c r="M186">
        <v>1</v>
      </c>
      <c r="N186" t="s">
        <v>422</v>
      </c>
      <c r="O186" t="s">
        <v>135</v>
      </c>
      <c r="P186" s="11">
        <v>28.92</v>
      </c>
      <c r="Q186" s="6">
        <v>45375</v>
      </c>
      <c r="R186" s="6">
        <v>45382</v>
      </c>
      <c r="S186" t="s">
        <v>28</v>
      </c>
      <c r="T186">
        <f>Sheet1[[#This Row],[DeliveryDate]]-Sheet1[[#This Row],[OrderDate]]</f>
        <v>7</v>
      </c>
      <c r="U186" t="str">
        <f t="shared" si="4"/>
        <v>Sep</v>
      </c>
      <c r="V186" t="str">
        <f t="shared" si="5"/>
        <v>Thursday</v>
      </c>
      <c r="W186" s="1">
        <f>Sheet1[[#This Row],[TotalPrice]]-Sheet1[[#This Row],[ShippingCost]]</f>
        <v>3541.74</v>
      </c>
      <c r="X186" t="str">
        <f>TEXT(Sheet1[[#This Row],[Date]], "yyyy")</f>
        <v>2024</v>
      </c>
      <c r="Y186" s="1">
        <f>Sheet1[[#This Row],[UnitPrice]]*Sheet1[[#This Row],[Quantity]] *(1 - Sheet1[[#This Row],[Discount]])</f>
        <v>3570.66</v>
      </c>
      <c r="Z186" s="24">
        <f>SUM(Sheet1[[#This Row],[Quantity]]*Sheet1[[#This Row],[Returned]])</f>
        <v>6</v>
      </c>
    </row>
    <row r="187" spans="1:26" hidden="1" x14ac:dyDescent="0.25">
      <c r="A187" s="6">
        <v>44937</v>
      </c>
      <c r="B187" t="s">
        <v>39</v>
      </c>
      <c r="C187" t="s">
        <v>40</v>
      </c>
      <c r="D187">
        <v>6</v>
      </c>
      <c r="E187" s="1">
        <v>202.57</v>
      </c>
      <c r="F187" t="s">
        <v>58</v>
      </c>
      <c r="G187" t="s">
        <v>32</v>
      </c>
      <c r="H187" s="9">
        <v>0.05</v>
      </c>
      <c r="I187" t="s">
        <v>23</v>
      </c>
      <c r="J187" s="1">
        <v>1154.6489999999999</v>
      </c>
      <c r="K187" t="s">
        <v>34</v>
      </c>
      <c r="L187" t="s">
        <v>25</v>
      </c>
      <c r="M187">
        <v>0</v>
      </c>
      <c r="N187" t="s">
        <v>423</v>
      </c>
      <c r="O187" t="s">
        <v>424</v>
      </c>
      <c r="P187" s="11">
        <v>24.39</v>
      </c>
      <c r="Q187" s="6">
        <v>44937</v>
      </c>
      <c r="R187" s="6">
        <v>44940</v>
      </c>
      <c r="S187" t="s">
        <v>44</v>
      </c>
      <c r="T187">
        <f>Sheet1[[#This Row],[DeliveryDate]]-Sheet1[[#This Row],[OrderDate]]</f>
        <v>3</v>
      </c>
      <c r="U187" t="str">
        <f t="shared" si="4"/>
        <v>Apr</v>
      </c>
      <c r="V187" t="str">
        <f t="shared" si="5"/>
        <v>Thursday</v>
      </c>
      <c r="W187" s="1">
        <f>Sheet1[[#This Row],[TotalPrice]]-Sheet1[[#This Row],[ShippingCost]]</f>
        <v>1130.2589999999998</v>
      </c>
      <c r="X187" t="str">
        <f>TEXT(Sheet1[[#This Row],[Date]], "yyyy")</f>
        <v>2023</v>
      </c>
      <c r="Y187" s="1">
        <f>Sheet1[[#This Row],[UnitPrice]]*Sheet1[[#This Row],[Quantity]] *(1 - Sheet1[[#This Row],[Discount]])</f>
        <v>1154.6490000000001</v>
      </c>
      <c r="Z187" s="24">
        <f>SUM(Sheet1[[#This Row],[Quantity]]*Sheet1[[#This Row],[Returned]])</f>
        <v>0</v>
      </c>
    </row>
    <row r="188" spans="1:26" hidden="1" x14ac:dyDescent="0.25">
      <c r="A188" s="6">
        <v>45809</v>
      </c>
      <c r="B188" t="s">
        <v>29</v>
      </c>
      <c r="C188" t="s">
        <v>20</v>
      </c>
      <c r="D188">
        <v>13</v>
      </c>
      <c r="E188" s="1">
        <v>306.16000000000003</v>
      </c>
      <c r="F188" t="s">
        <v>31</v>
      </c>
      <c r="G188" t="s">
        <v>22</v>
      </c>
      <c r="H188" s="9">
        <v>0.15</v>
      </c>
      <c r="I188" t="s">
        <v>47</v>
      </c>
      <c r="J188" s="1">
        <v>3383.0680000000002</v>
      </c>
      <c r="K188" t="s">
        <v>67</v>
      </c>
      <c r="L188" t="s">
        <v>35</v>
      </c>
      <c r="M188">
        <v>0</v>
      </c>
      <c r="N188" t="s">
        <v>425</v>
      </c>
      <c r="O188" t="s">
        <v>426</v>
      </c>
      <c r="P188" s="11">
        <v>25.16</v>
      </c>
      <c r="Q188" s="6">
        <v>45809</v>
      </c>
      <c r="R188" s="6">
        <v>45818</v>
      </c>
      <c r="S188" t="s">
        <v>38</v>
      </c>
      <c r="T188">
        <f>Sheet1[[#This Row],[DeliveryDate]]-Sheet1[[#This Row],[OrderDate]]</f>
        <v>9</v>
      </c>
      <c r="U188" t="str">
        <f t="shared" si="4"/>
        <v>Aug</v>
      </c>
      <c r="V188" t="str">
        <f t="shared" si="5"/>
        <v>Wednesday</v>
      </c>
      <c r="W188" s="1">
        <f>Sheet1[[#This Row],[TotalPrice]]-Sheet1[[#This Row],[ShippingCost]]</f>
        <v>3357.9080000000004</v>
      </c>
      <c r="X188" t="str">
        <f>TEXT(Sheet1[[#This Row],[Date]], "yyyy")</f>
        <v>2025</v>
      </c>
      <c r="Y188" s="1">
        <f>Sheet1[[#This Row],[UnitPrice]]*Sheet1[[#This Row],[Quantity]] *(1 - Sheet1[[#This Row],[Discount]])</f>
        <v>3383.0680000000002</v>
      </c>
      <c r="Z188" s="24">
        <f>SUM(Sheet1[[#This Row],[Quantity]]*Sheet1[[#This Row],[Returned]])</f>
        <v>0</v>
      </c>
    </row>
    <row r="189" spans="1:26" hidden="1" x14ac:dyDescent="0.25">
      <c r="A189" s="6">
        <v>44978</v>
      </c>
      <c r="B189" t="s">
        <v>19</v>
      </c>
      <c r="C189" t="s">
        <v>93</v>
      </c>
      <c r="D189">
        <v>4</v>
      </c>
      <c r="E189" s="1">
        <v>477.05</v>
      </c>
      <c r="F189" t="s">
        <v>21</v>
      </c>
      <c r="G189" t="s">
        <v>22</v>
      </c>
      <c r="H189" s="9">
        <v>0</v>
      </c>
      <c r="I189" t="s">
        <v>52</v>
      </c>
      <c r="J189" s="1">
        <v>1908.2</v>
      </c>
      <c r="K189" t="s">
        <v>82</v>
      </c>
      <c r="L189" t="s">
        <v>41</v>
      </c>
      <c r="M189">
        <v>0</v>
      </c>
      <c r="N189" t="s">
        <v>427</v>
      </c>
      <c r="O189" t="s">
        <v>428</v>
      </c>
      <c r="P189" s="11">
        <v>45.54</v>
      </c>
      <c r="Q189" s="6">
        <v>44978</v>
      </c>
      <c r="R189" s="6">
        <v>44987</v>
      </c>
      <c r="S189" t="s">
        <v>28</v>
      </c>
      <c r="T189">
        <f>Sheet1[[#This Row],[DeliveryDate]]-Sheet1[[#This Row],[OrderDate]]</f>
        <v>9</v>
      </c>
      <c r="U189" t="str">
        <f t="shared" si="4"/>
        <v>Apr</v>
      </c>
      <c r="V189" t="str">
        <f t="shared" si="5"/>
        <v>Monday</v>
      </c>
      <c r="W189" s="1">
        <f>Sheet1[[#This Row],[TotalPrice]]-Sheet1[[#This Row],[ShippingCost]]</f>
        <v>1862.66</v>
      </c>
      <c r="X189" t="str">
        <f>TEXT(Sheet1[[#This Row],[Date]], "yyyy")</f>
        <v>2023</v>
      </c>
      <c r="Y189" s="1">
        <f>Sheet1[[#This Row],[UnitPrice]]*Sheet1[[#This Row],[Quantity]] *(1 - Sheet1[[#This Row],[Discount]])</f>
        <v>1908.2</v>
      </c>
      <c r="Z189" s="24">
        <f>SUM(Sheet1[[#This Row],[Quantity]]*Sheet1[[#This Row],[Returned]])</f>
        <v>0</v>
      </c>
    </row>
    <row r="190" spans="1:26" hidden="1" x14ac:dyDescent="0.25">
      <c r="A190" s="6">
        <v>45616</v>
      </c>
      <c r="B190" t="s">
        <v>19</v>
      </c>
      <c r="C190" t="s">
        <v>20</v>
      </c>
      <c r="D190">
        <v>6</v>
      </c>
      <c r="E190" s="1">
        <v>562.92999999999995</v>
      </c>
      <c r="F190" t="s">
        <v>51</v>
      </c>
      <c r="G190" t="s">
        <v>32</v>
      </c>
      <c r="H190" s="9">
        <v>0</v>
      </c>
      <c r="I190" t="s">
        <v>33</v>
      </c>
      <c r="J190" s="1">
        <v>3377.58</v>
      </c>
      <c r="K190" t="s">
        <v>82</v>
      </c>
      <c r="L190" t="s">
        <v>41</v>
      </c>
      <c r="M190">
        <v>0</v>
      </c>
      <c r="N190" t="s">
        <v>429</v>
      </c>
      <c r="O190" t="s">
        <v>430</v>
      </c>
      <c r="P190" s="11">
        <v>43.73</v>
      </c>
      <c r="Q190" s="6">
        <v>45616</v>
      </c>
      <c r="R190" s="6">
        <v>45623</v>
      </c>
      <c r="S190" t="s">
        <v>28</v>
      </c>
      <c r="T190">
        <f>Sheet1[[#This Row],[DeliveryDate]]-Sheet1[[#This Row],[OrderDate]]</f>
        <v>7</v>
      </c>
      <c r="U190" t="str">
        <f t="shared" si="4"/>
        <v>Sep</v>
      </c>
      <c r="V190" t="str">
        <f t="shared" si="5"/>
        <v>Sunday</v>
      </c>
      <c r="W190" s="1">
        <f>Sheet1[[#This Row],[TotalPrice]]-Sheet1[[#This Row],[ShippingCost]]</f>
        <v>3333.85</v>
      </c>
      <c r="X190" t="str">
        <f>TEXT(Sheet1[[#This Row],[Date]], "yyyy")</f>
        <v>2024</v>
      </c>
      <c r="Y190" s="1">
        <f>Sheet1[[#This Row],[UnitPrice]]*Sheet1[[#This Row],[Quantity]] *(1 - Sheet1[[#This Row],[Discount]])</f>
        <v>3377.58</v>
      </c>
      <c r="Z190" s="24">
        <f>SUM(Sheet1[[#This Row],[Quantity]]*Sheet1[[#This Row],[Returned]])</f>
        <v>0</v>
      </c>
    </row>
    <row r="191" spans="1:26" x14ac:dyDescent="0.25">
      <c r="A191" s="6">
        <v>45164</v>
      </c>
      <c r="B191" t="s">
        <v>19</v>
      </c>
      <c r="C191" t="s">
        <v>46</v>
      </c>
      <c r="D191">
        <v>20</v>
      </c>
      <c r="E191" s="1">
        <v>18.29</v>
      </c>
      <c r="F191" t="s">
        <v>21</v>
      </c>
      <c r="G191" t="s">
        <v>32</v>
      </c>
      <c r="H191" s="9">
        <v>0</v>
      </c>
      <c r="I191" t="s">
        <v>66</v>
      </c>
      <c r="J191" s="1">
        <v>365.8</v>
      </c>
      <c r="K191" t="s">
        <v>55</v>
      </c>
      <c r="L191" t="s">
        <v>25</v>
      </c>
      <c r="M191">
        <v>1</v>
      </c>
      <c r="N191" t="s">
        <v>431</v>
      </c>
      <c r="O191" t="s">
        <v>432</v>
      </c>
      <c r="P191" s="11">
        <v>35.369999999999997</v>
      </c>
      <c r="Q191" s="6">
        <v>45164</v>
      </c>
      <c r="R191" s="6">
        <v>45167</v>
      </c>
      <c r="S191" t="s">
        <v>28</v>
      </c>
      <c r="T191">
        <f>Sheet1[[#This Row],[DeliveryDate]]-Sheet1[[#This Row],[OrderDate]]</f>
        <v>3</v>
      </c>
      <c r="U191" t="str">
        <f t="shared" si="4"/>
        <v>Sep</v>
      </c>
      <c r="V191" t="str">
        <f t="shared" si="5"/>
        <v>Friday</v>
      </c>
      <c r="W191" s="1">
        <f>Sheet1[[#This Row],[TotalPrice]]-Sheet1[[#This Row],[ShippingCost]]</f>
        <v>330.43</v>
      </c>
      <c r="X191" t="str">
        <f>TEXT(Sheet1[[#This Row],[Date]], "yyyy")</f>
        <v>2023</v>
      </c>
      <c r="Y191" s="1">
        <f>Sheet1[[#This Row],[UnitPrice]]*Sheet1[[#This Row],[Quantity]] *(1 - Sheet1[[#This Row],[Discount]])</f>
        <v>365.79999999999995</v>
      </c>
      <c r="Z191" s="24">
        <f>SUM(Sheet1[[#This Row],[Quantity]]*Sheet1[[#This Row],[Returned]])</f>
        <v>20</v>
      </c>
    </row>
    <row r="192" spans="1:26" x14ac:dyDescent="0.25">
      <c r="A192" s="6">
        <v>45292</v>
      </c>
      <c r="B192" t="s">
        <v>29</v>
      </c>
      <c r="C192" t="s">
        <v>102</v>
      </c>
      <c r="D192">
        <v>7</v>
      </c>
      <c r="E192" s="1">
        <v>208.86</v>
      </c>
      <c r="F192" t="s">
        <v>21</v>
      </c>
      <c r="G192" t="s">
        <v>32</v>
      </c>
      <c r="H192" s="9">
        <v>0</v>
      </c>
      <c r="I192" t="s">
        <v>47</v>
      </c>
      <c r="J192" s="1">
        <v>1462.02</v>
      </c>
      <c r="K192" t="s">
        <v>67</v>
      </c>
      <c r="L192" t="s">
        <v>25</v>
      </c>
      <c r="M192">
        <v>0</v>
      </c>
      <c r="N192" t="s">
        <v>433</v>
      </c>
      <c r="O192" t="s">
        <v>434</v>
      </c>
      <c r="P192" s="11">
        <v>20.64</v>
      </c>
      <c r="Q192" s="6">
        <v>45292</v>
      </c>
      <c r="R192" s="6">
        <v>45299</v>
      </c>
      <c r="S192" t="s">
        <v>38</v>
      </c>
      <c r="T192">
        <f>Sheet1[[#This Row],[DeliveryDate]]-Sheet1[[#This Row],[OrderDate]]</f>
        <v>7</v>
      </c>
      <c r="U192" t="str">
        <f t="shared" si="4"/>
        <v>Jun</v>
      </c>
      <c r="V192" t="str">
        <f t="shared" si="5"/>
        <v>Friday</v>
      </c>
      <c r="W192" s="1">
        <f>Sheet1[[#This Row],[TotalPrice]]-Sheet1[[#This Row],[ShippingCost]]</f>
        <v>1441.3799999999999</v>
      </c>
      <c r="X192" t="str">
        <f>TEXT(Sheet1[[#This Row],[Date]], "yyyy")</f>
        <v>2024</v>
      </c>
      <c r="Y192" s="1">
        <f>Sheet1[[#This Row],[UnitPrice]]*Sheet1[[#This Row],[Quantity]] *(1 - Sheet1[[#This Row],[Discount]])</f>
        <v>1462.02</v>
      </c>
      <c r="Z192" s="24">
        <f>SUM(Sheet1[[#This Row],[Quantity]]*Sheet1[[#This Row],[Returned]])</f>
        <v>0</v>
      </c>
    </row>
    <row r="193" spans="1:26" x14ac:dyDescent="0.25">
      <c r="A193" s="6">
        <v>45620</v>
      </c>
      <c r="B193" t="s">
        <v>29</v>
      </c>
      <c r="C193" t="s">
        <v>109</v>
      </c>
      <c r="D193">
        <v>12</v>
      </c>
      <c r="E193" s="1">
        <v>330.36</v>
      </c>
      <c r="F193" t="s">
        <v>58</v>
      </c>
      <c r="G193" t="s">
        <v>32</v>
      </c>
      <c r="H193" s="9">
        <v>0.05</v>
      </c>
      <c r="I193" t="s">
        <v>66</v>
      </c>
      <c r="J193" s="1">
        <v>3766.1039999999998</v>
      </c>
      <c r="K193" t="s">
        <v>67</v>
      </c>
      <c r="L193" t="s">
        <v>41</v>
      </c>
      <c r="M193">
        <v>0</v>
      </c>
      <c r="N193" t="s">
        <v>435</v>
      </c>
      <c r="O193" t="s">
        <v>436</v>
      </c>
      <c r="P193" s="11">
        <v>48.33</v>
      </c>
      <c r="Q193" s="6">
        <v>45620</v>
      </c>
      <c r="R193" s="6">
        <v>45626</v>
      </c>
      <c r="S193" t="s">
        <v>38</v>
      </c>
      <c r="T193">
        <f>Sheet1[[#This Row],[DeliveryDate]]-Sheet1[[#This Row],[OrderDate]]</f>
        <v>6</v>
      </c>
      <c r="U193" t="str">
        <f t="shared" si="4"/>
        <v>Jan</v>
      </c>
      <c r="V193" t="str">
        <f t="shared" si="5"/>
        <v>Thursday</v>
      </c>
      <c r="W193" s="1">
        <f>Sheet1[[#This Row],[TotalPrice]]-Sheet1[[#This Row],[ShippingCost]]</f>
        <v>3717.7739999999999</v>
      </c>
      <c r="X193" t="str">
        <f>TEXT(Sheet1[[#This Row],[Date]], "yyyy")</f>
        <v>2024</v>
      </c>
      <c r="Y193" s="1">
        <f>Sheet1[[#This Row],[UnitPrice]]*Sheet1[[#This Row],[Quantity]] *(1 - Sheet1[[#This Row],[Discount]])</f>
        <v>3766.1039999999998</v>
      </c>
      <c r="Z193" s="24">
        <f>SUM(Sheet1[[#This Row],[Quantity]]*Sheet1[[#This Row],[Returned]])</f>
        <v>0</v>
      </c>
    </row>
    <row r="194" spans="1:26" x14ac:dyDescent="0.25">
      <c r="A194" s="6">
        <v>45087</v>
      </c>
      <c r="B194" t="s">
        <v>29</v>
      </c>
      <c r="C194" t="s">
        <v>20</v>
      </c>
      <c r="D194">
        <v>2</v>
      </c>
      <c r="E194" s="1">
        <v>374.59</v>
      </c>
      <c r="F194" t="s">
        <v>51</v>
      </c>
      <c r="G194" t="s">
        <v>22</v>
      </c>
      <c r="H194" s="9">
        <v>0.15</v>
      </c>
      <c r="I194" t="s">
        <v>52</v>
      </c>
      <c r="J194" s="1">
        <v>636.803</v>
      </c>
      <c r="K194" t="s">
        <v>24</v>
      </c>
      <c r="L194" t="s">
        <v>35</v>
      </c>
      <c r="M194">
        <v>0</v>
      </c>
      <c r="N194" t="s">
        <v>437</v>
      </c>
      <c r="O194" t="s">
        <v>438</v>
      </c>
      <c r="P194" s="11">
        <v>34.64</v>
      </c>
      <c r="Q194" s="6">
        <v>45087</v>
      </c>
      <c r="R194" s="6">
        <v>45095</v>
      </c>
      <c r="S194" t="s">
        <v>38</v>
      </c>
      <c r="T194">
        <f>Sheet1[[#This Row],[DeliveryDate]]-Sheet1[[#This Row],[OrderDate]]</f>
        <v>8</v>
      </c>
      <c r="U194" t="str">
        <f t="shared" ref="U194:U257" si="6">TEXT(A220,"mmm")</f>
        <v>Mar</v>
      </c>
      <c r="V194" t="str">
        <f t="shared" ref="V194:V257" si="7">TEXT(A219,"dddd")</f>
        <v>Wednesday</v>
      </c>
      <c r="W194" s="1">
        <f>Sheet1[[#This Row],[TotalPrice]]-Sheet1[[#This Row],[ShippingCost]]</f>
        <v>602.16300000000001</v>
      </c>
      <c r="X194" t="str">
        <f>TEXT(Sheet1[[#This Row],[Date]], "yyyy")</f>
        <v>2023</v>
      </c>
      <c r="Y194" s="1">
        <f>Sheet1[[#This Row],[UnitPrice]]*Sheet1[[#This Row],[Quantity]] *(1 - Sheet1[[#This Row],[Discount]])</f>
        <v>636.803</v>
      </c>
      <c r="Z194" s="24">
        <f>SUM(Sheet1[[#This Row],[Quantity]]*Sheet1[[#This Row],[Returned]])</f>
        <v>0</v>
      </c>
    </row>
    <row r="195" spans="1:26" x14ac:dyDescent="0.25">
      <c r="A195" s="6">
        <v>45166</v>
      </c>
      <c r="B195" t="s">
        <v>19</v>
      </c>
      <c r="C195" t="s">
        <v>46</v>
      </c>
      <c r="D195">
        <v>3</v>
      </c>
      <c r="E195" s="1">
        <v>376.24</v>
      </c>
      <c r="F195" t="s">
        <v>31</v>
      </c>
      <c r="G195" t="s">
        <v>32</v>
      </c>
      <c r="H195" s="9">
        <v>0.05</v>
      </c>
      <c r="I195" t="s">
        <v>47</v>
      </c>
      <c r="J195" s="1">
        <v>1072.2840000000001</v>
      </c>
      <c r="K195" t="s">
        <v>55</v>
      </c>
      <c r="L195" t="s">
        <v>25</v>
      </c>
      <c r="M195">
        <v>1</v>
      </c>
      <c r="N195" t="s">
        <v>439</v>
      </c>
      <c r="O195" t="s">
        <v>440</v>
      </c>
      <c r="P195" s="11">
        <v>6.15</v>
      </c>
      <c r="Q195" s="6">
        <v>45166</v>
      </c>
      <c r="R195" s="6">
        <v>45170</v>
      </c>
      <c r="S195" t="s">
        <v>28</v>
      </c>
      <c r="T195">
        <f>Sheet1[[#This Row],[DeliveryDate]]-Sheet1[[#This Row],[OrderDate]]</f>
        <v>4</v>
      </c>
      <c r="U195" t="str">
        <f t="shared" si="6"/>
        <v>Mar</v>
      </c>
      <c r="V195" t="str">
        <f t="shared" si="7"/>
        <v>Saturday</v>
      </c>
      <c r="W195" s="1">
        <f>Sheet1[[#This Row],[TotalPrice]]-Sheet1[[#This Row],[ShippingCost]]</f>
        <v>1066.134</v>
      </c>
      <c r="X195" t="str">
        <f>TEXT(Sheet1[[#This Row],[Date]], "yyyy")</f>
        <v>2023</v>
      </c>
      <c r="Y195" s="1">
        <f>Sheet1[[#This Row],[UnitPrice]]*Sheet1[[#This Row],[Quantity]] *(1 - Sheet1[[#This Row],[Discount]])</f>
        <v>1072.2839999999999</v>
      </c>
      <c r="Z195" s="24">
        <f>SUM(Sheet1[[#This Row],[Quantity]]*Sheet1[[#This Row],[Returned]])</f>
        <v>3</v>
      </c>
    </row>
    <row r="196" spans="1:26" x14ac:dyDescent="0.25">
      <c r="A196" s="6">
        <v>44948</v>
      </c>
      <c r="B196" t="s">
        <v>62</v>
      </c>
      <c r="C196" t="s">
        <v>30</v>
      </c>
      <c r="D196">
        <v>13</v>
      </c>
      <c r="E196" s="1">
        <v>140.49</v>
      </c>
      <c r="F196" t="s">
        <v>31</v>
      </c>
      <c r="G196" t="s">
        <v>32</v>
      </c>
      <c r="H196" s="9">
        <v>0</v>
      </c>
      <c r="I196" t="s">
        <v>23</v>
      </c>
      <c r="J196" s="1">
        <v>1826.37</v>
      </c>
      <c r="K196" t="s">
        <v>55</v>
      </c>
      <c r="L196" t="s">
        <v>35</v>
      </c>
      <c r="M196">
        <v>0</v>
      </c>
      <c r="N196" t="s">
        <v>441</v>
      </c>
      <c r="O196" t="s">
        <v>442</v>
      </c>
      <c r="P196" s="11">
        <v>17.690000000000001</v>
      </c>
      <c r="Q196" s="6">
        <v>44948</v>
      </c>
      <c r="R196" s="6">
        <v>44957</v>
      </c>
      <c r="S196" t="s">
        <v>65</v>
      </c>
      <c r="T196">
        <f>Sheet1[[#This Row],[DeliveryDate]]-Sheet1[[#This Row],[OrderDate]]</f>
        <v>9</v>
      </c>
      <c r="U196" t="str">
        <f t="shared" si="6"/>
        <v>Nov</v>
      </c>
      <c r="V196" t="str">
        <f t="shared" si="7"/>
        <v>Monday</v>
      </c>
      <c r="W196" s="1">
        <f>Sheet1[[#This Row],[TotalPrice]]-Sheet1[[#This Row],[ShippingCost]]</f>
        <v>1808.6799999999998</v>
      </c>
      <c r="X196" t="str">
        <f>TEXT(Sheet1[[#This Row],[Date]], "yyyy")</f>
        <v>2023</v>
      </c>
      <c r="Y196" s="1">
        <f>Sheet1[[#This Row],[UnitPrice]]*Sheet1[[#This Row],[Quantity]] *(1 - Sheet1[[#This Row],[Discount]])</f>
        <v>1826.3700000000001</v>
      </c>
      <c r="Z196" s="24">
        <f>SUM(Sheet1[[#This Row],[Quantity]]*Sheet1[[#This Row],[Returned]])</f>
        <v>0</v>
      </c>
    </row>
    <row r="197" spans="1:26" hidden="1" x14ac:dyDescent="0.25">
      <c r="A197" s="6">
        <v>44964</v>
      </c>
      <c r="B197" t="s">
        <v>39</v>
      </c>
      <c r="C197" t="s">
        <v>102</v>
      </c>
      <c r="D197">
        <v>3</v>
      </c>
      <c r="E197" s="1">
        <v>506.33</v>
      </c>
      <c r="F197" t="s">
        <v>21</v>
      </c>
      <c r="G197" t="s">
        <v>32</v>
      </c>
      <c r="H197" s="9">
        <v>0.15</v>
      </c>
      <c r="I197" t="s">
        <v>47</v>
      </c>
      <c r="J197" s="1">
        <v>1291.1415</v>
      </c>
      <c r="K197" t="s">
        <v>55</v>
      </c>
      <c r="L197" t="s">
        <v>25</v>
      </c>
      <c r="M197">
        <v>0</v>
      </c>
      <c r="N197" t="s">
        <v>443</v>
      </c>
      <c r="O197" t="s">
        <v>444</v>
      </c>
      <c r="P197" s="11">
        <v>25.71</v>
      </c>
      <c r="Q197" s="6">
        <v>44964</v>
      </c>
      <c r="R197" s="6">
        <v>44971</v>
      </c>
      <c r="S197" t="s">
        <v>44</v>
      </c>
      <c r="T197">
        <f>Sheet1[[#This Row],[DeliveryDate]]-Sheet1[[#This Row],[OrderDate]]</f>
        <v>7</v>
      </c>
      <c r="U197" t="str">
        <f t="shared" si="6"/>
        <v>Aug</v>
      </c>
      <c r="V197" t="str">
        <f t="shared" si="7"/>
        <v>Thursday</v>
      </c>
      <c r="W197" s="1">
        <f>Sheet1[[#This Row],[TotalPrice]]-Sheet1[[#This Row],[ShippingCost]]</f>
        <v>1265.4314999999999</v>
      </c>
      <c r="X197" t="str">
        <f>TEXT(Sheet1[[#This Row],[Date]], "yyyy")</f>
        <v>2023</v>
      </c>
      <c r="Y197" s="1">
        <f>Sheet1[[#This Row],[UnitPrice]]*Sheet1[[#This Row],[Quantity]] *(1 - Sheet1[[#This Row],[Discount]])</f>
        <v>1291.1415</v>
      </c>
      <c r="Z197" s="24">
        <f>SUM(Sheet1[[#This Row],[Quantity]]*Sheet1[[#This Row],[Returned]])</f>
        <v>0</v>
      </c>
    </row>
    <row r="198" spans="1:26" x14ac:dyDescent="0.25">
      <c r="A198" s="6">
        <v>45252</v>
      </c>
      <c r="B198" t="s">
        <v>29</v>
      </c>
      <c r="C198" t="s">
        <v>102</v>
      </c>
      <c r="D198">
        <v>8</v>
      </c>
      <c r="E198" s="1">
        <v>138.72999999999999</v>
      </c>
      <c r="F198" t="s">
        <v>31</v>
      </c>
      <c r="G198" t="s">
        <v>22</v>
      </c>
      <c r="H198" s="9">
        <v>0.05</v>
      </c>
      <c r="I198" t="s">
        <v>47</v>
      </c>
      <c r="J198" s="1">
        <v>1054.348</v>
      </c>
      <c r="K198" t="s">
        <v>24</v>
      </c>
      <c r="L198" t="s">
        <v>41</v>
      </c>
      <c r="M198">
        <v>1</v>
      </c>
      <c r="N198" t="s">
        <v>445</v>
      </c>
      <c r="O198" t="s">
        <v>446</v>
      </c>
      <c r="P198" s="11">
        <v>48.51</v>
      </c>
      <c r="Q198" s="6">
        <v>45252</v>
      </c>
      <c r="R198" s="6">
        <v>45259</v>
      </c>
      <c r="S198" t="s">
        <v>38</v>
      </c>
      <c r="T198">
        <f>Sheet1[[#This Row],[DeliveryDate]]-Sheet1[[#This Row],[OrderDate]]</f>
        <v>7</v>
      </c>
      <c r="U198" t="str">
        <f t="shared" si="6"/>
        <v>Mar</v>
      </c>
      <c r="V198" t="str">
        <f t="shared" si="7"/>
        <v>Thursday</v>
      </c>
      <c r="W198" s="1">
        <f>Sheet1[[#This Row],[TotalPrice]]-Sheet1[[#This Row],[ShippingCost]]</f>
        <v>1005.838</v>
      </c>
      <c r="X198" t="str">
        <f>TEXT(Sheet1[[#This Row],[Date]], "yyyy")</f>
        <v>2023</v>
      </c>
      <c r="Y198" s="1">
        <f>Sheet1[[#This Row],[UnitPrice]]*Sheet1[[#This Row],[Quantity]] *(1 - Sheet1[[#This Row],[Discount]])</f>
        <v>1054.348</v>
      </c>
      <c r="Z198" s="24">
        <f>SUM(Sheet1[[#This Row],[Quantity]]*Sheet1[[#This Row],[Returned]])</f>
        <v>8</v>
      </c>
    </row>
    <row r="199" spans="1:26" x14ac:dyDescent="0.25">
      <c r="A199" s="6">
        <v>44951</v>
      </c>
      <c r="B199" t="s">
        <v>62</v>
      </c>
      <c r="C199" t="s">
        <v>40</v>
      </c>
      <c r="D199">
        <v>6</v>
      </c>
      <c r="E199" s="1">
        <v>134.53</v>
      </c>
      <c r="F199" t="s">
        <v>51</v>
      </c>
      <c r="G199" t="s">
        <v>32</v>
      </c>
      <c r="H199" s="9">
        <v>0.15</v>
      </c>
      <c r="I199" t="s">
        <v>52</v>
      </c>
      <c r="J199" s="1">
        <v>686.10300000000007</v>
      </c>
      <c r="K199" t="s">
        <v>55</v>
      </c>
      <c r="L199" t="s">
        <v>25</v>
      </c>
      <c r="M199">
        <v>1</v>
      </c>
      <c r="N199" t="s">
        <v>447</v>
      </c>
      <c r="O199" t="s">
        <v>448</v>
      </c>
      <c r="P199" s="11">
        <v>33.5</v>
      </c>
      <c r="Q199" s="6">
        <v>44951</v>
      </c>
      <c r="R199" s="6">
        <v>44955</v>
      </c>
      <c r="S199" t="s">
        <v>65</v>
      </c>
      <c r="T199">
        <f>Sheet1[[#This Row],[DeliveryDate]]-Sheet1[[#This Row],[OrderDate]]</f>
        <v>4</v>
      </c>
      <c r="U199" t="str">
        <f t="shared" si="6"/>
        <v>Nov</v>
      </c>
      <c r="V199" t="str">
        <f t="shared" si="7"/>
        <v>Tuesday</v>
      </c>
      <c r="W199" s="1">
        <f>Sheet1[[#This Row],[TotalPrice]]-Sheet1[[#This Row],[ShippingCost]]</f>
        <v>652.60300000000007</v>
      </c>
      <c r="X199" t="str">
        <f>TEXT(Sheet1[[#This Row],[Date]], "yyyy")</f>
        <v>2023</v>
      </c>
      <c r="Y199" s="1">
        <f>Sheet1[[#This Row],[UnitPrice]]*Sheet1[[#This Row],[Quantity]] *(1 - Sheet1[[#This Row],[Discount]])</f>
        <v>686.10300000000007</v>
      </c>
      <c r="Z199" s="24">
        <f>SUM(Sheet1[[#This Row],[Quantity]]*Sheet1[[#This Row],[Returned]])</f>
        <v>6</v>
      </c>
    </row>
    <row r="200" spans="1:26" x14ac:dyDescent="0.25">
      <c r="A200" s="6">
        <v>45721</v>
      </c>
      <c r="B200" t="s">
        <v>29</v>
      </c>
      <c r="C200" t="s">
        <v>93</v>
      </c>
      <c r="D200">
        <v>18</v>
      </c>
      <c r="E200" s="1">
        <v>375.96</v>
      </c>
      <c r="F200" t="s">
        <v>58</v>
      </c>
      <c r="G200" t="s">
        <v>22</v>
      </c>
      <c r="H200" s="9">
        <v>0.05</v>
      </c>
      <c r="I200" t="s">
        <v>66</v>
      </c>
      <c r="J200" s="1">
        <v>6428.9159999999993</v>
      </c>
      <c r="K200" t="s">
        <v>55</v>
      </c>
      <c r="L200" t="s">
        <v>35</v>
      </c>
      <c r="M200">
        <v>0</v>
      </c>
      <c r="N200" t="s">
        <v>449</v>
      </c>
      <c r="O200" t="s">
        <v>450</v>
      </c>
      <c r="P200" s="11">
        <v>26.78</v>
      </c>
      <c r="Q200" s="6">
        <v>45721</v>
      </c>
      <c r="R200" s="6">
        <v>45725</v>
      </c>
      <c r="S200" t="s">
        <v>38</v>
      </c>
      <c r="T200">
        <f>Sheet1[[#This Row],[DeliveryDate]]-Sheet1[[#This Row],[OrderDate]]</f>
        <v>4</v>
      </c>
      <c r="U200" t="str">
        <f t="shared" si="6"/>
        <v>Jan</v>
      </c>
      <c r="V200" t="str">
        <f t="shared" si="7"/>
        <v>Friday</v>
      </c>
      <c r="W200" s="1">
        <f>Sheet1[[#This Row],[TotalPrice]]-Sheet1[[#This Row],[ShippingCost]]</f>
        <v>6402.1359999999995</v>
      </c>
      <c r="X200" t="str">
        <f>TEXT(Sheet1[[#This Row],[Date]], "yyyy")</f>
        <v>2025</v>
      </c>
      <c r="Y200" s="1">
        <f>Sheet1[[#This Row],[UnitPrice]]*Sheet1[[#This Row],[Quantity]] *(1 - Sheet1[[#This Row],[Discount]])</f>
        <v>6428.9159999999993</v>
      </c>
      <c r="Z200" s="24">
        <f>SUM(Sheet1[[#This Row],[Quantity]]*Sheet1[[#This Row],[Returned]])</f>
        <v>0</v>
      </c>
    </row>
    <row r="201" spans="1:26" x14ac:dyDescent="0.25">
      <c r="A201" s="6">
        <v>44959</v>
      </c>
      <c r="B201" t="s">
        <v>39</v>
      </c>
      <c r="C201" t="s">
        <v>109</v>
      </c>
      <c r="D201">
        <v>10</v>
      </c>
      <c r="E201" s="1">
        <v>538.47</v>
      </c>
      <c r="F201" t="s">
        <v>58</v>
      </c>
      <c r="G201" t="s">
        <v>32</v>
      </c>
      <c r="H201" s="9">
        <v>0.1</v>
      </c>
      <c r="I201" t="s">
        <v>59</v>
      </c>
      <c r="J201" s="1">
        <v>4846.2299999999996</v>
      </c>
      <c r="K201" t="s">
        <v>34</v>
      </c>
      <c r="L201" t="s">
        <v>41</v>
      </c>
      <c r="M201">
        <v>1</v>
      </c>
      <c r="N201" t="s">
        <v>451</v>
      </c>
      <c r="O201" t="s">
        <v>452</v>
      </c>
      <c r="P201" s="11">
        <v>17.25</v>
      </c>
      <c r="Q201" s="6">
        <v>44959</v>
      </c>
      <c r="R201" s="6">
        <v>44969</v>
      </c>
      <c r="S201" t="s">
        <v>44</v>
      </c>
      <c r="T201">
        <f>Sheet1[[#This Row],[DeliveryDate]]-Sheet1[[#This Row],[OrderDate]]</f>
        <v>10</v>
      </c>
      <c r="U201" t="str">
        <f t="shared" si="6"/>
        <v>Jan</v>
      </c>
      <c r="V201" t="str">
        <f t="shared" si="7"/>
        <v>Thursday</v>
      </c>
      <c r="W201" s="1">
        <f>Sheet1[[#This Row],[TotalPrice]]-Sheet1[[#This Row],[ShippingCost]]</f>
        <v>4828.9799999999996</v>
      </c>
      <c r="X201" t="str">
        <f>TEXT(Sheet1[[#This Row],[Date]], "yyyy")</f>
        <v>2023</v>
      </c>
      <c r="Y201" s="1">
        <f>Sheet1[[#This Row],[UnitPrice]]*Sheet1[[#This Row],[Quantity]] *(1 - Sheet1[[#This Row],[Discount]])</f>
        <v>4846.2300000000005</v>
      </c>
      <c r="Z201" s="24">
        <f>SUM(Sheet1[[#This Row],[Quantity]]*Sheet1[[#This Row],[Returned]])</f>
        <v>10</v>
      </c>
    </row>
    <row r="202" spans="1:26" x14ac:dyDescent="0.25">
      <c r="A202" s="6">
        <v>45070</v>
      </c>
      <c r="B202" t="s">
        <v>39</v>
      </c>
      <c r="C202" t="s">
        <v>93</v>
      </c>
      <c r="D202">
        <v>15</v>
      </c>
      <c r="E202" s="1">
        <v>505.44</v>
      </c>
      <c r="F202" t="s">
        <v>31</v>
      </c>
      <c r="G202" t="s">
        <v>22</v>
      </c>
      <c r="H202" s="9">
        <v>0.1</v>
      </c>
      <c r="I202" t="s">
        <v>33</v>
      </c>
      <c r="J202" s="1">
        <v>6823.4400000000014</v>
      </c>
      <c r="K202" t="s">
        <v>24</v>
      </c>
      <c r="L202" t="s">
        <v>35</v>
      </c>
      <c r="M202">
        <v>0</v>
      </c>
      <c r="N202" t="s">
        <v>453</v>
      </c>
      <c r="O202" t="s">
        <v>454</v>
      </c>
      <c r="P202" s="11">
        <v>37.5</v>
      </c>
      <c r="Q202" s="6">
        <v>45070</v>
      </c>
      <c r="R202" s="6">
        <v>45078</v>
      </c>
      <c r="S202" t="s">
        <v>44</v>
      </c>
      <c r="T202">
        <f>Sheet1[[#This Row],[DeliveryDate]]-Sheet1[[#This Row],[OrderDate]]</f>
        <v>8</v>
      </c>
      <c r="U202" t="str">
        <f t="shared" si="6"/>
        <v>Mar</v>
      </c>
      <c r="V202" t="str">
        <f t="shared" si="7"/>
        <v>Thursday</v>
      </c>
      <c r="W202" s="1">
        <f>Sheet1[[#This Row],[TotalPrice]]-Sheet1[[#This Row],[ShippingCost]]</f>
        <v>6785.9400000000014</v>
      </c>
      <c r="X202" t="str">
        <f>TEXT(Sheet1[[#This Row],[Date]], "yyyy")</f>
        <v>2023</v>
      </c>
      <c r="Y202" s="1">
        <f>Sheet1[[#This Row],[UnitPrice]]*Sheet1[[#This Row],[Quantity]] *(1 - Sheet1[[#This Row],[Discount]])</f>
        <v>6823.4400000000005</v>
      </c>
      <c r="Z202" s="24">
        <f>SUM(Sheet1[[#This Row],[Quantity]]*Sheet1[[#This Row],[Returned]])</f>
        <v>0</v>
      </c>
    </row>
    <row r="203" spans="1:26" x14ac:dyDescent="0.25">
      <c r="A203" s="6">
        <v>45442</v>
      </c>
      <c r="B203" t="s">
        <v>29</v>
      </c>
      <c r="C203" t="s">
        <v>109</v>
      </c>
      <c r="D203">
        <v>4</v>
      </c>
      <c r="E203" s="1">
        <v>312.08999999999997</v>
      </c>
      <c r="F203" t="s">
        <v>51</v>
      </c>
      <c r="G203" t="s">
        <v>22</v>
      </c>
      <c r="H203" s="9">
        <v>0.15</v>
      </c>
      <c r="I203" t="s">
        <v>66</v>
      </c>
      <c r="J203" s="1">
        <v>1061.106</v>
      </c>
      <c r="K203" t="s">
        <v>55</v>
      </c>
      <c r="L203" t="s">
        <v>35</v>
      </c>
      <c r="M203">
        <v>1</v>
      </c>
      <c r="N203" t="s">
        <v>455</v>
      </c>
      <c r="O203" t="s">
        <v>456</v>
      </c>
      <c r="P203" s="11">
        <v>17.989999999999998</v>
      </c>
      <c r="Q203" s="6">
        <v>45442</v>
      </c>
      <c r="R203" s="6">
        <v>45449</v>
      </c>
      <c r="S203" t="s">
        <v>38</v>
      </c>
      <c r="T203">
        <f>Sheet1[[#This Row],[DeliveryDate]]-Sheet1[[#This Row],[OrderDate]]</f>
        <v>7</v>
      </c>
      <c r="U203" t="str">
        <f t="shared" si="6"/>
        <v>Nov</v>
      </c>
      <c r="V203" t="str">
        <f t="shared" si="7"/>
        <v>Saturday</v>
      </c>
      <c r="W203" s="1">
        <f>Sheet1[[#This Row],[TotalPrice]]-Sheet1[[#This Row],[ShippingCost]]</f>
        <v>1043.116</v>
      </c>
      <c r="X203" t="str">
        <f>TEXT(Sheet1[[#This Row],[Date]], "yyyy")</f>
        <v>2024</v>
      </c>
      <c r="Y203" s="1">
        <f>Sheet1[[#This Row],[UnitPrice]]*Sheet1[[#This Row],[Quantity]] *(1 - Sheet1[[#This Row],[Discount]])</f>
        <v>1061.106</v>
      </c>
      <c r="Z203" s="24">
        <f>SUM(Sheet1[[#This Row],[Quantity]]*Sheet1[[#This Row],[Returned]])</f>
        <v>4</v>
      </c>
    </row>
    <row r="204" spans="1:26" x14ac:dyDescent="0.25">
      <c r="A204" s="6">
        <v>44963</v>
      </c>
      <c r="B204" t="s">
        <v>39</v>
      </c>
      <c r="C204" t="s">
        <v>46</v>
      </c>
      <c r="D204">
        <v>10</v>
      </c>
      <c r="E204" s="1">
        <v>217.43</v>
      </c>
      <c r="F204" t="s">
        <v>31</v>
      </c>
      <c r="G204" t="s">
        <v>32</v>
      </c>
      <c r="H204" s="9">
        <v>0.15</v>
      </c>
      <c r="I204" t="s">
        <v>59</v>
      </c>
      <c r="J204" s="1">
        <v>1848.155</v>
      </c>
      <c r="K204" t="s">
        <v>82</v>
      </c>
      <c r="L204" t="s">
        <v>25</v>
      </c>
      <c r="M204">
        <v>0</v>
      </c>
      <c r="N204" t="s">
        <v>457</v>
      </c>
      <c r="O204" t="s">
        <v>458</v>
      </c>
      <c r="P204" s="11">
        <v>33.14</v>
      </c>
      <c r="Q204" s="6">
        <v>44963</v>
      </c>
      <c r="R204" s="6">
        <v>44972</v>
      </c>
      <c r="S204" t="s">
        <v>44</v>
      </c>
      <c r="T204">
        <f>Sheet1[[#This Row],[DeliveryDate]]-Sheet1[[#This Row],[OrderDate]]</f>
        <v>9</v>
      </c>
      <c r="U204" t="str">
        <f t="shared" si="6"/>
        <v>Jan</v>
      </c>
      <c r="V204" t="str">
        <f t="shared" si="7"/>
        <v>Saturday</v>
      </c>
      <c r="W204" s="1">
        <f>Sheet1[[#This Row],[TotalPrice]]-Sheet1[[#This Row],[ShippingCost]]</f>
        <v>1815.0149999999999</v>
      </c>
      <c r="X204" t="str">
        <f>TEXT(Sheet1[[#This Row],[Date]], "yyyy")</f>
        <v>2023</v>
      </c>
      <c r="Y204" s="1">
        <f>Sheet1[[#This Row],[UnitPrice]]*Sheet1[[#This Row],[Quantity]] *(1 - Sheet1[[#This Row],[Discount]])</f>
        <v>1848.1550000000002</v>
      </c>
      <c r="Z204" s="24">
        <f>SUM(Sheet1[[#This Row],[Quantity]]*Sheet1[[#This Row],[Returned]])</f>
        <v>0</v>
      </c>
    </row>
    <row r="205" spans="1:26" x14ac:dyDescent="0.25">
      <c r="A205" s="6">
        <v>45488</v>
      </c>
      <c r="B205" t="s">
        <v>62</v>
      </c>
      <c r="C205" t="s">
        <v>30</v>
      </c>
      <c r="D205">
        <v>15</v>
      </c>
      <c r="E205" s="1">
        <v>476.15</v>
      </c>
      <c r="F205" t="s">
        <v>21</v>
      </c>
      <c r="G205" t="s">
        <v>22</v>
      </c>
      <c r="H205" s="9">
        <v>0.05</v>
      </c>
      <c r="I205" t="s">
        <v>52</v>
      </c>
      <c r="J205" s="1">
        <v>6785.1374999999998</v>
      </c>
      <c r="K205" t="s">
        <v>24</v>
      </c>
      <c r="L205" t="s">
        <v>35</v>
      </c>
      <c r="M205">
        <v>0</v>
      </c>
      <c r="N205" t="s">
        <v>459</v>
      </c>
      <c r="O205" t="s">
        <v>460</v>
      </c>
      <c r="P205" s="11">
        <v>24.48</v>
      </c>
      <c r="Q205" s="6">
        <v>45488</v>
      </c>
      <c r="R205" s="6">
        <v>45492</v>
      </c>
      <c r="S205" t="s">
        <v>65</v>
      </c>
      <c r="T205">
        <f>Sheet1[[#This Row],[DeliveryDate]]-Sheet1[[#This Row],[OrderDate]]</f>
        <v>4</v>
      </c>
      <c r="U205" t="str">
        <f t="shared" si="6"/>
        <v>Jun</v>
      </c>
      <c r="V205" t="str">
        <f t="shared" si="7"/>
        <v>Wednesday</v>
      </c>
      <c r="W205" s="1">
        <f>Sheet1[[#This Row],[TotalPrice]]-Sheet1[[#This Row],[ShippingCost]]</f>
        <v>6760.6575000000003</v>
      </c>
      <c r="X205" t="str">
        <f>TEXT(Sheet1[[#This Row],[Date]], "yyyy")</f>
        <v>2024</v>
      </c>
      <c r="Y205" s="1">
        <f>Sheet1[[#This Row],[UnitPrice]]*Sheet1[[#This Row],[Quantity]] *(1 - Sheet1[[#This Row],[Discount]])</f>
        <v>6785.1374999999998</v>
      </c>
      <c r="Z205" s="24">
        <f>SUM(Sheet1[[#This Row],[Quantity]]*Sheet1[[#This Row],[Returned]])</f>
        <v>0</v>
      </c>
    </row>
    <row r="206" spans="1:26" x14ac:dyDescent="0.25">
      <c r="A206" s="6">
        <v>45722</v>
      </c>
      <c r="B206" t="s">
        <v>19</v>
      </c>
      <c r="C206" t="s">
        <v>46</v>
      </c>
      <c r="D206">
        <v>5</v>
      </c>
      <c r="E206" s="1">
        <v>89.03</v>
      </c>
      <c r="F206" t="s">
        <v>51</v>
      </c>
      <c r="G206" t="s">
        <v>22</v>
      </c>
      <c r="H206" s="9">
        <v>0.1</v>
      </c>
      <c r="I206" t="s">
        <v>47</v>
      </c>
      <c r="J206" s="1">
        <v>400.63499999999999</v>
      </c>
      <c r="K206" t="s">
        <v>55</v>
      </c>
      <c r="L206" t="s">
        <v>41</v>
      </c>
      <c r="M206">
        <v>0</v>
      </c>
      <c r="N206" t="s">
        <v>461</v>
      </c>
      <c r="O206" t="s">
        <v>462</v>
      </c>
      <c r="P206" s="11">
        <v>22.42</v>
      </c>
      <c r="Q206" s="6">
        <v>45722</v>
      </c>
      <c r="R206" s="6">
        <v>45732</v>
      </c>
      <c r="S206" t="s">
        <v>28</v>
      </c>
      <c r="T206">
        <f>Sheet1[[#This Row],[DeliveryDate]]-Sheet1[[#This Row],[OrderDate]]</f>
        <v>10</v>
      </c>
      <c r="U206" t="str">
        <f t="shared" si="6"/>
        <v>Mar</v>
      </c>
      <c r="V206" t="str">
        <f t="shared" si="7"/>
        <v>Thursday</v>
      </c>
      <c r="W206" s="1">
        <f>Sheet1[[#This Row],[TotalPrice]]-Sheet1[[#This Row],[ShippingCost]]</f>
        <v>378.21499999999997</v>
      </c>
      <c r="X206" t="str">
        <f>TEXT(Sheet1[[#This Row],[Date]], "yyyy")</f>
        <v>2025</v>
      </c>
      <c r="Y206" s="1">
        <f>Sheet1[[#This Row],[UnitPrice]]*Sheet1[[#This Row],[Quantity]] *(1 - Sheet1[[#This Row],[Discount]])</f>
        <v>400.63499999999999</v>
      </c>
      <c r="Z206" s="24">
        <f>SUM(Sheet1[[#This Row],[Quantity]]*Sheet1[[#This Row],[Returned]])</f>
        <v>0</v>
      </c>
    </row>
    <row r="207" spans="1:26" hidden="1" x14ac:dyDescent="0.25">
      <c r="A207" s="6">
        <v>45133</v>
      </c>
      <c r="B207" t="s">
        <v>39</v>
      </c>
      <c r="C207" t="s">
        <v>109</v>
      </c>
      <c r="D207">
        <v>6</v>
      </c>
      <c r="E207" s="1">
        <v>355.26</v>
      </c>
      <c r="F207" t="s">
        <v>58</v>
      </c>
      <c r="G207" t="s">
        <v>32</v>
      </c>
      <c r="H207" s="9">
        <v>0.1</v>
      </c>
      <c r="I207" t="s">
        <v>59</v>
      </c>
      <c r="J207" s="1">
        <v>1918.404</v>
      </c>
      <c r="K207" t="s">
        <v>24</v>
      </c>
      <c r="L207" t="s">
        <v>41</v>
      </c>
      <c r="M207">
        <v>0</v>
      </c>
      <c r="N207" t="s">
        <v>463</v>
      </c>
      <c r="O207" t="s">
        <v>464</v>
      </c>
      <c r="P207" s="11">
        <v>30.49</v>
      </c>
      <c r="Q207" s="6">
        <v>45133</v>
      </c>
      <c r="R207" s="6">
        <v>45136</v>
      </c>
      <c r="S207" t="s">
        <v>44</v>
      </c>
      <c r="T207">
        <f>Sheet1[[#This Row],[DeliveryDate]]-Sheet1[[#This Row],[OrderDate]]</f>
        <v>3</v>
      </c>
      <c r="U207" t="str">
        <f t="shared" si="6"/>
        <v>Aug</v>
      </c>
      <c r="V207" t="str">
        <f t="shared" si="7"/>
        <v>Thursday</v>
      </c>
      <c r="W207" s="1">
        <f>Sheet1[[#This Row],[TotalPrice]]-Sheet1[[#This Row],[ShippingCost]]</f>
        <v>1887.914</v>
      </c>
      <c r="X207" t="str">
        <f>TEXT(Sheet1[[#This Row],[Date]], "yyyy")</f>
        <v>2023</v>
      </c>
      <c r="Y207" s="1">
        <f>Sheet1[[#This Row],[UnitPrice]]*Sheet1[[#This Row],[Quantity]] *(1 - Sheet1[[#This Row],[Discount]])</f>
        <v>1918.404</v>
      </c>
      <c r="Z207" s="24">
        <f>SUM(Sheet1[[#This Row],[Quantity]]*Sheet1[[#This Row],[Returned]])</f>
        <v>0</v>
      </c>
    </row>
    <row r="208" spans="1:26" x14ac:dyDescent="0.25">
      <c r="A208" s="6">
        <v>45392</v>
      </c>
      <c r="B208" t="s">
        <v>62</v>
      </c>
      <c r="C208" t="s">
        <v>93</v>
      </c>
      <c r="D208">
        <v>8</v>
      </c>
      <c r="E208" s="1">
        <v>294.76</v>
      </c>
      <c r="F208" t="s">
        <v>51</v>
      </c>
      <c r="G208" t="s">
        <v>32</v>
      </c>
      <c r="H208" s="9">
        <v>0.1</v>
      </c>
      <c r="I208" t="s">
        <v>66</v>
      </c>
      <c r="J208" s="1">
        <v>2122.2719999999999</v>
      </c>
      <c r="K208" t="s">
        <v>24</v>
      </c>
      <c r="L208" t="s">
        <v>35</v>
      </c>
      <c r="M208">
        <v>0</v>
      </c>
      <c r="N208" t="s">
        <v>465</v>
      </c>
      <c r="O208" t="s">
        <v>466</v>
      </c>
      <c r="P208" s="11">
        <v>36.04</v>
      </c>
      <c r="Q208" s="6">
        <v>45392</v>
      </c>
      <c r="R208" s="6">
        <v>45395</v>
      </c>
      <c r="S208" t="s">
        <v>65</v>
      </c>
      <c r="T208">
        <f>Sheet1[[#This Row],[DeliveryDate]]-Sheet1[[#This Row],[OrderDate]]</f>
        <v>3</v>
      </c>
      <c r="U208" t="str">
        <f t="shared" si="6"/>
        <v>Oct</v>
      </c>
      <c r="V208" t="str">
        <f t="shared" si="7"/>
        <v>Thursday</v>
      </c>
      <c r="W208" s="1">
        <f>Sheet1[[#This Row],[TotalPrice]]-Sheet1[[#This Row],[ShippingCost]]</f>
        <v>2086.232</v>
      </c>
      <c r="X208" t="str">
        <f>TEXT(Sheet1[[#This Row],[Date]], "yyyy")</f>
        <v>2024</v>
      </c>
      <c r="Y208" s="1">
        <f>Sheet1[[#This Row],[UnitPrice]]*Sheet1[[#This Row],[Quantity]] *(1 - Sheet1[[#This Row],[Discount]])</f>
        <v>2122.2719999999999</v>
      </c>
      <c r="Z208" s="24">
        <f>SUM(Sheet1[[#This Row],[Quantity]]*Sheet1[[#This Row],[Returned]])</f>
        <v>0</v>
      </c>
    </row>
    <row r="209" spans="1:26" hidden="1" x14ac:dyDescent="0.25">
      <c r="A209" s="6">
        <v>45681</v>
      </c>
      <c r="B209" t="s">
        <v>39</v>
      </c>
      <c r="C209" t="s">
        <v>40</v>
      </c>
      <c r="D209">
        <v>16</v>
      </c>
      <c r="E209" s="1">
        <v>60.69</v>
      </c>
      <c r="F209" t="s">
        <v>31</v>
      </c>
      <c r="G209" t="s">
        <v>22</v>
      </c>
      <c r="H209" s="9">
        <v>0</v>
      </c>
      <c r="I209" t="s">
        <v>52</v>
      </c>
      <c r="J209" s="1">
        <v>971.04</v>
      </c>
      <c r="K209" t="s">
        <v>82</v>
      </c>
      <c r="L209" t="s">
        <v>41</v>
      </c>
      <c r="M209">
        <v>0</v>
      </c>
      <c r="N209" t="s">
        <v>467</v>
      </c>
      <c r="O209" t="s">
        <v>468</v>
      </c>
      <c r="P209" s="11">
        <v>7.03</v>
      </c>
      <c r="Q209" s="6">
        <v>45681</v>
      </c>
      <c r="R209" s="6">
        <v>45684</v>
      </c>
      <c r="S209" t="s">
        <v>44</v>
      </c>
      <c r="T209">
        <f>Sheet1[[#This Row],[DeliveryDate]]-Sheet1[[#This Row],[OrderDate]]</f>
        <v>3</v>
      </c>
      <c r="U209" t="str">
        <f t="shared" si="6"/>
        <v>Apr</v>
      </c>
      <c r="V209" t="str">
        <f t="shared" si="7"/>
        <v>Monday</v>
      </c>
      <c r="W209" s="1">
        <f>Sheet1[[#This Row],[TotalPrice]]-Sheet1[[#This Row],[ShippingCost]]</f>
        <v>964.01</v>
      </c>
      <c r="X209" t="str">
        <f>TEXT(Sheet1[[#This Row],[Date]], "yyyy")</f>
        <v>2025</v>
      </c>
      <c r="Y209" s="1">
        <f>Sheet1[[#This Row],[UnitPrice]]*Sheet1[[#This Row],[Quantity]] *(1 - Sheet1[[#This Row],[Discount]])</f>
        <v>971.04</v>
      </c>
      <c r="Z209" s="24">
        <f>SUM(Sheet1[[#This Row],[Quantity]]*Sheet1[[#This Row],[Returned]])</f>
        <v>0</v>
      </c>
    </row>
    <row r="210" spans="1:26" x14ac:dyDescent="0.25">
      <c r="A210" s="6">
        <v>45774</v>
      </c>
      <c r="B210" t="s">
        <v>62</v>
      </c>
      <c r="C210" t="s">
        <v>20</v>
      </c>
      <c r="D210">
        <v>2</v>
      </c>
      <c r="E210" s="1">
        <v>559.63</v>
      </c>
      <c r="F210" t="s">
        <v>21</v>
      </c>
      <c r="G210" t="s">
        <v>22</v>
      </c>
      <c r="H210" s="9">
        <v>0.1</v>
      </c>
      <c r="I210" t="s">
        <v>66</v>
      </c>
      <c r="J210" s="1">
        <v>1007.3339999999999</v>
      </c>
      <c r="K210" t="s">
        <v>82</v>
      </c>
      <c r="L210" t="s">
        <v>41</v>
      </c>
      <c r="M210">
        <v>1</v>
      </c>
      <c r="N210" t="s">
        <v>469</v>
      </c>
      <c r="O210" t="s">
        <v>470</v>
      </c>
      <c r="P210" s="11">
        <v>42.34</v>
      </c>
      <c r="Q210" s="6">
        <v>45774</v>
      </c>
      <c r="R210" s="6">
        <v>45780</v>
      </c>
      <c r="S210" t="s">
        <v>65</v>
      </c>
      <c r="T210">
        <f>Sheet1[[#This Row],[DeliveryDate]]-Sheet1[[#This Row],[OrderDate]]</f>
        <v>6</v>
      </c>
      <c r="U210" t="str">
        <f t="shared" si="6"/>
        <v>Nov</v>
      </c>
      <c r="V210" t="str">
        <f t="shared" si="7"/>
        <v>Wednesday</v>
      </c>
      <c r="W210" s="1">
        <f>Sheet1[[#This Row],[TotalPrice]]-Sheet1[[#This Row],[ShippingCost]]</f>
        <v>964.99399999999991</v>
      </c>
      <c r="X210" t="str">
        <f>TEXT(Sheet1[[#This Row],[Date]], "yyyy")</f>
        <v>2025</v>
      </c>
      <c r="Y210" s="1">
        <f>Sheet1[[#This Row],[UnitPrice]]*Sheet1[[#This Row],[Quantity]] *(1 - Sheet1[[#This Row],[Discount]])</f>
        <v>1007.3340000000001</v>
      </c>
      <c r="Z210" s="24">
        <f>SUM(Sheet1[[#This Row],[Quantity]]*Sheet1[[#This Row],[Returned]])</f>
        <v>2</v>
      </c>
    </row>
    <row r="211" spans="1:26" hidden="1" x14ac:dyDescent="0.25">
      <c r="A211" s="6">
        <v>45708</v>
      </c>
      <c r="B211" t="s">
        <v>19</v>
      </c>
      <c r="C211" t="s">
        <v>30</v>
      </c>
      <c r="D211">
        <v>4</v>
      </c>
      <c r="E211" s="1">
        <v>232.66</v>
      </c>
      <c r="F211" t="s">
        <v>21</v>
      </c>
      <c r="G211" t="s">
        <v>22</v>
      </c>
      <c r="H211" s="9">
        <v>0.1</v>
      </c>
      <c r="I211" t="s">
        <v>47</v>
      </c>
      <c r="J211" s="1">
        <v>837.57600000000002</v>
      </c>
      <c r="K211" t="s">
        <v>24</v>
      </c>
      <c r="L211" t="s">
        <v>41</v>
      </c>
      <c r="M211">
        <v>0</v>
      </c>
      <c r="N211" t="s">
        <v>471</v>
      </c>
      <c r="O211" t="s">
        <v>472</v>
      </c>
      <c r="P211" s="11">
        <v>11.88</v>
      </c>
      <c r="Q211" s="6">
        <v>45708</v>
      </c>
      <c r="R211" s="6">
        <v>45711</v>
      </c>
      <c r="S211" t="s">
        <v>28</v>
      </c>
      <c r="T211">
        <f>Sheet1[[#This Row],[DeliveryDate]]-Sheet1[[#This Row],[OrderDate]]</f>
        <v>3</v>
      </c>
      <c r="U211" t="str">
        <f t="shared" si="6"/>
        <v>Apr</v>
      </c>
      <c r="V211" t="str">
        <f t="shared" si="7"/>
        <v>Monday</v>
      </c>
      <c r="W211" s="1">
        <f>Sheet1[[#This Row],[TotalPrice]]-Sheet1[[#This Row],[ShippingCost]]</f>
        <v>825.69600000000003</v>
      </c>
      <c r="X211" t="str">
        <f>TEXT(Sheet1[[#This Row],[Date]], "yyyy")</f>
        <v>2025</v>
      </c>
      <c r="Y211" s="1">
        <f>Sheet1[[#This Row],[UnitPrice]]*Sheet1[[#This Row],[Quantity]] *(1 - Sheet1[[#This Row],[Discount]])</f>
        <v>837.57600000000002</v>
      </c>
      <c r="Z211" s="24">
        <f>SUM(Sheet1[[#This Row],[Quantity]]*Sheet1[[#This Row],[Returned]])</f>
        <v>0</v>
      </c>
    </row>
    <row r="212" spans="1:26" hidden="1" x14ac:dyDescent="0.25">
      <c r="A212" s="6">
        <v>45183</v>
      </c>
      <c r="B212" t="s">
        <v>39</v>
      </c>
      <c r="C212" t="s">
        <v>109</v>
      </c>
      <c r="D212">
        <v>10</v>
      </c>
      <c r="E212" s="1">
        <v>230.87</v>
      </c>
      <c r="F212" t="s">
        <v>31</v>
      </c>
      <c r="G212" t="s">
        <v>32</v>
      </c>
      <c r="H212" s="9">
        <v>0.15</v>
      </c>
      <c r="I212" t="s">
        <v>59</v>
      </c>
      <c r="J212" s="1">
        <v>1962.395</v>
      </c>
      <c r="K212" t="s">
        <v>55</v>
      </c>
      <c r="L212" t="s">
        <v>35</v>
      </c>
      <c r="M212">
        <v>0</v>
      </c>
      <c r="N212" t="s">
        <v>473</v>
      </c>
      <c r="O212" t="s">
        <v>474</v>
      </c>
      <c r="P212" s="11">
        <v>28.33</v>
      </c>
      <c r="Q212" s="6">
        <v>45183</v>
      </c>
      <c r="R212" s="6">
        <v>45188</v>
      </c>
      <c r="S212" t="s">
        <v>44</v>
      </c>
      <c r="T212">
        <f>Sheet1[[#This Row],[DeliveryDate]]-Sheet1[[#This Row],[OrderDate]]</f>
        <v>5</v>
      </c>
      <c r="U212" t="str">
        <f t="shared" si="6"/>
        <v>Dec</v>
      </c>
      <c r="V212" t="str">
        <f t="shared" si="7"/>
        <v>Friday</v>
      </c>
      <c r="W212" s="1">
        <f>Sheet1[[#This Row],[TotalPrice]]-Sheet1[[#This Row],[ShippingCost]]</f>
        <v>1934.0650000000001</v>
      </c>
      <c r="X212" t="str">
        <f>TEXT(Sheet1[[#This Row],[Date]], "yyyy")</f>
        <v>2023</v>
      </c>
      <c r="Y212" s="1">
        <f>Sheet1[[#This Row],[UnitPrice]]*Sheet1[[#This Row],[Quantity]] *(1 - Sheet1[[#This Row],[Discount]])</f>
        <v>1962.3949999999998</v>
      </c>
      <c r="Z212" s="24">
        <f>SUM(Sheet1[[#This Row],[Quantity]]*Sheet1[[#This Row],[Returned]])</f>
        <v>0</v>
      </c>
    </row>
    <row r="213" spans="1:26" hidden="1" x14ac:dyDescent="0.25">
      <c r="A213" s="6">
        <v>45399</v>
      </c>
      <c r="B213" t="s">
        <v>62</v>
      </c>
      <c r="C213" t="s">
        <v>93</v>
      </c>
      <c r="D213">
        <v>7</v>
      </c>
      <c r="E213" s="1">
        <v>353.9</v>
      </c>
      <c r="F213" t="s">
        <v>51</v>
      </c>
      <c r="G213" t="s">
        <v>22</v>
      </c>
      <c r="H213" s="9">
        <v>0.15</v>
      </c>
      <c r="I213" t="s">
        <v>33</v>
      </c>
      <c r="J213" s="1">
        <v>2105.7049999999999</v>
      </c>
      <c r="K213" t="s">
        <v>55</v>
      </c>
      <c r="L213" t="s">
        <v>35</v>
      </c>
      <c r="M213">
        <v>1</v>
      </c>
      <c r="N213" t="s">
        <v>475</v>
      </c>
      <c r="O213" t="s">
        <v>476</v>
      </c>
      <c r="P213" s="11">
        <v>15.74</v>
      </c>
      <c r="Q213" s="6">
        <v>45399</v>
      </c>
      <c r="R213" s="6">
        <v>45409</v>
      </c>
      <c r="S213" t="s">
        <v>65</v>
      </c>
      <c r="T213">
        <f>Sheet1[[#This Row],[DeliveryDate]]-Sheet1[[#This Row],[OrderDate]]</f>
        <v>10</v>
      </c>
      <c r="U213" t="str">
        <f t="shared" si="6"/>
        <v>Feb</v>
      </c>
      <c r="V213" t="str">
        <f t="shared" si="7"/>
        <v>Monday</v>
      </c>
      <c r="W213" s="1">
        <f>Sheet1[[#This Row],[TotalPrice]]-Sheet1[[#This Row],[ShippingCost]]</f>
        <v>2089.9650000000001</v>
      </c>
      <c r="X213" t="str">
        <f>TEXT(Sheet1[[#This Row],[Date]], "yyyy")</f>
        <v>2024</v>
      </c>
      <c r="Y213" s="1">
        <f>Sheet1[[#This Row],[UnitPrice]]*Sheet1[[#This Row],[Quantity]] *(1 - Sheet1[[#This Row],[Discount]])</f>
        <v>2105.7049999999999</v>
      </c>
      <c r="Z213" s="24">
        <f>SUM(Sheet1[[#This Row],[Quantity]]*Sheet1[[#This Row],[Returned]])</f>
        <v>7</v>
      </c>
    </row>
    <row r="214" spans="1:26" hidden="1" x14ac:dyDescent="0.25">
      <c r="A214" s="6">
        <v>45509</v>
      </c>
      <c r="B214" t="s">
        <v>19</v>
      </c>
      <c r="C214" t="s">
        <v>30</v>
      </c>
      <c r="D214">
        <v>19</v>
      </c>
      <c r="E214" s="1">
        <v>271.22000000000003</v>
      </c>
      <c r="F214" t="s">
        <v>31</v>
      </c>
      <c r="G214" t="s">
        <v>22</v>
      </c>
      <c r="H214" s="9">
        <v>0.1</v>
      </c>
      <c r="I214" t="s">
        <v>33</v>
      </c>
      <c r="J214" s="1">
        <v>4637.8620000000001</v>
      </c>
      <c r="K214" t="s">
        <v>82</v>
      </c>
      <c r="L214" t="s">
        <v>41</v>
      </c>
      <c r="M214">
        <v>0</v>
      </c>
      <c r="N214" t="s">
        <v>477</v>
      </c>
      <c r="O214" t="s">
        <v>478</v>
      </c>
      <c r="P214" s="11">
        <v>35.33</v>
      </c>
      <c r="Q214" s="6">
        <v>45509</v>
      </c>
      <c r="R214" s="6">
        <v>45519</v>
      </c>
      <c r="S214" t="s">
        <v>28</v>
      </c>
      <c r="T214">
        <f>Sheet1[[#This Row],[DeliveryDate]]-Sheet1[[#This Row],[OrderDate]]</f>
        <v>10</v>
      </c>
      <c r="U214" t="str">
        <f t="shared" si="6"/>
        <v>Aug</v>
      </c>
      <c r="V214" t="str">
        <f t="shared" si="7"/>
        <v>Sunday</v>
      </c>
      <c r="W214" s="1">
        <f>Sheet1[[#This Row],[TotalPrice]]-Sheet1[[#This Row],[ShippingCost]]</f>
        <v>4602.5320000000002</v>
      </c>
      <c r="X214" t="str">
        <f>TEXT(Sheet1[[#This Row],[Date]], "yyyy")</f>
        <v>2024</v>
      </c>
      <c r="Y214" s="1">
        <f>Sheet1[[#This Row],[UnitPrice]]*Sheet1[[#This Row],[Quantity]] *(1 - Sheet1[[#This Row],[Discount]])</f>
        <v>4637.8620000000001</v>
      </c>
      <c r="Z214" s="24">
        <f>SUM(Sheet1[[#This Row],[Quantity]]*Sheet1[[#This Row],[Returned]])</f>
        <v>0</v>
      </c>
    </row>
    <row r="215" spans="1:26" hidden="1" x14ac:dyDescent="0.25">
      <c r="A215" s="6">
        <v>45774</v>
      </c>
      <c r="B215" t="s">
        <v>62</v>
      </c>
      <c r="C215" t="s">
        <v>109</v>
      </c>
      <c r="D215">
        <v>16</v>
      </c>
      <c r="E215" s="1">
        <v>329.54</v>
      </c>
      <c r="F215" t="s">
        <v>31</v>
      </c>
      <c r="G215" t="s">
        <v>22</v>
      </c>
      <c r="H215" s="9">
        <v>0.15</v>
      </c>
      <c r="I215" t="s">
        <v>59</v>
      </c>
      <c r="J215" s="1">
        <v>4481.7440000000006</v>
      </c>
      <c r="K215" t="s">
        <v>55</v>
      </c>
      <c r="L215" t="s">
        <v>25</v>
      </c>
      <c r="M215">
        <v>1</v>
      </c>
      <c r="N215" t="s">
        <v>479</v>
      </c>
      <c r="O215" t="s">
        <v>480</v>
      </c>
      <c r="P215" s="11">
        <v>39.39</v>
      </c>
      <c r="Q215" s="6">
        <v>45774</v>
      </c>
      <c r="R215" s="6">
        <v>45780</v>
      </c>
      <c r="S215" t="s">
        <v>65</v>
      </c>
      <c r="T215">
        <f>Sheet1[[#This Row],[DeliveryDate]]-Sheet1[[#This Row],[OrderDate]]</f>
        <v>6</v>
      </c>
      <c r="U215" t="str">
        <f t="shared" si="6"/>
        <v>Oct</v>
      </c>
      <c r="V215" t="str">
        <f t="shared" si="7"/>
        <v>Sunday</v>
      </c>
      <c r="W215" s="1">
        <f>Sheet1[[#This Row],[TotalPrice]]-Sheet1[[#This Row],[ShippingCost]]</f>
        <v>4442.3540000000003</v>
      </c>
      <c r="X215" t="str">
        <f>TEXT(Sheet1[[#This Row],[Date]], "yyyy")</f>
        <v>2025</v>
      </c>
      <c r="Y215" s="1">
        <f>Sheet1[[#This Row],[UnitPrice]]*Sheet1[[#This Row],[Quantity]] *(1 - Sheet1[[#This Row],[Discount]])</f>
        <v>4481.7440000000006</v>
      </c>
      <c r="Z215" s="24">
        <f>SUM(Sheet1[[#This Row],[Quantity]]*Sheet1[[#This Row],[Returned]])</f>
        <v>16</v>
      </c>
    </row>
    <row r="216" spans="1:26" hidden="1" x14ac:dyDescent="0.25">
      <c r="A216" s="6">
        <v>45555</v>
      </c>
      <c r="B216" t="s">
        <v>29</v>
      </c>
      <c r="C216" t="s">
        <v>30</v>
      </c>
      <c r="D216">
        <v>6</v>
      </c>
      <c r="E216" s="1">
        <v>170.1</v>
      </c>
      <c r="F216" t="s">
        <v>31</v>
      </c>
      <c r="G216" t="s">
        <v>32</v>
      </c>
      <c r="H216" s="9">
        <v>0</v>
      </c>
      <c r="I216" t="s">
        <v>23</v>
      </c>
      <c r="J216" s="1">
        <v>1020.6</v>
      </c>
      <c r="K216" t="s">
        <v>34</v>
      </c>
      <c r="L216" t="s">
        <v>25</v>
      </c>
      <c r="M216">
        <v>0</v>
      </c>
      <c r="N216" t="s">
        <v>481</v>
      </c>
      <c r="O216" t="s">
        <v>482</v>
      </c>
      <c r="P216" s="11">
        <v>38.61</v>
      </c>
      <c r="Q216" s="6">
        <v>45555</v>
      </c>
      <c r="R216" s="6">
        <v>45558</v>
      </c>
      <c r="S216" t="s">
        <v>38</v>
      </c>
      <c r="T216">
        <f>Sheet1[[#This Row],[DeliveryDate]]-Sheet1[[#This Row],[OrderDate]]</f>
        <v>3</v>
      </c>
      <c r="U216" t="str">
        <f t="shared" si="6"/>
        <v>Feb</v>
      </c>
      <c r="V216" t="str">
        <f t="shared" si="7"/>
        <v>Wednesday</v>
      </c>
      <c r="W216" s="1">
        <f>Sheet1[[#This Row],[TotalPrice]]-Sheet1[[#This Row],[ShippingCost]]</f>
        <v>981.99</v>
      </c>
      <c r="X216" t="str">
        <f>TEXT(Sheet1[[#This Row],[Date]], "yyyy")</f>
        <v>2024</v>
      </c>
      <c r="Y216" s="1">
        <f>Sheet1[[#This Row],[UnitPrice]]*Sheet1[[#This Row],[Quantity]] *(1 - Sheet1[[#This Row],[Discount]])</f>
        <v>1020.5999999999999</v>
      </c>
      <c r="Z216" s="24">
        <f>SUM(Sheet1[[#This Row],[Quantity]]*Sheet1[[#This Row],[Returned]])</f>
        <v>0</v>
      </c>
    </row>
    <row r="217" spans="1:26" x14ac:dyDescent="0.25">
      <c r="A217" s="6">
        <v>45177</v>
      </c>
      <c r="B217" t="s">
        <v>62</v>
      </c>
      <c r="C217" t="s">
        <v>20</v>
      </c>
      <c r="D217">
        <v>19</v>
      </c>
      <c r="E217" s="1">
        <v>212.83</v>
      </c>
      <c r="F217" t="s">
        <v>58</v>
      </c>
      <c r="G217" t="s">
        <v>22</v>
      </c>
      <c r="H217" s="9">
        <v>0.15</v>
      </c>
      <c r="I217" t="s">
        <v>52</v>
      </c>
      <c r="J217" s="1">
        <v>3437.2044999999998</v>
      </c>
      <c r="K217" t="s">
        <v>24</v>
      </c>
      <c r="L217" t="s">
        <v>41</v>
      </c>
      <c r="M217">
        <v>0</v>
      </c>
      <c r="N217" t="s">
        <v>483</v>
      </c>
      <c r="O217" t="s">
        <v>484</v>
      </c>
      <c r="P217" s="11">
        <v>42.88</v>
      </c>
      <c r="Q217" s="6">
        <v>45177</v>
      </c>
      <c r="R217" s="6">
        <v>45184</v>
      </c>
      <c r="S217" t="s">
        <v>65</v>
      </c>
      <c r="T217">
        <f>Sheet1[[#This Row],[DeliveryDate]]-Sheet1[[#This Row],[OrderDate]]</f>
        <v>7</v>
      </c>
      <c r="U217" t="str">
        <f t="shared" si="6"/>
        <v>Jun</v>
      </c>
      <c r="V217" t="str">
        <f t="shared" si="7"/>
        <v>Tuesday</v>
      </c>
      <c r="W217" s="1">
        <f>Sheet1[[#This Row],[TotalPrice]]-Sheet1[[#This Row],[ShippingCost]]</f>
        <v>3394.3244999999997</v>
      </c>
      <c r="X217" t="str">
        <f>TEXT(Sheet1[[#This Row],[Date]], "yyyy")</f>
        <v>2023</v>
      </c>
      <c r="Y217" s="1">
        <f>Sheet1[[#This Row],[UnitPrice]]*Sheet1[[#This Row],[Quantity]] *(1 - Sheet1[[#This Row],[Discount]])</f>
        <v>3437.2045000000003</v>
      </c>
      <c r="Z217" s="24">
        <f>SUM(Sheet1[[#This Row],[Quantity]]*Sheet1[[#This Row],[Returned]])</f>
        <v>0</v>
      </c>
    </row>
    <row r="218" spans="1:26" hidden="1" x14ac:dyDescent="0.25">
      <c r="A218" s="6">
        <v>45463</v>
      </c>
      <c r="B218" t="s">
        <v>39</v>
      </c>
      <c r="C218" t="s">
        <v>30</v>
      </c>
      <c r="D218">
        <v>3</v>
      </c>
      <c r="E218" s="1">
        <v>456.92</v>
      </c>
      <c r="F218" t="s">
        <v>51</v>
      </c>
      <c r="G218" t="s">
        <v>32</v>
      </c>
      <c r="H218" s="9">
        <v>0.1</v>
      </c>
      <c r="I218" t="s">
        <v>47</v>
      </c>
      <c r="J218" s="1">
        <v>1233.684</v>
      </c>
      <c r="K218" t="s">
        <v>34</v>
      </c>
      <c r="L218" t="s">
        <v>25</v>
      </c>
      <c r="M218">
        <v>0</v>
      </c>
      <c r="N218" t="s">
        <v>485</v>
      </c>
      <c r="O218" t="s">
        <v>486</v>
      </c>
      <c r="P218" s="11">
        <v>17.57</v>
      </c>
      <c r="Q218" s="6">
        <v>45463</v>
      </c>
      <c r="R218" s="6">
        <v>45470</v>
      </c>
      <c r="S218" t="s">
        <v>44</v>
      </c>
      <c r="T218">
        <f>Sheet1[[#This Row],[DeliveryDate]]-Sheet1[[#This Row],[OrderDate]]</f>
        <v>7</v>
      </c>
      <c r="U218" t="str">
        <f t="shared" si="6"/>
        <v>Apr</v>
      </c>
      <c r="V218" t="str">
        <f t="shared" si="7"/>
        <v>Monday</v>
      </c>
      <c r="W218" s="1">
        <f>Sheet1[[#This Row],[TotalPrice]]-Sheet1[[#This Row],[ShippingCost]]</f>
        <v>1216.114</v>
      </c>
      <c r="X218" t="str">
        <f>TEXT(Sheet1[[#This Row],[Date]], "yyyy")</f>
        <v>2024</v>
      </c>
      <c r="Y218" s="1">
        <f>Sheet1[[#This Row],[UnitPrice]]*Sheet1[[#This Row],[Quantity]] *(1 - Sheet1[[#This Row],[Discount]])</f>
        <v>1233.684</v>
      </c>
      <c r="Z218" s="24">
        <f>SUM(Sheet1[[#This Row],[Quantity]]*Sheet1[[#This Row],[Returned]])</f>
        <v>0</v>
      </c>
    </row>
    <row r="219" spans="1:26" hidden="1" x14ac:dyDescent="0.25">
      <c r="A219" s="6">
        <v>44937</v>
      </c>
      <c r="B219" t="s">
        <v>19</v>
      </c>
      <c r="C219" t="s">
        <v>93</v>
      </c>
      <c r="D219">
        <v>12</v>
      </c>
      <c r="E219" s="1">
        <v>521.53</v>
      </c>
      <c r="F219" t="s">
        <v>58</v>
      </c>
      <c r="G219" t="s">
        <v>32</v>
      </c>
      <c r="H219" s="9">
        <v>0</v>
      </c>
      <c r="I219" t="s">
        <v>23</v>
      </c>
      <c r="J219" s="1">
        <v>6258.36</v>
      </c>
      <c r="K219" t="s">
        <v>82</v>
      </c>
      <c r="L219" t="s">
        <v>35</v>
      </c>
      <c r="M219">
        <v>1</v>
      </c>
      <c r="N219" t="s">
        <v>487</v>
      </c>
      <c r="O219" t="s">
        <v>488</v>
      </c>
      <c r="P219" s="11">
        <v>49.59</v>
      </c>
      <c r="Q219" s="6">
        <v>44937</v>
      </c>
      <c r="R219" s="6">
        <v>44946</v>
      </c>
      <c r="S219" t="s">
        <v>28</v>
      </c>
      <c r="T219">
        <f>Sheet1[[#This Row],[DeliveryDate]]-Sheet1[[#This Row],[OrderDate]]</f>
        <v>9</v>
      </c>
      <c r="U219" t="str">
        <f t="shared" si="6"/>
        <v>Dec</v>
      </c>
      <c r="V219" t="str">
        <f t="shared" si="7"/>
        <v>Friday</v>
      </c>
      <c r="W219" s="1">
        <f>Sheet1[[#This Row],[TotalPrice]]-Sheet1[[#This Row],[ShippingCost]]</f>
        <v>6208.7699999999995</v>
      </c>
      <c r="X219" t="str">
        <f>TEXT(Sheet1[[#This Row],[Date]], "yyyy")</f>
        <v>2023</v>
      </c>
      <c r="Y219" s="1">
        <f>Sheet1[[#This Row],[UnitPrice]]*Sheet1[[#This Row],[Quantity]] *(1 - Sheet1[[#This Row],[Discount]])</f>
        <v>6258.36</v>
      </c>
      <c r="Z219" s="24">
        <f>SUM(Sheet1[[#This Row],[Quantity]]*Sheet1[[#This Row],[Returned]])</f>
        <v>12</v>
      </c>
    </row>
    <row r="220" spans="1:26" hidden="1" x14ac:dyDescent="0.25">
      <c r="A220" s="6">
        <v>45724</v>
      </c>
      <c r="B220" t="s">
        <v>45</v>
      </c>
      <c r="C220" t="s">
        <v>102</v>
      </c>
      <c r="D220">
        <v>9</v>
      </c>
      <c r="E220" s="1">
        <v>8.81</v>
      </c>
      <c r="F220" t="s">
        <v>58</v>
      </c>
      <c r="G220" t="s">
        <v>32</v>
      </c>
      <c r="H220" s="9">
        <v>0.15</v>
      </c>
      <c r="I220" t="s">
        <v>33</v>
      </c>
      <c r="J220" s="1">
        <v>67.396500000000003</v>
      </c>
      <c r="K220" t="s">
        <v>24</v>
      </c>
      <c r="L220" t="s">
        <v>35</v>
      </c>
      <c r="M220">
        <v>0</v>
      </c>
      <c r="N220" t="s">
        <v>489</v>
      </c>
      <c r="O220" t="s">
        <v>490</v>
      </c>
      <c r="P220" s="11">
        <v>42.7</v>
      </c>
      <c r="Q220" s="6">
        <v>45724</v>
      </c>
      <c r="R220" s="6">
        <v>45734</v>
      </c>
      <c r="S220" t="s">
        <v>50</v>
      </c>
      <c r="T220">
        <f>Sheet1[[#This Row],[DeliveryDate]]-Sheet1[[#This Row],[OrderDate]]</f>
        <v>10</v>
      </c>
      <c r="U220" t="str">
        <f t="shared" si="6"/>
        <v>Aug</v>
      </c>
      <c r="V220" t="str">
        <f t="shared" si="7"/>
        <v>Monday</v>
      </c>
      <c r="W220" s="1">
        <f>Sheet1[[#This Row],[TotalPrice]]-Sheet1[[#This Row],[ShippingCost]]</f>
        <v>24.6965</v>
      </c>
      <c r="X220" t="str">
        <f>TEXT(Sheet1[[#This Row],[Date]], "yyyy")</f>
        <v>2025</v>
      </c>
      <c r="Y220" s="1">
        <f>Sheet1[[#This Row],[UnitPrice]]*Sheet1[[#This Row],[Quantity]] *(1 - Sheet1[[#This Row],[Discount]])</f>
        <v>67.396500000000003</v>
      </c>
      <c r="Z220" s="24">
        <f>SUM(Sheet1[[#This Row],[Quantity]]*Sheet1[[#This Row],[Returned]])</f>
        <v>0</v>
      </c>
    </row>
    <row r="221" spans="1:26" hidden="1" x14ac:dyDescent="0.25">
      <c r="A221" s="6">
        <v>45733</v>
      </c>
      <c r="B221" t="s">
        <v>62</v>
      </c>
      <c r="C221" t="s">
        <v>102</v>
      </c>
      <c r="D221">
        <v>10</v>
      </c>
      <c r="E221" s="1">
        <v>289.91000000000003</v>
      </c>
      <c r="F221" t="s">
        <v>51</v>
      </c>
      <c r="G221" t="s">
        <v>32</v>
      </c>
      <c r="H221" s="9">
        <v>0.1</v>
      </c>
      <c r="I221" t="s">
        <v>66</v>
      </c>
      <c r="J221" s="1">
        <v>2609.190000000001</v>
      </c>
      <c r="K221" t="s">
        <v>67</v>
      </c>
      <c r="L221" t="s">
        <v>35</v>
      </c>
      <c r="M221">
        <v>0</v>
      </c>
      <c r="N221" t="s">
        <v>491</v>
      </c>
      <c r="O221" t="s">
        <v>492</v>
      </c>
      <c r="P221" s="11">
        <v>32.96</v>
      </c>
      <c r="Q221" s="6">
        <v>45733</v>
      </c>
      <c r="R221" s="6">
        <v>45737</v>
      </c>
      <c r="S221" t="s">
        <v>65</v>
      </c>
      <c r="T221">
        <f>Sheet1[[#This Row],[DeliveryDate]]-Sheet1[[#This Row],[OrderDate]]</f>
        <v>4</v>
      </c>
      <c r="U221" t="str">
        <f t="shared" si="6"/>
        <v>Feb</v>
      </c>
      <c r="V221" t="str">
        <f t="shared" si="7"/>
        <v>Thursday</v>
      </c>
      <c r="W221" s="1">
        <f>Sheet1[[#This Row],[TotalPrice]]-Sheet1[[#This Row],[ShippingCost]]</f>
        <v>2576.2300000000009</v>
      </c>
      <c r="X221" t="str">
        <f>TEXT(Sheet1[[#This Row],[Date]], "yyyy")</f>
        <v>2025</v>
      </c>
      <c r="Y221" s="1">
        <f>Sheet1[[#This Row],[UnitPrice]]*Sheet1[[#This Row],[Quantity]] *(1 - Sheet1[[#This Row],[Discount]])</f>
        <v>2609.1900000000005</v>
      </c>
      <c r="Z221" s="24">
        <f>SUM(Sheet1[[#This Row],[Quantity]]*Sheet1[[#This Row],[Returned]])</f>
        <v>0</v>
      </c>
    </row>
    <row r="222" spans="1:26" x14ac:dyDescent="0.25">
      <c r="A222" s="6">
        <v>45239</v>
      </c>
      <c r="B222" t="s">
        <v>19</v>
      </c>
      <c r="C222" t="s">
        <v>109</v>
      </c>
      <c r="D222">
        <v>3</v>
      </c>
      <c r="E222" s="1">
        <v>142.27000000000001</v>
      </c>
      <c r="F222" t="s">
        <v>58</v>
      </c>
      <c r="G222" t="s">
        <v>32</v>
      </c>
      <c r="H222" s="9">
        <v>0.05</v>
      </c>
      <c r="I222" t="s">
        <v>59</v>
      </c>
      <c r="J222" s="1">
        <v>405.46949999999998</v>
      </c>
      <c r="K222" t="s">
        <v>24</v>
      </c>
      <c r="L222" t="s">
        <v>35</v>
      </c>
      <c r="M222">
        <v>0</v>
      </c>
      <c r="N222" t="s">
        <v>493</v>
      </c>
      <c r="O222" t="s">
        <v>494</v>
      </c>
      <c r="P222" s="11">
        <v>32.799999999999997</v>
      </c>
      <c r="Q222" s="6">
        <v>45239</v>
      </c>
      <c r="R222" s="6">
        <v>45245</v>
      </c>
      <c r="S222" t="s">
        <v>28</v>
      </c>
      <c r="T222">
        <f>Sheet1[[#This Row],[DeliveryDate]]-Sheet1[[#This Row],[OrderDate]]</f>
        <v>6</v>
      </c>
      <c r="U222" t="str">
        <f t="shared" si="6"/>
        <v>Jan</v>
      </c>
      <c r="V222" t="str">
        <f t="shared" si="7"/>
        <v>Monday</v>
      </c>
      <c r="W222" s="1">
        <f>Sheet1[[#This Row],[TotalPrice]]-Sheet1[[#This Row],[ShippingCost]]</f>
        <v>372.66949999999997</v>
      </c>
      <c r="X222" t="str">
        <f>TEXT(Sheet1[[#This Row],[Date]], "yyyy")</f>
        <v>2023</v>
      </c>
      <c r="Y222" s="1">
        <f>Sheet1[[#This Row],[UnitPrice]]*Sheet1[[#This Row],[Quantity]] *(1 - Sheet1[[#This Row],[Discount]])</f>
        <v>405.46950000000004</v>
      </c>
      <c r="Z222" s="24">
        <f>SUM(Sheet1[[#This Row],[Quantity]]*Sheet1[[#This Row],[Returned]])</f>
        <v>0</v>
      </c>
    </row>
    <row r="223" spans="1:26" hidden="1" x14ac:dyDescent="0.25">
      <c r="A223" s="6">
        <v>45519</v>
      </c>
      <c r="B223" t="s">
        <v>29</v>
      </c>
      <c r="C223" t="s">
        <v>93</v>
      </c>
      <c r="D223">
        <v>20</v>
      </c>
      <c r="E223" s="1">
        <v>358.57</v>
      </c>
      <c r="F223" t="s">
        <v>21</v>
      </c>
      <c r="G223" t="s">
        <v>22</v>
      </c>
      <c r="H223" s="9">
        <v>0</v>
      </c>
      <c r="I223" t="s">
        <v>33</v>
      </c>
      <c r="J223" s="1">
        <v>7171.4</v>
      </c>
      <c r="K223" t="s">
        <v>55</v>
      </c>
      <c r="L223" t="s">
        <v>25</v>
      </c>
      <c r="M223">
        <v>1</v>
      </c>
      <c r="N223" t="s">
        <v>495</v>
      </c>
      <c r="O223" t="s">
        <v>496</v>
      </c>
      <c r="P223" s="11">
        <v>21.11</v>
      </c>
      <c r="Q223" s="6">
        <v>45519</v>
      </c>
      <c r="R223" s="6">
        <v>45524</v>
      </c>
      <c r="S223" t="s">
        <v>38</v>
      </c>
      <c r="T223">
        <f>Sheet1[[#This Row],[DeliveryDate]]-Sheet1[[#This Row],[OrderDate]]</f>
        <v>5</v>
      </c>
      <c r="U223" t="str">
        <f t="shared" si="6"/>
        <v>May</v>
      </c>
      <c r="V223" t="str">
        <f t="shared" si="7"/>
        <v>Sunday</v>
      </c>
      <c r="W223" s="1">
        <f>Sheet1[[#This Row],[TotalPrice]]-Sheet1[[#This Row],[ShippingCost]]</f>
        <v>7150.29</v>
      </c>
      <c r="X223" t="str">
        <f>TEXT(Sheet1[[#This Row],[Date]], "yyyy")</f>
        <v>2024</v>
      </c>
      <c r="Y223" s="1">
        <f>Sheet1[[#This Row],[UnitPrice]]*Sheet1[[#This Row],[Quantity]] *(1 - Sheet1[[#This Row],[Discount]])</f>
        <v>7171.4</v>
      </c>
      <c r="Z223" s="24">
        <f>SUM(Sheet1[[#This Row],[Quantity]]*Sheet1[[#This Row],[Returned]])</f>
        <v>20</v>
      </c>
    </row>
    <row r="224" spans="1:26" x14ac:dyDescent="0.25">
      <c r="A224" s="6">
        <v>45006</v>
      </c>
      <c r="B224" t="s">
        <v>62</v>
      </c>
      <c r="C224" t="s">
        <v>93</v>
      </c>
      <c r="D224">
        <v>16</v>
      </c>
      <c r="E224" s="1">
        <v>33.18</v>
      </c>
      <c r="F224" t="s">
        <v>51</v>
      </c>
      <c r="G224" t="s">
        <v>32</v>
      </c>
      <c r="H224" s="9">
        <v>0.05</v>
      </c>
      <c r="I224" t="s">
        <v>23</v>
      </c>
      <c r="J224" s="1">
        <v>504.33600000000001</v>
      </c>
      <c r="K224" t="s">
        <v>24</v>
      </c>
      <c r="L224" t="s">
        <v>35</v>
      </c>
      <c r="M224">
        <v>0</v>
      </c>
      <c r="N224" t="s">
        <v>497</v>
      </c>
      <c r="O224" t="s">
        <v>498</v>
      </c>
      <c r="P224" s="11">
        <v>22.94</v>
      </c>
      <c r="Q224" s="6">
        <v>45006</v>
      </c>
      <c r="R224" s="6">
        <v>45011</v>
      </c>
      <c r="S224" t="s">
        <v>65</v>
      </c>
      <c r="T224">
        <f>Sheet1[[#This Row],[DeliveryDate]]-Sheet1[[#This Row],[OrderDate]]</f>
        <v>5</v>
      </c>
      <c r="U224" t="str">
        <f t="shared" si="6"/>
        <v>Sep</v>
      </c>
      <c r="V224" t="str">
        <f t="shared" si="7"/>
        <v>Tuesday</v>
      </c>
      <c r="W224" s="1">
        <f>Sheet1[[#This Row],[TotalPrice]]-Sheet1[[#This Row],[ShippingCost]]</f>
        <v>481.39600000000002</v>
      </c>
      <c r="X224" t="str">
        <f>TEXT(Sheet1[[#This Row],[Date]], "yyyy")</f>
        <v>2023</v>
      </c>
      <c r="Y224" s="1">
        <f>Sheet1[[#This Row],[UnitPrice]]*Sheet1[[#This Row],[Quantity]] *(1 - Sheet1[[#This Row],[Discount]])</f>
        <v>504.33599999999996</v>
      </c>
      <c r="Z224" s="24">
        <f>SUM(Sheet1[[#This Row],[Quantity]]*Sheet1[[#This Row],[Returned]])</f>
        <v>0</v>
      </c>
    </row>
    <row r="225" spans="1:26" x14ac:dyDescent="0.25">
      <c r="A225" s="6">
        <v>45233</v>
      </c>
      <c r="B225" t="s">
        <v>62</v>
      </c>
      <c r="C225" t="s">
        <v>30</v>
      </c>
      <c r="D225">
        <v>12</v>
      </c>
      <c r="E225" s="1">
        <v>17.760000000000002</v>
      </c>
      <c r="F225" t="s">
        <v>58</v>
      </c>
      <c r="G225" t="s">
        <v>32</v>
      </c>
      <c r="H225" s="9">
        <v>0.1</v>
      </c>
      <c r="I225" t="s">
        <v>52</v>
      </c>
      <c r="J225" s="1">
        <v>191.80799999999999</v>
      </c>
      <c r="K225" t="s">
        <v>24</v>
      </c>
      <c r="L225" t="s">
        <v>25</v>
      </c>
      <c r="M225">
        <v>0</v>
      </c>
      <c r="N225" t="s">
        <v>499</v>
      </c>
      <c r="O225" t="s">
        <v>500</v>
      </c>
      <c r="P225" s="11">
        <v>12.18</v>
      </c>
      <c r="Q225" s="6">
        <v>45233</v>
      </c>
      <c r="R225" s="6">
        <v>45241</v>
      </c>
      <c r="S225" t="s">
        <v>65</v>
      </c>
      <c r="T225">
        <f>Sheet1[[#This Row],[DeliveryDate]]-Sheet1[[#This Row],[OrderDate]]</f>
        <v>8</v>
      </c>
      <c r="U225" t="str">
        <f t="shared" si="6"/>
        <v>Sep</v>
      </c>
      <c r="V225" t="str">
        <f t="shared" si="7"/>
        <v>Friday</v>
      </c>
      <c r="W225" s="1">
        <f>Sheet1[[#This Row],[TotalPrice]]-Sheet1[[#This Row],[ShippingCost]]</f>
        <v>179.62799999999999</v>
      </c>
      <c r="X225" t="str">
        <f>TEXT(Sheet1[[#This Row],[Date]], "yyyy")</f>
        <v>2023</v>
      </c>
      <c r="Y225" s="1">
        <f>Sheet1[[#This Row],[UnitPrice]]*Sheet1[[#This Row],[Quantity]] *(1 - Sheet1[[#This Row],[Discount]])</f>
        <v>191.80800000000002</v>
      </c>
      <c r="Z225" s="24">
        <f>SUM(Sheet1[[#This Row],[Quantity]]*Sheet1[[#This Row],[Returned]])</f>
        <v>0</v>
      </c>
    </row>
    <row r="226" spans="1:26" x14ac:dyDescent="0.25">
      <c r="A226" s="6">
        <v>45687</v>
      </c>
      <c r="B226" t="s">
        <v>39</v>
      </c>
      <c r="C226" t="s">
        <v>46</v>
      </c>
      <c r="D226">
        <v>16</v>
      </c>
      <c r="E226" s="1">
        <v>345.53</v>
      </c>
      <c r="F226" t="s">
        <v>51</v>
      </c>
      <c r="G226" t="s">
        <v>32</v>
      </c>
      <c r="H226" s="9">
        <v>0.15</v>
      </c>
      <c r="I226" t="s">
        <v>47</v>
      </c>
      <c r="J226" s="1">
        <v>4699.2079999999996</v>
      </c>
      <c r="K226" t="s">
        <v>34</v>
      </c>
      <c r="L226" t="s">
        <v>35</v>
      </c>
      <c r="M226">
        <v>0</v>
      </c>
      <c r="N226" t="s">
        <v>501</v>
      </c>
      <c r="O226" t="s">
        <v>502</v>
      </c>
      <c r="P226" s="11">
        <v>13.43</v>
      </c>
      <c r="Q226" s="6">
        <v>45687</v>
      </c>
      <c r="R226" s="6">
        <v>45693</v>
      </c>
      <c r="S226" t="s">
        <v>44</v>
      </c>
      <c r="T226">
        <f>Sheet1[[#This Row],[DeliveryDate]]-Sheet1[[#This Row],[OrderDate]]</f>
        <v>6</v>
      </c>
      <c r="U226" t="str">
        <f t="shared" si="6"/>
        <v>Mar</v>
      </c>
      <c r="V226" t="str">
        <f t="shared" si="7"/>
        <v>Thursday</v>
      </c>
      <c r="W226" s="1">
        <f>Sheet1[[#This Row],[TotalPrice]]-Sheet1[[#This Row],[ShippingCost]]</f>
        <v>4685.7779999999993</v>
      </c>
      <c r="X226" t="str">
        <f>TEXT(Sheet1[[#This Row],[Date]], "yyyy")</f>
        <v>2025</v>
      </c>
      <c r="Y226" s="1">
        <f>Sheet1[[#This Row],[UnitPrice]]*Sheet1[[#This Row],[Quantity]] *(1 - Sheet1[[#This Row],[Discount]])</f>
        <v>4699.2079999999996</v>
      </c>
      <c r="Z226" s="24">
        <f>SUM(Sheet1[[#This Row],[Quantity]]*Sheet1[[#This Row],[Returned]])</f>
        <v>0</v>
      </c>
    </row>
    <row r="227" spans="1:26" x14ac:dyDescent="0.25">
      <c r="A227" s="6">
        <v>45316</v>
      </c>
      <c r="B227" t="s">
        <v>62</v>
      </c>
      <c r="C227" t="s">
        <v>20</v>
      </c>
      <c r="D227">
        <v>13</v>
      </c>
      <c r="E227" s="1">
        <v>453.48</v>
      </c>
      <c r="F227" t="s">
        <v>31</v>
      </c>
      <c r="G227" t="s">
        <v>22</v>
      </c>
      <c r="H227" s="9">
        <v>0.05</v>
      </c>
      <c r="I227" t="s">
        <v>33</v>
      </c>
      <c r="J227" s="1">
        <v>5600.4779999999992</v>
      </c>
      <c r="K227" t="s">
        <v>34</v>
      </c>
      <c r="L227" t="s">
        <v>35</v>
      </c>
      <c r="M227">
        <v>0</v>
      </c>
      <c r="N227" t="s">
        <v>503</v>
      </c>
      <c r="O227" t="s">
        <v>504</v>
      </c>
      <c r="P227" s="11">
        <v>46.28</v>
      </c>
      <c r="Q227" s="6">
        <v>45316</v>
      </c>
      <c r="R227" s="6">
        <v>45325</v>
      </c>
      <c r="S227" t="s">
        <v>65</v>
      </c>
      <c r="T227">
        <f>Sheet1[[#This Row],[DeliveryDate]]-Sheet1[[#This Row],[OrderDate]]</f>
        <v>9</v>
      </c>
      <c r="U227" t="str">
        <f t="shared" si="6"/>
        <v>Jun</v>
      </c>
      <c r="V227" t="str">
        <f t="shared" si="7"/>
        <v>Friday</v>
      </c>
      <c r="W227" s="1">
        <f>Sheet1[[#This Row],[TotalPrice]]-Sheet1[[#This Row],[ShippingCost]]</f>
        <v>5554.1979999999994</v>
      </c>
      <c r="X227" t="str">
        <f>TEXT(Sheet1[[#This Row],[Date]], "yyyy")</f>
        <v>2024</v>
      </c>
      <c r="Y227" s="1">
        <f>Sheet1[[#This Row],[UnitPrice]]*Sheet1[[#This Row],[Quantity]] *(1 - Sheet1[[#This Row],[Discount]])</f>
        <v>5600.4779999999992</v>
      </c>
      <c r="Z227" s="24">
        <f>SUM(Sheet1[[#This Row],[Quantity]]*Sheet1[[#This Row],[Returned]])</f>
        <v>0</v>
      </c>
    </row>
    <row r="228" spans="1:26" x14ac:dyDescent="0.25">
      <c r="A228" s="6">
        <v>45745</v>
      </c>
      <c r="B228" t="s">
        <v>29</v>
      </c>
      <c r="C228" t="s">
        <v>20</v>
      </c>
      <c r="D228">
        <v>10</v>
      </c>
      <c r="E228" s="1">
        <v>277.74</v>
      </c>
      <c r="F228" t="s">
        <v>21</v>
      </c>
      <c r="G228" t="s">
        <v>32</v>
      </c>
      <c r="H228" s="9">
        <v>0.15</v>
      </c>
      <c r="I228" t="s">
        <v>52</v>
      </c>
      <c r="J228" s="1">
        <v>2360.79</v>
      </c>
      <c r="K228" t="s">
        <v>34</v>
      </c>
      <c r="L228" t="s">
        <v>35</v>
      </c>
      <c r="M228">
        <v>1</v>
      </c>
      <c r="N228" t="s">
        <v>505</v>
      </c>
      <c r="O228" t="s">
        <v>506</v>
      </c>
      <c r="P228" s="11">
        <v>35.020000000000003</v>
      </c>
      <c r="Q228" s="6">
        <v>45745</v>
      </c>
      <c r="R228" s="6">
        <v>45749</v>
      </c>
      <c r="S228" t="s">
        <v>38</v>
      </c>
      <c r="T228">
        <f>Sheet1[[#This Row],[DeliveryDate]]-Sheet1[[#This Row],[OrderDate]]</f>
        <v>4</v>
      </c>
      <c r="U228" t="str">
        <f t="shared" si="6"/>
        <v>May</v>
      </c>
      <c r="V228" t="str">
        <f t="shared" si="7"/>
        <v>Saturday</v>
      </c>
      <c r="W228" s="1">
        <f>Sheet1[[#This Row],[TotalPrice]]-Sheet1[[#This Row],[ShippingCost]]</f>
        <v>2325.77</v>
      </c>
      <c r="X228" t="str">
        <f>TEXT(Sheet1[[#This Row],[Date]], "yyyy")</f>
        <v>2025</v>
      </c>
      <c r="Y228" s="1">
        <f>Sheet1[[#This Row],[UnitPrice]]*Sheet1[[#This Row],[Quantity]] *(1 - Sheet1[[#This Row],[Discount]])</f>
        <v>2360.79</v>
      </c>
      <c r="Z228" s="24">
        <f>SUM(Sheet1[[#This Row],[Quantity]]*Sheet1[[#This Row],[Returned]])</f>
        <v>10</v>
      </c>
    </row>
    <row r="229" spans="1:26" hidden="1" x14ac:dyDescent="0.25">
      <c r="A229" s="6">
        <v>45598</v>
      </c>
      <c r="B229" t="s">
        <v>45</v>
      </c>
      <c r="C229" t="s">
        <v>46</v>
      </c>
      <c r="D229">
        <v>16</v>
      </c>
      <c r="E229" s="1">
        <v>89.76</v>
      </c>
      <c r="F229" t="s">
        <v>31</v>
      </c>
      <c r="G229" t="s">
        <v>22</v>
      </c>
      <c r="H229" s="9">
        <v>0</v>
      </c>
      <c r="I229" t="s">
        <v>33</v>
      </c>
      <c r="J229" s="1">
        <v>1436.16</v>
      </c>
      <c r="K229" t="s">
        <v>55</v>
      </c>
      <c r="L229" t="s">
        <v>41</v>
      </c>
      <c r="M229">
        <v>1</v>
      </c>
      <c r="N229" t="s">
        <v>507</v>
      </c>
      <c r="O229" t="s">
        <v>508</v>
      </c>
      <c r="P229" s="11">
        <v>44.69</v>
      </c>
      <c r="Q229" s="6">
        <v>45598</v>
      </c>
      <c r="R229" s="6">
        <v>45605</v>
      </c>
      <c r="S229" t="s">
        <v>50</v>
      </c>
      <c r="T229">
        <f>Sheet1[[#This Row],[DeliveryDate]]-Sheet1[[#This Row],[OrderDate]]</f>
        <v>7</v>
      </c>
      <c r="U229" t="str">
        <f t="shared" si="6"/>
        <v>Jun</v>
      </c>
      <c r="V229" t="str">
        <f t="shared" si="7"/>
        <v>Sunday</v>
      </c>
      <c r="W229" s="1">
        <f>Sheet1[[#This Row],[TotalPrice]]-Sheet1[[#This Row],[ShippingCost]]</f>
        <v>1391.47</v>
      </c>
      <c r="X229" t="str">
        <f>TEXT(Sheet1[[#This Row],[Date]], "yyyy")</f>
        <v>2024</v>
      </c>
      <c r="Y229" s="1">
        <f>Sheet1[[#This Row],[UnitPrice]]*Sheet1[[#This Row],[Quantity]] *(1 - Sheet1[[#This Row],[Discount]])</f>
        <v>1436.16</v>
      </c>
      <c r="Z229" s="24">
        <f>SUM(Sheet1[[#This Row],[Quantity]]*Sheet1[[#This Row],[Returned]])</f>
        <v>16</v>
      </c>
    </row>
    <row r="230" spans="1:26" hidden="1" x14ac:dyDescent="0.25">
      <c r="A230" s="6">
        <v>44937</v>
      </c>
      <c r="B230" t="s">
        <v>29</v>
      </c>
      <c r="C230" t="s">
        <v>93</v>
      </c>
      <c r="D230">
        <v>9</v>
      </c>
      <c r="E230" s="1">
        <v>15.58</v>
      </c>
      <c r="F230" t="s">
        <v>58</v>
      </c>
      <c r="G230" t="s">
        <v>32</v>
      </c>
      <c r="H230" s="9">
        <v>0.1</v>
      </c>
      <c r="I230" t="s">
        <v>47</v>
      </c>
      <c r="J230" s="1">
        <v>126.19799999999999</v>
      </c>
      <c r="K230" t="s">
        <v>34</v>
      </c>
      <c r="L230" t="s">
        <v>25</v>
      </c>
      <c r="M230">
        <v>1</v>
      </c>
      <c r="N230" t="s">
        <v>509</v>
      </c>
      <c r="O230" t="s">
        <v>510</v>
      </c>
      <c r="P230" s="11">
        <v>27.81</v>
      </c>
      <c r="Q230" s="6">
        <v>44937</v>
      </c>
      <c r="R230" s="6">
        <v>44945</v>
      </c>
      <c r="S230" t="s">
        <v>38</v>
      </c>
      <c r="T230">
        <f>Sheet1[[#This Row],[DeliveryDate]]-Sheet1[[#This Row],[OrderDate]]</f>
        <v>8</v>
      </c>
      <c r="U230" t="str">
        <f t="shared" si="6"/>
        <v>Dec</v>
      </c>
      <c r="V230" t="str">
        <f t="shared" si="7"/>
        <v>Tuesday</v>
      </c>
      <c r="W230" s="1">
        <f>Sheet1[[#This Row],[TotalPrice]]-Sheet1[[#This Row],[ShippingCost]]</f>
        <v>98.387999999999991</v>
      </c>
      <c r="X230" t="str">
        <f>TEXT(Sheet1[[#This Row],[Date]], "yyyy")</f>
        <v>2023</v>
      </c>
      <c r="Y230" s="1">
        <f>Sheet1[[#This Row],[UnitPrice]]*Sheet1[[#This Row],[Quantity]] *(1 - Sheet1[[#This Row],[Discount]])</f>
        <v>126.19800000000001</v>
      </c>
      <c r="Z230" s="24">
        <f>SUM(Sheet1[[#This Row],[Quantity]]*Sheet1[[#This Row],[Returned]])</f>
        <v>9</v>
      </c>
    </row>
    <row r="231" spans="1:26" x14ac:dyDescent="0.25">
      <c r="A231" s="6">
        <v>45813</v>
      </c>
      <c r="B231" t="s">
        <v>39</v>
      </c>
      <c r="C231" t="s">
        <v>40</v>
      </c>
      <c r="D231">
        <v>13</v>
      </c>
      <c r="E231" s="1">
        <v>466.54</v>
      </c>
      <c r="F231" t="s">
        <v>51</v>
      </c>
      <c r="G231" t="s">
        <v>22</v>
      </c>
      <c r="H231" s="9">
        <v>0</v>
      </c>
      <c r="I231" t="s">
        <v>23</v>
      </c>
      <c r="J231" s="1">
        <v>6065.02</v>
      </c>
      <c r="K231" t="s">
        <v>67</v>
      </c>
      <c r="L231" t="s">
        <v>25</v>
      </c>
      <c r="M231">
        <v>0</v>
      </c>
      <c r="N231" t="s">
        <v>511</v>
      </c>
      <c r="O231" t="s">
        <v>512</v>
      </c>
      <c r="P231" s="11">
        <v>18.63</v>
      </c>
      <c r="Q231" s="6">
        <v>45813</v>
      </c>
      <c r="R231" s="6">
        <v>45822</v>
      </c>
      <c r="S231" t="s">
        <v>44</v>
      </c>
      <c r="T231">
        <f>Sheet1[[#This Row],[DeliveryDate]]-Sheet1[[#This Row],[OrderDate]]</f>
        <v>9</v>
      </c>
      <c r="U231" t="str">
        <f t="shared" si="6"/>
        <v>Nov</v>
      </c>
      <c r="V231" t="str">
        <f t="shared" si="7"/>
        <v>Saturday</v>
      </c>
      <c r="W231" s="1">
        <f>Sheet1[[#This Row],[TotalPrice]]-Sheet1[[#This Row],[ShippingCost]]</f>
        <v>6046.39</v>
      </c>
      <c r="X231" t="str">
        <f>TEXT(Sheet1[[#This Row],[Date]], "yyyy")</f>
        <v>2025</v>
      </c>
      <c r="Y231" s="1">
        <f>Sheet1[[#This Row],[UnitPrice]]*Sheet1[[#This Row],[Quantity]] *(1 - Sheet1[[#This Row],[Discount]])</f>
        <v>6065.02</v>
      </c>
      <c r="Z231" s="24">
        <f>SUM(Sheet1[[#This Row],[Quantity]]*Sheet1[[#This Row],[Returned]])</f>
        <v>0</v>
      </c>
    </row>
    <row r="232" spans="1:26" hidden="1" x14ac:dyDescent="0.25">
      <c r="A232" s="6">
        <v>45372</v>
      </c>
      <c r="B232" t="s">
        <v>39</v>
      </c>
      <c r="C232" t="s">
        <v>102</v>
      </c>
      <c r="D232">
        <v>16</v>
      </c>
      <c r="E232" s="1">
        <v>593</v>
      </c>
      <c r="F232" t="s">
        <v>58</v>
      </c>
      <c r="G232" t="s">
        <v>32</v>
      </c>
      <c r="H232" s="9">
        <v>0.1</v>
      </c>
      <c r="I232" t="s">
        <v>23</v>
      </c>
      <c r="J232" s="1">
        <v>8539.2000000000007</v>
      </c>
      <c r="K232" t="s">
        <v>34</v>
      </c>
      <c r="L232" t="s">
        <v>35</v>
      </c>
      <c r="M232">
        <v>0</v>
      </c>
      <c r="N232" t="s">
        <v>513</v>
      </c>
      <c r="O232" t="s">
        <v>514</v>
      </c>
      <c r="P232" s="11">
        <v>18.77</v>
      </c>
      <c r="Q232" s="6">
        <v>45372</v>
      </c>
      <c r="R232" s="6">
        <v>45375</v>
      </c>
      <c r="S232" t="s">
        <v>44</v>
      </c>
      <c r="T232">
        <f>Sheet1[[#This Row],[DeliveryDate]]-Sheet1[[#This Row],[OrderDate]]</f>
        <v>3</v>
      </c>
      <c r="U232" t="str">
        <f t="shared" si="6"/>
        <v>Dec</v>
      </c>
      <c r="V232" t="str">
        <f t="shared" si="7"/>
        <v>Tuesday</v>
      </c>
      <c r="W232" s="1">
        <f>Sheet1[[#This Row],[TotalPrice]]-Sheet1[[#This Row],[ShippingCost]]</f>
        <v>8520.43</v>
      </c>
      <c r="X232" t="str">
        <f>TEXT(Sheet1[[#This Row],[Date]], "yyyy")</f>
        <v>2024</v>
      </c>
      <c r="Y232" s="1">
        <f>Sheet1[[#This Row],[UnitPrice]]*Sheet1[[#This Row],[Quantity]] *(1 - Sheet1[[#This Row],[Discount]])</f>
        <v>8539.2000000000007</v>
      </c>
      <c r="Z232" s="24">
        <f>SUM(Sheet1[[#This Row],[Quantity]]*Sheet1[[#This Row],[Returned]])</f>
        <v>0</v>
      </c>
    </row>
    <row r="233" spans="1:26" hidden="1" x14ac:dyDescent="0.25">
      <c r="A233" s="6">
        <v>45169</v>
      </c>
      <c r="B233" t="s">
        <v>29</v>
      </c>
      <c r="C233" t="s">
        <v>40</v>
      </c>
      <c r="D233">
        <v>6</v>
      </c>
      <c r="E233" s="1">
        <v>567.36</v>
      </c>
      <c r="F233" t="s">
        <v>51</v>
      </c>
      <c r="G233" t="s">
        <v>22</v>
      </c>
      <c r="H233" s="9">
        <v>0.05</v>
      </c>
      <c r="I233" t="s">
        <v>33</v>
      </c>
      <c r="J233" s="1">
        <v>3233.9520000000002</v>
      </c>
      <c r="K233" t="s">
        <v>34</v>
      </c>
      <c r="L233" t="s">
        <v>41</v>
      </c>
      <c r="M233">
        <v>0</v>
      </c>
      <c r="N233" t="s">
        <v>515</v>
      </c>
      <c r="O233" t="s">
        <v>516</v>
      </c>
      <c r="P233" s="11">
        <v>45.98</v>
      </c>
      <c r="Q233" s="6">
        <v>45169</v>
      </c>
      <c r="R233" s="6">
        <v>45177</v>
      </c>
      <c r="S233" t="s">
        <v>38</v>
      </c>
      <c r="T233">
        <f>Sheet1[[#This Row],[DeliveryDate]]-Sheet1[[#This Row],[OrderDate]]</f>
        <v>8</v>
      </c>
      <c r="U233" t="str">
        <f t="shared" si="6"/>
        <v>Aug</v>
      </c>
      <c r="V233" t="str">
        <f t="shared" si="7"/>
        <v>Monday</v>
      </c>
      <c r="W233" s="1">
        <f>Sheet1[[#This Row],[TotalPrice]]-Sheet1[[#This Row],[ShippingCost]]</f>
        <v>3187.9720000000002</v>
      </c>
      <c r="X233" t="str">
        <f>TEXT(Sheet1[[#This Row],[Date]], "yyyy")</f>
        <v>2023</v>
      </c>
      <c r="Y233" s="1">
        <f>Sheet1[[#This Row],[UnitPrice]]*Sheet1[[#This Row],[Quantity]] *(1 - Sheet1[[#This Row],[Discount]])</f>
        <v>3233.9519999999998</v>
      </c>
      <c r="Z233" s="24">
        <f>SUM(Sheet1[[#This Row],[Quantity]]*Sheet1[[#This Row],[Returned]])</f>
        <v>0</v>
      </c>
    </row>
    <row r="234" spans="1:26" hidden="1" x14ac:dyDescent="0.25">
      <c r="A234" s="6">
        <v>45572</v>
      </c>
      <c r="B234" t="s">
        <v>29</v>
      </c>
      <c r="C234" t="s">
        <v>30</v>
      </c>
      <c r="D234">
        <v>17</v>
      </c>
      <c r="E234" s="1">
        <v>523.04</v>
      </c>
      <c r="F234" t="s">
        <v>31</v>
      </c>
      <c r="G234" t="s">
        <v>32</v>
      </c>
      <c r="H234" s="9">
        <v>0.05</v>
      </c>
      <c r="I234" t="s">
        <v>23</v>
      </c>
      <c r="J234" s="1">
        <v>8447.0959999999995</v>
      </c>
      <c r="K234" t="s">
        <v>55</v>
      </c>
      <c r="L234" t="s">
        <v>25</v>
      </c>
      <c r="M234">
        <v>0</v>
      </c>
      <c r="N234" t="s">
        <v>517</v>
      </c>
      <c r="O234" t="s">
        <v>518</v>
      </c>
      <c r="P234" s="11">
        <v>37.380000000000003</v>
      </c>
      <c r="Q234" s="6">
        <v>45572</v>
      </c>
      <c r="R234" s="6">
        <v>45582</v>
      </c>
      <c r="S234" t="s">
        <v>38</v>
      </c>
      <c r="T234">
        <f>Sheet1[[#This Row],[DeliveryDate]]-Sheet1[[#This Row],[OrderDate]]</f>
        <v>10</v>
      </c>
      <c r="U234" t="str">
        <f t="shared" si="6"/>
        <v>Aug</v>
      </c>
      <c r="V234" t="str">
        <f t="shared" si="7"/>
        <v>Saturday</v>
      </c>
      <c r="W234" s="1">
        <f>Sheet1[[#This Row],[TotalPrice]]-Sheet1[[#This Row],[ShippingCost]]</f>
        <v>8409.7160000000003</v>
      </c>
      <c r="X234" t="str">
        <f>TEXT(Sheet1[[#This Row],[Date]], "yyyy")</f>
        <v>2024</v>
      </c>
      <c r="Y234" s="1">
        <f>Sheet1[[#This Row],[UnitPrice]]*Sheet1[[#This Row],[Quantity]] *(1 - Sheet1[[#This Row],[Discount]])</f>
        <v>8447.0959999999995</v>
      </c>
      <c r="Z234" s="24">
        <f>SUM(Sheet1[[#This Row],[Quantity]]*Sheet1[[#This Row],[Returned]])</f>
        <v>0</v>
      </c>
    </row>
    <row r="235" spans="1:26" x14ac:dyDescent="0.25">
      <c r="A235" s="6">
        <v>45028</v>
      </c>
      <c r="B235" t="s">
        <v>39</v>
      </c>
      <c r="C235" t="s">
        <v>20</v>
      </c>
      <c r="D235">
        <v>17</v>
      </c>
      <c r="E235" s="1">
        <v>376.4</v>
      </c>
      <c r="F235" t="s">
        <v>51</v>
      </c>
      <c r="G235" t="s">
        <v>22</v>
      </c>
      <c r="H235" s="9">
        <v>0</v>
      </c>
      <c r="I235" t="s">
        <v>33</v>
      </c>
      <c r="J235" s="1">
        <v>6398.7999999999993</v>
      </c>
      <c r="K235" t="s">
        <v>55</v>
      </c>
      <c r="L235" t="s">
        <v>25</v>
      </c>
      <c r="M235">
        <v>0</v>
      </c>
      <c r="N235" t="s">
        <v>519</v>
      </c>
      <c r="O235" t="s">
        <v>520</v>
      </c>
      <c r="P235" s="11">
        <v>33.380000000000003</v>
      </c>
      <c r="Q235" s="6">
        <v>45028</v>
      </c>
      <c r="R235" s="6">
        <v>45031</v>
      </c>
      <c r="S235" t="s">
        <v>44</v>
      </c>
      <c r="T235">
        <f>Sheet1[[#This Row],[DeliveryDate]]-Sheet1[[#This Row],[OrderDate]]</f>
        <v>3</v>
      </c>
      <c r="U235" t="str">
        <f t="shared" si="6"/>
        <v>Mar</v>
      </c>
      <c r="V235" t="str">
        <f t="shared" si="7"/>
        <v>Wednesday</v>
      </c>
      <c r="W235" s="1">
        <f>Sheet1[[#This Row],[TotalPrice]]-Sheet1[[#This Row],[ShippingCost]]</f>
        <v>6365.4199999999992</v>
      </c>
      <c r="X235" t="str">
        <f>TEXT(Sheet1[[#This Row],[Date]], "yyyy")</f>
        <v>2023</v>
      </c>
      <c r="Y235" s="1">
        <f>Sheet1[[#This Row],[UnitPrice]]*Sheet1[[#This Row],[Quantity]] *(1 - Sheet1[[#This Row],[Discount]])</f>
        <v>6398.7999999999993</v>
      </c>
      <c r="Z235" s="24">
        <f>SUM(Sheet1[[#This Row],[Quantity]]*Sheet1[[#This Row],[Returned]])</f>
        <v>0</v>
      </c>
    </row>
    <row r="236" spans="1:26" hidden="1" x14ac:dyDescent="0.25">
      <c r="A236" s="6">
        <v>45236</v>
      </c>
      <c r="B236" t="s">
        <v>29</v>
      </c>
      <c r="C236" t="s">
        <v>109</v>
      </c>
      <c r="D236">
        <v>5</v>
      </c>
      <c r="E236" s="1">
        <v>95.19</v>
      </c>
      <c r="F236" t="s">
        <v>31</v>
      </c>
      <c r="G236" t="s">
        <v>32</v>
      </c>
      <c r="H236" s="9">
        <v>0.15</v>
      </c>
      <c r="I236" t="s">
        <v>47</v>
      </c>
      <c r="J236" s="1">
        <v>404.5575</v>
      </c>
      <c r="K236" t="s">
        <v>82</v>
      </c>
      <c r="L236" t="s">
        <v>41</v>
      </c>
      <c r="M236">
        <v>0</v>
      </c>
      <c r="N236" t="s">
        <v>521</v>
      </c>
      <c r="O236" t="s">
        <v>522</v>
      </c>
      <c r="P236" s="11">
        <v>48.55</v>
      </c>
      <c r="Q236" s="6">
        <v>45236</v>
      </c>
      <c r="R236" s="6">
        <v>45246</v>
      </c>
      <c r="S236" t="s">
        <v>38</v>
      </c>
      <c r="T236">
        <f>Sheet1[[#This Row],[DeliveryDate]]-Sheet1[[#This Row],[OrderDate]]</f>
        <v>10</v>
      </c>
      <c r="U236" t="str">
        <f t="shared" si="6"/>
        <v>Dec</v>
      </c>
      <c r="V236" t="str">
        <f t="shared" si="7"/>
        <v>Tuesday</v>
      </c>
      <c r="W236" s="1">
        <f>Sheet1[[#This Row],[TotalPrice]]-Sheet1[[#This Row],[ShippingCost]]</f>
        <v>356.00749999999999</v>
      </c>
      <c r="X236" t="str">
        <f>TEXT(Sheet1[[#This Row],[Date]], "yyyy")</f>
        <v>2023</v>
      </c>
      <c r="Y236" s="1">
        <f>Sheet1[[#This Row],[UnitPrice]]*Sheet1[[#This Row],[Quantity]] *(1 - Sheet1[[#This Row],[Discount]])</f>
        <v>404.5575</v>
      </c>
      <c r="Z236" s="24">
        <f>SUM(Sheet1[[#This Row],[Quantity]]*Sheet1[[#This Row],[Returned]])</f>
        <v>0</v>
      </c>
    </row>
    <row r="237" spans="1:26" hidden="1" x14ac:dyDescent="0.25">
      <c r="A237" s="6">
        <v>45044</v>
      </c>
      <c r="B237" t="s">
        <v>62</v>
      </c>
      <c r="C237" t="s">
        <v>40</v>
      </c>
      <c r="D237">
        <v>2</v>
      </c>
      <c r="E237" s="1">
        <v>210.71</v>
      </c>
      <c r="F237" t="s">
        <v>58</v>
      </c>
      <c r="G237" t="s">
        <v>22</v>
      </c>
      <c r="H237" s="9">
        <v>0.15</v>
      </c>
      <c r="I237" t="s">
        <v>66</v>
      </c>
      <c r="J237" s="1">
        <v>358.20699999999999</v>
      </c>
      <c r="K237" t="s">
        <v>82</v>
      </c>
      <c r="L237" t="s">
        <v>35</v>
      </c>
      <c r="M237">
        <v>0</v>
      </c>
      <c r="N237" t="s">
        <v>523</v>
      </c>
      <c r="O237" t="s">
        <v>524</v>
      </c>
      <c r="P237" s="11">
        <v>7.78</v>
      </c>
      <c r="Q237" s="6">
        <v>45044</v>
      </c>
      <c r="R237" s="6">
        <v>45054</v>
      </c>
      <c r="S237" t="s">
        <v>65</v>
      </c>
      <c r="T237">
        <f>Sheet1[[#This Row],[DeliveryDate]]-Sheet1[[#This Row],[OrderDate]]</f>
        <v>10</v>
      </c>
      <c r="U237" t="str">
        <f t="shared" si="6"/>
        <v>Dec</v>
      </c>
      <c r="V237" t="str">
        <f t="shared" si="7"/>
        <v>Friday</v>
      </c>
      <c r="W237" s="1">
        <f>Sheet1[[#This Row],[TotalPrice]]-Sheet1[[#This Row],[ShippingCost]]</f>
        <v>350.42700000000002</v>
      </c>
      <c r="X237" t="str">
        <f>TEXT(Sheet1[[#This Row],[Date]], "yyyy")</f>
        <v>2023</v>
      </c>
      <c r="Y237" s="1">
        <f>Sheet1[[#This Row],[UnitPrice]]*Sheet1[[#This Row],[Quantity]] *(1 - Sheet1[[#This Row],[Discount]])</f>
        <v>358.20699999999999</v>
      </c>
      <c r="Z237" s="24">
        <f>SUM(Sheet1[[#This Row],[Quantity]]*Sheet1[[#This Row],[Returned]])</f>
        <v>0</v>
      </c>
    </row>
    <row r="238" spans="1:26" hidden="1" x14ac:dyDescent="0.25">
      <c r="A238" s="6">
        <v>45278</v>
      </c>
      <c r="B238" t="s">
        <v>62</v>
      </c>
      <c r="C238" t="s">
        <v>109</v>
      </c>
      <c r="D238">
        <v>7</v>
      </c>
      <c r="E238" s="1">
        <v>393.39</v>
      </c>
      <c r="F238" t="s">
        <v>21</v>
      </c>
      <c r="G238" t="s">
        <v>32</v>
      </c>
      <c r="H238" s="9">
        <v>0.1</v>
      </c>
      <c r="I238" t="s">
        <v>33</v>
      </c>
      <c r="J238" s="1">
        <v>2478.357</v>
      </c>
      <c r="K238" t="s">
        <v>67</v>
      </c>
      <c r="L238" t="s">
        <v>35</v>
      </c>
      <c r="M238">
        <v>0</v>
      </c>
      <c r="N238" t="s">
        <v>525</v>
      </c>
      <c r="O238" t="s">
        <v>526</v>
      </c>
      <c r="P238" s="11">
        <v>34.35</v>
      </c>
      <c r="Q238" s="6">
        <v>45278</v>
      </c>
      <c r="R238" s="6">
        <v>45281</v>
      </c>
      <c r="S238" t="s">
        <v>65</v>
      </c>
      <c r="T238">
        <f>Sheet1[[#This Row],[DeliveryDate]]-Sheet1[[#This Row],[OrderDate]]</f>
        <v>3</v>
      </c>
      <c r="U238" t="str">
        <f t="shared" si="6"/>
        <v>Apr</v>
      </c>
      <c r="V238" t="str">
        <f t="shared" si="7"/>
        <v>Tuesday</v>
      </c>
      <c r="W238" s="1">
        <f>Sheet1[[#This Row],[TotalPrice]]-Sheet1[[#This Row],[ShippingCost]]</f>
        <v>2444.0070000000001</v>
      </c>
      <c r="X238" t="str">
        <f>TEXT(Sheet1[[#This Row],[Date]], "yyyy")</f>
        <v>2023</v>
      </c>
      <c r="Y238" s="1">
        <f>Sheet1[[#This Row],[UnitPrice]]*Sheet1[[#This Row],[Quantity]] *(1 - Sheet1[[#This Row],[Discount]])</f>
        <v>2478.357</v>
      </c>
      <c r="Z238" s="24">
        <f>SUM(Sheet1[[#This Row],[Quantity]]*Sheet1[[#This Row],[Returned]])</f>
        <v>0</v>
      </c>
    </row>
    <row r="239" spans="1:26" x14ac:dyDescent="0.25">
      <c r="A239" s="6">
        <v>44962</v>
      </c>
      <c r="B239" t="s">
        <v>39</v>
      </c>
      <c r="C239" t="s">
        <v>93</v>
      </c>
      <c r="D239">
        <v>18</v>
      </c>
      <c r="E239" s="1">
        <v>336.48</v>
      </c>
      <c r="F239" t="s">
        <v>21</v>
      </c>
      <c r="G239" t="s">
        <v>32</v>
      </c>
      <c r="H239" s="9">
        <v>0</v>
      </c>
      <c r="I239" t="s">
        <v>47</v>
      </c>
      <c r="J239" s="1">
        <v>6056.64</v>
      </c>
      <c r="K239" t="s">
        <v>24</v>
      </c>
      <c r="L239" t="s">
        <v>41</v>
      </c>
      <c r="M239">
        <v>0</v>
      </c>
      <c r="N239" t="s">
        <v>527</v>
      </c>
      <c r="O239" t="s">
        <v>528</v>
      </c>
      <c r="P239" s="11">
        <v>18.59</v>
      </c>
      <c r="Q239" s="6">
        <v>44962</v>
      </c>
      <c r="R239" s="6">
        <v>44964</v>
      </c>
      <c r="S239" t="s">
        <v>44</v>
      </c>
      <c r="T239">
        <f>Sheet1[[#This Row],[DeliveryDate]]-Sheet1[[#This Row],[OrderDate]]</f>
        <v>2</v>
      </c>
      <c r="U239" t="str">
        <f t="shared" si="6"/>
        <v>Sep</v>
      </c>
      <c r="V239" t="str">
        <f t="shared" si="7"/>
        <v>Thursday</v>
      </c>
      <c r="W239" s="1">
        <f>Sheet1[[#This Row],[TotalPrice]]-Sheet1[[#This Row],[ShippingCost]]</f>
        <v>6038.05</v>
      </c>
      <c r="X239" t="str">
        <f>TEXT(Sheet1[[#This Row],[Date]], "yyyy")</f>
        <v>2023</v>
      </c>
      <c r="Y239" s="1">
        <f>Sheet1[[#This Row],[UnitPrice]]*Sheet1[[#This Row],[Quantity]] *(1 - Sheet1[[#This Row],[Discount]])</f>
        <v>6056.64</v>
      </c>
      <c r="Z239" s="24">
        <f>SUM(Sheet1[[#This Row],[Quantity]]*Sheet1[[#This Row],[Returned]])</f>
        <v>0</v>
      </c>
    </row>
    <row r="240" spans="1:26" x14ac:dyDescent="0.25">
      <c r="A240" s="6">
        <v>45508</v>
      </c>
      <c r="B240" t="s">
        <v>45</v>
      </c>
      <c r="C240" t="s">
        <v>102</v>
      </c>
      <c r="D240">
        <v>9</v>
      </c>
      <c r="E240" s="1">
        <v>24.44</v>
      </c>
      <c r="F240" t="s">
        <v>51</v>
      </c>
      <c r="G240" t="s">
        <v>22</v>
      </c>
      <c r="H240" s="9">
        <v>0.15</v>
      </c>
      <c r="I240" t="s">
        <v>23</v>
      </c>
      <c r="J240" s="1">
        <v>186.96600000000001</v>
      </c>
      <c r="K240" t="s">
        <v>34</v>
      </c>
      <c r="L240" t="s">
        <v>35</v>
      </c>
      <c r="M240">
        <v>1</v>
      </c>
      <c r="N240" t="s">
        <v>529</v>
      </c>
      <c r="O240" t="s">
        <v>530</v>
      </c>
      <c r="P240" s="11">
        <v>22.06</v>
      </c>
      <c r="Q240" s="6">
        <v>45508</v>
      </c>
      <c r="R240" s="6">
        <v>45518</v>
      </c>
      <c r="S240" t="s">
        <v>50</v>
      </c>
      <c r="T240">
        <f>Sheet1[[#This Row],[DeliveryDate]]-Sheet1[[#This Row],[OrderDate]]</f>
        <v>10</v>
      </c>
      <c r="U240" t="str">
        <f t="shared" si="6"/>
        <v>Oct</v>
      </c>
      <c r="V240" t="str">
        <f t="shared" si="7"/>
        <v>Saturday</v>
      </c>
      <c r="W240" s="1">
        <f>Sheet1[[#This Row],[TotalPrice]]-Sheet1[[#This Row],[ShippingCost]]</f>
        <v>164.90600000000001</v>
      </c>
      <c r="X240" t="str">
        <f>TEXT(Sheet1[[#This Row],[Date]], "yyyy")</f>
        <v>2024</v>
      </c>
      <c r="Y240" s="1">
        <f>Sheet1[[#This Row],[UnitPrice]]*Sheet1[[#This Row],[Quantity]] *(1 - Sheet1[[#This Row],[Discount]])</f>
        <v>186.96600000000001</v>
      </c>
      <c r="Z240" s="24">
        <f>SUM(Sheet1[[#This Row],[Quantity]]*Sheet1[[#This Row],[Returned]])</f>
        <v>9</v>
      </c>
    </row>
    <row r="241" spans="1:26" x14ac:dyDescent="0.25">
      <c r="A241" s="6">
        <v>45588</v>
      </c>
      <c r="B241" t="s">
        <v>45</v>
      </c>
      <c r="C241" t="s">
        <v>93</v>
      </c>
      <c r="D241">
        <v>12</v>
      </c>
      <c r="E241" s="1">
        <v>352.2</v>
      </c>
      <c r="F241" t="s">
        <v>31</v>
      </c>
      <c r="G241" t="s">
        <v>32</v>
      </c>
      <c r="H241" s="9">
        <v>0.05</v>
      </c>
      <c r="I241" t="s">
        <v>23</v>
      </c>
      <c r="J241" s="1">
        <v>4015.079999999999</v>
      </c>
      <c r="K241" t="s">
        <v>82</v>
      </c>
      <c r="L241" t="s">
        <v>41</v>
      </c>
      <c r="M241">
        <v>0</v>
      </c>
      <c r="N241" t="s">
        <v>531</v>
      </c>
      <c r="O241" t="s">
        <v>532</v>
      </c>
      <c r="P241" s="11">
        <v>18.39</v>
      </c>
      <c r="Q241" s="6">
        <v>45588</v>
      </c>
      <c r="R241" s="6">
        <v>45597</v>
      </c>
      <c r="S241" t="s">
        <v>50</v>
      </c>
      <c r="T241">
        <f>Sheet1[[#This Row],[DeliveryDate]]-Sheet1[[#This Row],[OrderDate]]</f>
        <v>9</v>
      </c>
      <c r="U241" t="str">
        <f t="shared" si="6"/>
        <v>Mar</v>
      </c>
      <c r="V241" t="str">
        <f t="shared" si="7"/>
        <v>Wednesday</v>
      </c>
      <c r="W241" s="1">
        <f>Sheet1[[#This Row],[TotalPrice]]-Sheet1[[#This Row],[ShippingCost]]</f>
        <v>3996.6899999999991</v>
      </c>
      <c r="X241" t="str">
        <f>TEXT(Sheet1[[#This Row],[Date]], "yyyy")</f>
        <v>2024</v>
      </c>
      <c r="Y241" s="1">
        <f>Sheet1[[#This Row],[UnitPrice]]*Sheet1[[#This Row],[Quantity]] *(1 - Sheet1[[#This Row],[Discount]])</f>
        <v>4015.0799999999995</v>
      </c>
      <c r="Z241" s="24">
        <f>SUM(Sheet1[[#This Row],[Quantity]]*Sheet1[[#This Row],[Returned]])</f>
        <v>0</v>
      </c>
    </row>
    <row r="242" spans="1:26" hidden="1" x14ac:dyDescent="0.25">
      <c r="A242" s="6">
        <v>45335</v>
      </c>
      <c r="B242" t="s">
        <v>62</v>
      </c>
      <c r="C242" t="s">
        <v>102</v>
      </c>
      <c r="D242">
        <v>7</v>
      </c>
      <c r="E242" s="1">
        <v>353.99</v>
      </c>
      <c r="F242" t="s">
        <v>51</v>
      </c>
      <c r="G242" t="s">
        <v>22</v>
      </c>
      <c r="H242" s="9">
        <v>0.05</v>
      </c>
      <c r="I242" t="s">
        <v>52</v>
      </c>
      <c r="J242" s="1">
        <v>2354.0335</v>
      </c>
      <c r="K242" t="s">
        <v>34</v>
      </c>
      <c r="L242" t="s">
        <v>25</v>
      </c>
      <c r="M242">
        <v>0</v>
      </c>
      <c r="N242" t="s">
        <v>533</v>
      </c>
      <c r="O242" t="s">
        <v>534</v>
      </c>
      <c r="P242" s="11">
        <v>5.93</v>
      </c>
      <c r="Q242" s="6">
        <v>45335</v>
      </c>
      <c r="R242" s="6">
        <v>45342</v>
      </c>
      <c r="S242" t="s">
        <v>65</v>
      </c>
      <c r="T242">
        <f>Sheet1[[#This Row],[DeliveryDate]]-Sheet1[[#This Row],[OrderDate]]</f>
        <v>7</v>
      </c>
      <c r="U242" t="str">
        <f t="shared" si="6"/>
        <v>Aug</v>
      </c>
      <c r="V242" t="str">
        <f t="shared" si="7"/>
        <v>Tuesday</v>
      </c>
      <c r="W242" s="1">
        <f>Sheet1[[#This Row],[TotalPrice]]-Sheet1[[#This Row],[ShippingCost]]</f>
        <v>2348.1035000000002</v>
      </c>
      <c r="X242" t="str">
        <f>TEXT(Sheet1[[#This Row],[Date]], "yyyy")</f>
        <v>2024</v>
      </c>
      <c r="Y242" s="1">
        <f>Sheet1[[#This Row],[UnitPrice]]*Sheet1[[#This Row],[Quantity]] *(1 - Sheet1[[#This Row],[Discount]])</f>
        <v>2354.0335</v>
      </c>
      <c r="Z242" s="24">
        <f>SUM(Sheet1[[#This Row],[Quantity]]*Sheet1[[#This Row],[Returned]])</f>
        <v>0</v>
      </c>
    </row>
    <row r="243" spans="1:26" x14ac:dyDescent="0.25">
      <c r="A243" s="6">
        <v>45446</v>
      </c>
      <c r="B243" t="s">
        <v>29</v>
      </c>
      <c r="C243" t="s">
        <v>93</v>
      </c>
      <c r="D243">
        <v>15</v>
      </c>
      <c r="E243" s="1">
        <v>10.220000000000001</v>
      </c>
      <c r="F243" t="s">
        <v>51</v>
      </c>
      <c r="G243" t="s">
        <v>32</v>
      </c>
      <c r="H243" s="9">
        <v>0</v>
      </c>
      <c r="I243" t="s">
        <v>33</v>
      </c>
      <c r="J243" s="1">
        <v>153.30000000000001</v>
      </c>
      <c r="K243" t="s">
        <v>34</v>
      </c>
      <c r="L243" t="s">
        <v>25</v>
      </c>
      <c r="M243">
        <v>0</v>
      </c>
      <c r="N243" t="s">
        <v>535</v>
      </c>
      <c r="O243" t="s">
        <v>536</v>
      </c>
      <c r="P243" s="11">
        <v>36.270000000000003</v>
      </c>
      <c r="Q243" s="6">
        <v>45446</v>
      </c>
      <c r="R243" s="6">
        <v>45450</v>
      </c>
      <c r="S243" t="s">
        <v>38</v>
      </c>
      <c r="T243">
        <f>Sheet1[[#This Row],[DeliveryDate]]-Sheet1[[#This Row],[OrderDate]]</f>
        <v>4</v>
      </c>
      <c r="U243" t="str">
        <f t="shared" si="6"/>
        <v>Jul</v>
      </c>
      <c r="V243" t="str">
        <f t="shared" si="7"/>
        <v>Friday</v>
      </c>
      <c r="W243" s="1">
        <f>Sheet1[[#This Row],[TotalPrice]]-Sheet1[[#This Row],[ShippingCost]]</f>
        <v>117.03</v>
      </c>
      <c r="X243" t="str">
        <f>TEXT(Sheet1[[#This Row],[Date]], "yyyy")</f>
        <v>2024</v>
      </c>
      <c r="Y243" s="1">
        <f>Sheet1[[#This Row],[UnitPrice]]*Sheet1[[#This Row],[Quantity]] *(1 - Sheet1[[#This Row],[Discount]])</f>
        <v>153.30000000000001</v>
      </c>
      <c r="Z243" s="24">
        <f>SUM(Sheet1[[#This Row],[Quantity]]*Sheet1[[#This Row],[Returned]])</f>
        <v>0</v>
      </c>
    </row>
    <row r="244" spans="1:26" hidden="1" x14ac:dyDescent="0.25">
      <c r="A244" s="6">
        <v>45030</v>
      </c>
      <c r="B244" t="s">
        <v>29</v>
      </c>
      <c r="C244" t="s">
        <v>109</v>
      </c>
      <c r="D244">
        <v>17</v>
      </c>
      <c r="E244" s="1">
        <v>464.16</v>
      </c>
      <c r="F244" t="s">
        <v>31</v>
      </c>
      <c r="G244" t="s">
        <v>32</v>
      </c>
      <c r="H244" s="9">
        <v>0.15</v>
      </c>
      <c r="I244" t="s">
        <v>52</v>
      </c>
      <c r="J244" s="1">
        <v>6707.1120000000001</v>
      </c>
      <c r="K244" t="s">
        <v>55</v>
      </c>
      <c r="L244" t="s">
        <v>25</v>
      </c>
      <c r="M244">
        <v>1</v>
      </c>
      <c r="N244" t="s">
        <v>537</v>
      </c>
      <c r="O244" t="s">
        <v>538</v>
      </c>
      <c r="P244" s="11">
        <v>46.83</v>
      </c>
      <c r="Q244" s="6">
        <v>45030</v>
      </c>
      <c r="R244" s="6">
        <v>45034</v>
      </c>
      <c r="S244" t="s">
        <v>38</v>
      </c>
      <c r="T244">
        <f>Sheet1[[#This Row],[DeliveryDate]]-Sheet1[[#This Row],[OrderDate]]</f>
        <v>4</v>
      </c>
      <c r="U244" t="str">
        <f t="shared" si="6"/>
        <v>Feb</v>
      </c>
      <c r="V244" t="str">
        <f t="shared" si="7"/>
        <v>Thursday</v>
      </c>
      <c r="W244" s="1">
        <f>Sheet1[[#This Row],[TotalPrice]]-Sheet1[[#This Row],[ShippingCost]]</f>
        <v>6660.2820000000002</v>
      </c>
      <c r="X244" t="str">
        <f>TEXT(Sheet1[[#This Row],[Date]], "yyyy")</f>
        <v>2023</v>
      </c>
      <c r="Y244" s="1">
        <f>Sheet1[[#This Row],[UnitPrice]]*Sheet1[[#This Row],[Quantity]] *(1 - Sheet1[[#This Row],[Discount]])</f>
        <v>6707.1120000000001</v>
      </c>
      <c r="Z244" s="24">
        <f>SUM(Sheet1[[#This Row],[Quantity]]*Sheet1[[#This Row],[Returned]])</f>
        <v>17</v>
      </c>
    </row>
    <row r="245" spans="1:26" hidden="1" x14ac:dyDescent="0.25">
      <c r="A245" s="6">
        <v>45278</v>
      </c>
      <c r="B245" t="s">
        <v>29</v>
      </c>
      <c r="C245" t="s">
        <v>20</v>
      </c>
      <c r="D245">
        <v>9</v>
      </c>
      <c r="E245" s="1">
        <v>219.93</v>
      </c>
      <c r="F245" t="s">
        <v>21</v>
      </c>
      <c r="G245" t="s">
        <v>22</v>
      </c>
      <c r="H245" s="9">
        <v>0.05</v>
      </c>
      <c r="I245" t="s">
        <v>59</v>
      </c>
      <c r="J245" s="1">
        <v>1880.4014999999999</v>
      </c>
      <c r="K245" t="s">
        <v>34</v>
      </c>
      <c r="L245" t="s">
        <v>25</v>
      </c>
      <c r="M245">
        <v>0</v>
      </c>
      <c r="N245" t="s">
        <v>539</v>
      </c>
      <c r="O245" t="s">
        <v>540</v>
      </c>
      <c r="P245" s="11">
        <v>44.78</v>
      </c>
      <c r="Q245" s="6">
        <v>45278</v>
      </c>
      <c r="R245" s="6">
        <v>45282</v>
      </c>
      <c r="S245" t="s">
        <v>38</v>
      </c>
      <c r="T245">
        <f>Sheet1[[#This Row],[DeliveryDate]]-Sheet1[[#This Row],[OrderDate]]</f>
        <v>4</v>
      </c>
      <c r="U245" t="str">
        <f t="shared" si="6"/>
        <v>Apr</v>
      </c>
      <c r="V245" t="str">
        <f t="shared" si="7"/>
        <v>Tuesday</v>
      </c>
      <c r="W245" s="1">
        <f>Sheet1[[#This Row],[TotalPrice]]-Sheet1[[#This Row],[ShippingCost]]</f>
        <v>1835.6215</v>
      </c>
      <c r="X245" t="str">
        <f>TEXT(Sheet1[[#This Row],[Date]], "yyyy")</f>
        <v>2023</v>
      </c>
      <c r="Y245" s="1">
        <f>Sheet1[[#This Row],[UnitPrice]]*Sheet1[[#This Row],[Quantity]] *(1 - Sheet1[[#This Row],[Discount]])</f>
        <v>1880.4014999999999</v>
      </c>
      <c r="Z245" s="24">
        <f>SUM(Sheet1[[#This Row],[Quantity]]*Sheet1[[#This Row],[Returned]])</f>
        <v>0</v>
      </c>
    </row>
    <row r="246" spans="1:26" x14ac:dyDescent="0.25">
      <c r="A246" s="6">
        <v>45169</v>
      </c>
      <c r="B246" t="s">
        <v>39</v>
      </c>
      <c r="C246" t="s">
        <v>20</v>
      </c>
      <c r="D246">
        <v>5</v>
      </c>
      <c r="E246" s="1">
        <v>311.22000000000003</v>
      </c>
      <c r="F246" t="s">
        <v>31</v>
      </c>
      <c r="G246" t="s">
        <v>22</v>
      </c>
      <c r="H246" s="9">
        <v>0.15</v>
      </c>
      <c r="I246" t="s">
        <v>66</v>
      </c>
      <c r="J246" s="1">
        <v>1322.6849999999999</v>
      </c>
      <c r="K246" t="s">
        <v>67</v>
      </c>
      <c r="L246" t="s">
        <v>25</v>
      </c>
      <c r="M246">
        <v>0</v>
      </c>
      <c r="N246" t="s">
        <v>541</v>
      </c>
      <c r="O246" t="s">
        <v>542</v>
      </c>
      <c r="P246" s="11">
        <v>36.979999999999997</v>
      </c>
      <c r="Q246" s="6">
        <v>45169</v>
      </c>
      <c r="R246" s="6">
        <v>45175</v>
      </c>
      <c r="S246" t="s">
        <v>44</v>
      </c>
      <c r="T246">
        <f>Sheet1[[#This Row],[DeliveryDate]]-Sheet1[[#This Row],[OrderDate]]</f>
        <v>6</v>
      </c>
      <c r="U246" t="str">
        <f t="shared" si="6"/>
        <v>Jun</v>
      </c>
      <c r="V246" t="str">
        <f t="shared" si="7"/>
        <v>Monday</v>
      </c>
      <c r="W246" s="1">
        <f>Sheet1[[#This Row],[TotalPrice]]-Sheet1[[#This Row],[ShippingCost]]</f>
        <v>1285.7049999999999</v>
      </c>
      <c r="X246" t="str">
        <f>TEXT(Sheet1[[#This Row],[Date]], "yyyy")</f>
        <v>2023</v>
      </c>
      <c r="Y246" s="1">
        <f>Sheet1[[#This Row],[UnitPrice]]*Sheet1[[#This Row],[Quantity]] *(1 - Sheet1[[#This Row],[Discount]])</f>
        <v>1322.6850000000002</v>
      </c>
      <c r="Z246" s="24">
        <f>SUM(Sheet1[[#This Row],[Quantity]]*Sheet1[[#This Row],[Returned]])</f>
        <v>0</v>
      </c>
    </row>
    <row r="247" spans="1:26" hidden="1" x14ac:dyDescent="0.25">
      <c r="A247" s="6">
        <v>44984</v>
      </c>
      <c r="B247" t="s">
        <v>45</v>
      </c>
      <c r="C247" t="s">
        <v>20</v>
      </c>
      <c r="D247">
        <v>9</v>
      </c>
      <c r="E247" s="1">
        <v>52.69</v>
      </c>
      <c r="F247" t="s">
        <v>58</v>
      </c>
      <c r="G247" t="s">
        <v>32</v>
      </c>
      <c r="H247" s="9">
        <v>0.15</v>
      </c>
      <c r="I247" t="s">
        <v>66</v>
      </c>
      <c r="J247" s="1">
        <v>403.07850000000002</v>
      </c>
      <c r="K247" t="s">
        <v>24</v>
      </c>
      <c r="L247" t="s">
        <v>35</v>
      </c>
      <c r="M247">
        <v>0</v>
      </c>
      <c r="N247" t="s">
        <v>543</v>
      </c>
      <c r="O247" t="s">
        <v>544</v>
      </c>
      <c r="P247" s="11">
        <v>14.59</v>
      </c>
      <c r="Q247" s="6">
        <v>44984</v>
      </c>
      <c r="R247" s="6">
        <v>44989</v>
      </c>
      <c r="S247" t="s">
        <v>50</v>
      </c>
      <c r="T247">
        <f>Sheet1[[#This Row],[DeliveryDate]]-Sheet1[[#This Row],[OrderDate]]</f>
        <v>5</v>
      </c>
      <c r="U247" t="str">
        <f t="shared" si="6"/>
        <v>Oct</v>
      </c>
      <c r="V247" t="str">
        <f t="shared" si="7"/>
        <v>Sunday</v>
      </c>
      <c r="W247" s="1">
        <f>Sheet1[[#This Row],[TotalPrice]]-Sheet1[[#This Row],[ShippingCost]]</f>
        <v>388.48850000000004</v>
      </c>
      <c r="X247" t="str">
        <f>TEXT(Sheet1[[#This Row],[Date]], "yyyy")</f>
        <v>2023</v>
      </c>
      <c r="Y247" s="1">
        <f>Sheet1[[#This Row],[UnitPrice]]*Sheet1[[#This Row],[Quantity]] *(1 - Sheet1[[#This Row],[Discount]])</f>
        <v>403.07849999999996</v>
      </c>
      <c r="Z247" s="24">
        <f>SUM(Sheet1[[#This Row],[Quantity]]*Sheet1[[#This Row],[Returned]])</f>
        <v>0</v>
      </c>
    </row>
    <row r="248" spans="1:26" x14ac:dyDescent="0.25">
      <c r="A248" s="6">
        <v>45319</v>
      </c>
      <c r="B248" t="s">
        <v>29</v>
      </c>
      <c r="C248" t="s">
        <v>93</v>
      </c>
      <c r="D248">
        <v>9</v>
      </c>
      <c r="E248" s="1">
        <v>434.74</v>
      </c>
      <c r="F248" t="s">
        <v>58</v>
      </c>
      <c r="G248" t="s">
        <v>22</v>
      </c>
      <c r="H248" s="9">
        <v>0.1</v>
      </c>
      <c r="I248" t="s">
        <v>59</v>
      </c>
      <c r="J248" s="1">
        <v>3521.3939999999998</v>
      </c>
      <c r="K248" t="s">
        <v>24</v>
      </c>
      <c r="L248" t="s">
        <v>35</v>
      </c>
      <c r="M248">
        <v>0</v>
      </c>
      <c r="N248" t="s">
        <v>545</v>
      </c>
      <c r="O248" t="s">
        <v>546</v>
      </c>
      <c r="P248" s="11">
        <v>20.11</v>
      </c>
      <c r="Q248" s="6">
        <v>45319</v>
      </c>
      <c r="R248" s="6">
        <v>45322</v>
      </c>
      <c r="S248" t="s">
        <v>38</v>
      </c>
      <c r="T248">
        <f>Sheet1[[#This Row],[DeliveryDate]]-Sheet1[[#This Row],[OrderDate]]</f>
        <v>3</v>
      </c>
      <c r="U248" t="str">
        <f t="shared" si="6"/>
        <v>Mar</v>
      </c>
      <c r="V248" t="str">
        <f t="shared" si="7"/>
        <v>Tuesday</v>
      </c>
      <c r="W248" s="1">
        <f>Sheet1[[#This Row],[TotalPrice]]-Sheet1[[#This Row],[ShippingCost]]</f>
        <v>3501.2839999999997</v>
      </c>
      <c r="X248" t="str">
        <f>TEXT(Sheet1[[#This Row],[Date]], "yyyy")</f>
        <v>2024</v>
      </c>
      <c r="Y248" s="1">
        <f>Sheet1[[#This Row],[UnitPrice]]*Sheet1[[#This Row],[Quantity]] *(1 - Sheet1[[#This Row],[Discount]])</f>
        <v>3521.3939999999998</v>
      </c>
      <c r="Z248" s="24">
        <f>SUM(Sheet1[[#This Row],[Quantity]]*Sheet1[[#This Row],[Returned]])</f>
        <v>0</v>
      </c>
    </row>
    <row r="249" spans="1:26" hidden="1" x14ac:dyDescent="0.25">
      <c r="A249" s="6">
        <v>45783</v>
      </c>
      <c r="B249" t="s">
        <v>29</v>
      </c>
      <c r="C249" t="s">
        <v>102</v>
      </c>
      <c r="D249">
        <v>9</v>
      </c>
      <c r="E249" s="1">
        <v>124.17</v>
      </c>
      <c r="F249" t="s">
        <v>51</v>
      </c>
      <c r="G249" t="s">
        <v>22</v>
      </c>
      <c r="H249" s="9">
        <v>0</v>
      </c>
      <c r="I249" t="s">
        <v>23</v>
      </c>
      <c r="J249" s="1">
        <v>1117.53</v>
      </c>
      <c r="K249" t="s">
        <v>55</v>
      </c>
      <c r="L249" t="s">
        <v>41</v>
      </c>
      <c r="M249">
        <v>0</v>
      </c>
      <c r="N249" t="s">
        <v>547</v>
      </c>
      <c r="O249" t="s">
        <v>548</v>
      </c>
      <c r="P249" s="11">
        <v>13.31</v>
      </c>
      <c r="Q249" s="6">
        <v>45783</v>
      </c>
      <c r="R249" s="6">
        <v>45787</v>
      </c>
      <c r="S249" t="s">
        <v>38</v>
      </c>
      <c r="T249">
        <f>Sheet1[[#This Row],[DeliveryDate]]-Sheet1[[#This Row],[OrderDate]]</f>
        <v>4</v>
      </c>
      <c r="U249" t="str">
        <f t="shared" si="6"/>
        <v>Aug</v>
      </c>
      <c r="V249" t="str">
        <f t="shared" si="7"/>
        <v>Wednesday</v>
      </c>
      <c r="W249" s="1">
        <f>Sheet1[[#This Row],[TotalPrice]]-Sheet1[[#This Row],[ShippingCost]]</f>
        <v>1104.22</v>
      </c>
      <c r="X249" t="str">
        <f>TEXT(Sheet1[[#This Row],[Date]], "yyyy")</f>
        <v>2025</v>
      </c>
      <c r="Y249" s="1">
        <f>Sheet1[[#This Row],[UnitPrice]]*Sheet1[[#This Row],[Quantity]] *(1 - Sheet1[[#This Row],[Discount]])</f>
        <v>1117.53</v>
      </c>
      <c r="Z249" s="24">
        <f>SUM(Sheet1[[#This Row],[Quantity]]*Sheet1[[#This Row],[Returned]])</f>
        <v>0</v>
      </c>
    </row>
    <row r="250" spans="1:26" hidden="1" x14ac:dyDescent="0.25">
      <c r="A250" s="6">
        <v>45548</v>
      </c>
      <c r="B250" t="s">
        <v>19</v>
      </c>
      <c r="C250" t="s">
        <v>102</v>
      </c>
      <c r="D250">
        <v>2</v>
      </c>
      <c r="E250" s="1">
        <v>375.48</v>
      </c>
      <c r="F250" t="s">
        <v>58</v>
      </c>
      <c r="G250" t="s">
        <v>32</v>
      </c>
      <c r="H250" s="9">
        <v>0.05</v>
      </c>
      <c r="I250" t="s">
        <v>66</v>
      </c>
      <c r="J250" s="1">
        <v>713.41200000000003</v>
      </c>
      <c r="K250" t="s">
        <v>82</v>
      </c>
      <c r="L250" t="s">
        <v>25</v>
      </c>
      <c r="M250">
        <v>0</v>
      </c>
      <c r="N250" t="s">
        <v>549</v>
      </c>
      <c r="O250" t="s">
        <v>550</v>
      </c>
      <c r="P250" s="11">
        <v>26.39</v>
      </c>
      <c r="Q250" s="6">
        <v>45548</v>
      </c>
      <c r="R250" s="6">
        <v>45550</v>
      </c>
      <c r="S250" t="s">
        <v>28</v>
      </c>
      <c r="T250">
        <f>Sheet1[[#This Row],[DeliveryDate]]-Sheet1[[#This Row],[OrderDate]]</f>
        <v>2</v>
      </c>
      <c r="U250" t="str">
        <f t="shared" si="6"/>
        <v>Sep</v>
      </c>
      <c r="V250" t="str">
        <f t="shared" si="7"/>
        <v>Sunday</v>
      </c>
      <c r="W250" s="1">
        <f>Sheet1[[#This Row],[TotalPrice]]-Sheet1[[#This Row],[ShippingCost]]</f>
        <v>687.02200000000005</v>
      </c>
      <c r="X250" t="str">
        <f>TEXT(Sheet1[[#This Row],[Date]], "yyyy")</f>
        <v>2024</v>
      </c>
      <c r="Y250" s="1">
        <f>Sheet1[[#This Row],[UnitPrice]]*Sheet1[[#This Row],[Quantity]] *(1 - Sheet1[[#This Row],[Discount]])</f>
        <v>713.41200000000003</v>
      </c>
      <c r="Z250" s="24">
        <f>SUM(Sheet1[[#This Row],[Quantity]]*Sheet1[[#This Row],[Returned]])</f>
        <v>0</v>
      </c>
    </row>
    <row r="251" spans="1:26" x14ac:dyDescent="0.25">
      <c r="A251" s="6">
        <v>45561</v>
      </c>
      <c r="B251" t="s">
        <v>29</v>
      </c>
      <c r="C251" t="s">
        <v>93</v>
      </c>
      <c r="D251">
        <v>7</v>
      </c>
      <c r="E251" s="1">
        <v>88.87</v>
      </c>
      <c r="F251" t="s">
        <v>51</v>
      </c>
      <c r="G251" t="s">
        <v>32</v>
      </c>
      <c r="H251" s="9">
        <v>0</v>
      </c>
      <c r="I251" t="s">
        <v>33</v>
      </c>
      <c r="J251" s="1">
        <v>622.09</v>
      </c>
      <c r="K251" t="s">
        <v>24</v>
      </c>
      <c r="L251" t="s">
        <v>35</v>
      </c>
      <c r="M251">
        <v>0</v>
      </c>
      <c r="N251" t="s">
        <v>551</v>
      </c>
      <c r="O251" t="s">
        <v>552</v>
      </c>
      <c r="P251" s="11">
        <v>8.36</v>
      </c>
      <c r="Q251" s="6">
        <v>45561</v>
      </c>
      <c r="R251" s="6">
        <v>45566</v>
      </c>
      <c r="S251" t="s">
        <v>38</v>
      </c>
      <c r="T251">
        <f>Sheet1[[#This Row],[DeliveryDate]]-Sheet1[[#This Row],[OrderDate]]</f>
        <v>5</v>
      </c>
      <c r="U251" t="str">
        <f t="shared" si="6"/>
        <v>Jan</v>
      </c>
      <c r="V251" t="str">
        <f t="shared" si="7"/>
        <v>Wednesday</v>
      </c>
      <c r="W251" s="1">
        <f>Sheet1[[#This Row],[TotalPrice]]-Sheet1[[#This Row],[ShippingCost]]</f>
        <v>613.73</v>
      </c>
      <c r="X251" t="str">
        <f>TEXT(Sheet1[[#This Row],[Date]], "yyyy")</f>
        <v>2024</v>
      </c>
      <c r="Y251" s="1">
        <f>Sheet1[[#This Row],[UnitPrice]]*Sheet1[[#This Row],[Quantity]] *(1 - Sheet1[[#This Row],[Discount]])</f>
        <v>622.09</v>
      </c>
      <c r="Z251" s="24">
        <f>SUM(Sheet1[[#This Row],[Quantity]]*Sheet1[[#This Row],[Returned]])</f>
        <v>0</v>
      </c>
    </row>
    <row r="252" spans="1:26" x14ac:dyDescent="0.25">
      <c r="A252" s="6">
        <v>45373</v>
      </c>
      <c r="B252" t="s">
        <v>62</v>
      </c>
      <c r="C252" t="s">
        <v>20</v>
      </c>
      <c r="D252">
        <v>19</v>
      </c>
      <c r="E252" s="1">
        <v>590</v>
      </c>
      <c r="F252" t="s">
        <v>58</v>
      </c>
      <c r="G252" t="s">
        <v>32</v>
      </c>
      <c r="H252" s="9">
        <v>0.05</v>
      </c>
      <c r="I252" t="s">
        <v>33</v>
      </c>
      <c r="J252" s="1">
        <v>10649.5</v>
      </c>
      <c r="K252" t="s">
        <v>24</v>
      </c>
      <c r="L252" t="s">
        <v>25</v>
      </c>
      <c r="M252">
        <v>0</v>
      </c>
      <c r="N252" t="s">
        <v>553</v>
      </c>
      <c r="O252" t="s">
        <v>554</v>
      </c>
      <c r="P252" s="11">
        <v>5.91</v>
      </c>
      <c r="Q252" s="6">
        <v>45373</v>
      </c>
      <c r="R252" s="6">
        <v>45376</v>
      </c>
      <c r="S252" t="s">
        <v>65</v>
      </c>
      <c r="T252">
        <f>Sheet1[[#This Row],[DeliveryDate]]-Sheet1[[#This Row],[OrderDate]]</f>
        <v>3</v>
      </c>
      <c r="U252" t="str">
        <f t="shared" si="6"/>
        <v>Mar</v>
      </c>
      <c r="V252" t="str">
        <f t="shared" si="7"/>
        <v>Wednesday</v>
      </c>
      <c r="W252" s="1">
        <f>Sheet1[[#This Row],[TotalPrice]]-Sheet1[[#This Row],[ShippingCost]]</f>
        <v>10643.59</v>
      </c>
      <c r="X252" t="str">
        <f>TEXT(Sheet1[[#This Row],[Date]], "yyyy")</f>
        <v>2024</v>
      </c>
      <c r="Y252" s="1">
        <f>Sheet1[[#This Row],[UnitPrice]]*Sheet1[[#This Row],[Quantity]] *(1 - Sheet1[[#This Row],[Discount]])</f>
        <v>10649.5</v>
      </c>
      <c r="Z252" s="24">
        <f>SUM(Sheet1[[#This Row],[Quantity]]*Sheet1[[#This Row],[Returned]])</f>
        <v>0</v>
      </c>
    </row>
    <row r="253" spans="1:26" hidden="1" x14ac:dyDescent="0.25">
      <c r="A253" s="6">
        <v>45444</v>
      </c>
      <c r="B253" t="s">
        <v>19</v>
      </c>
      <c r="C253" t="s">
        <v>40</v>
      </c>
      <c r="D253">
        <v>3</v>
      </c>
      <c r="E253" s="1">
        <v>204.79</v>
      </c>
      <c r="F253" t="s">
        <v>21</v>
      </c>
      <c r="G253" t="s">
        <v>32</v>
      </c>
      <c r="H253" s="9">
        <v>0.1</v>
      </c>
      <c r="I253" t="s">
        <v>47</v>
      </c>
      <c r="J253" s="1">
        <v>552.93299999999999</v>
      </c>
      <c r="K253" t="s">
        <v>24</v>
      </c>
      <c r="L253" t="s">
        <v>25</v>
      </c>
      <c r="M253">
        <v>1</v>
      </c>
      <c r="N253" t="s">
        <v>555</v>
      </c>
      <c r="O253" t="s">
        <v>556</v>
      </c>
      <c r="P253" s="11">
        <v>7.72</v>
      </c>
      <c r="Q253" s="6">
        <v>45444</v>
      </c>
      <c r="R253" s="6">
        <v>45447</v>
      </c>
      <c r="S253" t="s">
        <v>28</v>
      </c>
      <c r="T253">
        <f>Sheet1[[#This Row],[DeliveryDate]]-Sheet1[[#This Row],[OrderDate]]</f>
        <v>3</v>
      </c>
      <c r="U253" t="str">
        <f t="shared" si="6"/>
        <v>Feb</v>
      </c>
      <c r="V253" t="str">
        <f t="shared" si="7"/>
        <v>Thursday</v>
      </c>
      <c r="W253" s="1">
        <f>Sheet1[[#This Row],[TotalPrice]]-Sheet1[[#This Row],[ShippingCost]]</f>
        <v>545.21299999999997</v>
      </c>
      <c r="X253" t="str">
        <f>TEXT(Sheet1[[#This Row],[Date]], "yyyy")</f>
        <v>2024</v>
      </c>
      <c r="Y253" s="1">
        <f>Sheet1[[#This Row],[UnitPrice]]*Sheet1[[#This Row],[Quantity]] *(1 - Sheet1[[#This Row],[Discount]])</f>
        <v>552.93299999999999</v>
      </c>
      <c r="Z253" s="24">
        <f>SUM(Sheet1[[#This Row],[Quantity]]*Sheet1[[#This Row],[Returned]])</f>
        <v>3</v>
      </c>
    </row>
    <row r="254" spans="1:26" hidden="1" x14ac:dyDescent="0.25">
      <c r="A254" s="6">
        <v>45438</v>
      </c>
      <c r="B254" t="s">
        <v>39</v>
      </c>
      <c r="C254" t="s">
        <v>20</v>
      </c>
      <c r="D254">
        <v>16</v>
      </c>
      <c r="E254" s="1">
        <v>586.52</v>
      </c>
      <c r="F254" t="s">
        <v>51</v>
      </c>
      <c r="G254" t="s">
        <v>22</v>
      </c>
      <c r="H254" s="9">
        <v>0</v>
      </c>
      <c r="I254" t="s">
        <v>66</v>
      </c>
      <c r="J254" s="1">
        <v>9384.32</v>
      </c>
      <c r="K254" t="s">
        <v>82</v>
      </c>
      <c r="L254" t="s">
        <v>41</v>
      </c>
      <c r="M254">
        <v>1</v>
      </c>
      <c r="N254" t="s">
        <v>557</v>
      </c>
      <c r="O254" t="s">
        <v>558</v>
      </c>
      <c r="P254" s="11">
        <v>17.059999999999999</v>
      </c>
      <c r="Q254" s="6">
        <v>45438</v>
      </c>
      <c r="R254" s="6">
        <v>45444</v>
      </c>
      <c r="S254" t="s">
        <v>44</v>
      </c>
      <c r="T254">
        <f>Sheet1[[#This Row],[DeliveryDate]]-Sheet1[[#This Row],[OrderDate]]</f>
        <v>6</v>
      </c>
      <c r="U254" t="str">
        <f t="shared" si="6"/>
        <v>Apr</v>
      </c>
      <c r="V254" t="str">
        <f t="shared" si="7"/>
        <v>Wednesday</v>
      </c>
      <c r="W254" s="1">
        <f>Sheet1[[#This Row],[TotalPrice]]-Sheet1[[#This Row],[ShippingCost]]</f>
        <v>9367.26</v>
      </c>
      <c r="X254" t="str">
        <f>TEXT(Sheet1[[#This Row],[Date]], "yyyy")</f>
        <v>2024</v>
      </c>
      <c r="Y254" s="1">
        <f>Sheet1[[#This Row],[UnitPrice]]*Sheet1[[#This Row],[Quantity]] *(1 - Sheet1[[#This Row],[Discount]])</f>
        <v>9384.32</v>
      </c>
      <c r="Z254" s="24">
        <f>SUM(Sheet1[[#This Row],[Quantity]]*Sheet1[[#This Row],[Returned]])</f>
        <v>16</v>
      </c>
    </row>
    <row r="255" spans="1:26" hidden="1" x14ac:dyDescent="0.25">
      <c r="A255" s="6">
        <v>45468</v>
      </c>
      <c r="B255" t="s">
        <v>19</v>
      </c>
      <c r="C255" t="s">
        <v>109</v>
      </c>
      <c r="D255">
        <v>16</v>
      </c>
      <c r="E255" s="1">
        <v>104.83</v>
      </c>
      <c r="F255" t="s">
        <v>31</v>
      </c>
      <c r="G255" t="s">
        <v>22</v>
      </c>
      <c r="H255" s="9">
        <v>0</v>
      </c>
      <c r="I255" t="s">
        <v>52</v>
      </c>
      <c r="J255" s="1">
        <v>1677.28</v>
      </c>
      <c r="K255" t="s">
        <v>34</v>
      </c>
      <c r="L255" t="s">
        <v>25</v>
      </c>
      <c r="M255">
        <v>0</v>
      </c>
      <c r="N255" t="s">
        <v>559</v>
      </c>
      <c r="O255" t="s">
        <v>446</v>
      </c>
      <c r="P255" s="11">
        <v>33.99</v>
      </c>
      <c r="Q255" s="6">
        <v>45468</v>
      </c>
      <c r="R255" s="6">
        <v>45473</v>
      </c>
      <c r="S255" t="s">
        <v>28</v>
      </c>
      <c r="T255">
        <f>Sheet1[[#This Row],[DeliveryDate]]-Sheet1[[#This Row],[OrderDate]]</f>
        <v>5</v>
      </c>
      <c r="U255" t="str">
        <f t="shared" si="6"/>
        <v>Apr</v>
      </c>
      <c r="V255" t="str">
        <f t="shared" si="7"/>
        <v>Friday</v>
      </c>
      <c r="W255" s="1">
        <f>Sheet1[[#This Row],[TotalPrice]]-Sheet1[[#This Row],[ShippingCost]]</f>
        <v>1643.29</v>
      </c>
      <c r="X255" t="str">
        <f>TEXT(Sheet1[[#This Row],[Date]], "yyyy")</f>
        <v>2024</v>
      </c>
      <c r="Y255" s="1">
        <f>Sheet1[[#This Row],[UnitPrice]]*Sheet1[[#This Row],[Quantity]] *(1 - Sheet1[[#This Row],[Discount]])</f>
        <v>1677.28</v>
      </c>
      <c r="Z255" s="24">
        <f>SUM(Sheet1[[#This Row],[Quantity]]*Sheet1[[#This Row],[Returned]])</f>
        <v>0</v>
      </c>
    </row>
    <row r="256" spans="1:26" x14ac:dyDescent="0.25">
      <c r="A256" s="6">
        <v>45633</v>
      </c>
      <c r="B256" t="s">
        <v>29</v>
      </c>
      <c r="C256" t="s">
        <v>46</v>
      </c>
      <c r="D256">
        <v>8</v>
      </c>
      <c r="E256" s="1">
        <v>367.89</v>
      </c>
      <c r="F256" t="s">
        <v>21</v>
      </c>
      <c r="G256" t="s">
        <v>32</v>
      </c>
      <c r="H256" s="9">
        <v>0.05</v>
      </c>
      <c r="I256" t="s">
        <v>33</v>
      </c>
      <c r="J256" s="1">
        <v>2795.9639999999999</v>
      </c>
      <c r="K256" t="s">
        <v>67</v>
      </c>
      <c r="L256" t="s">
        <v>25</v>
      </c>
      <c r="M256">
        <v>0</v>
      </c>
      <c r="N256" t="s">
        <v>560</v>
      </c>
      <c r="O256" t="s">
        <v>561</v>
      </c>
      <c r="P256" s="11">
        <v>18.100000000000001</v>
      </c>
      <c r="Q256" s="6">
        <v>45633</v>
      </c>
      <c r="R256" s="6">
        <v>45635</v>
      </c>
      <c r="S256" t="s">
        <v>38</v>
      </c>
      <c r="T256">
        <f>Sheet1[[#This Row],[DeliveryDate]]-Sheet1[[#This Row],[OrderDate]]</f>
        <v>2</v>
      </c>
      <c r="U256" t="str">
        <f t="shared" si="6"/>
        <v>Sep</v>
      </c>
      <c r="V256" t="str">
        <f t="shared" si="7"/>
        <v>Thursday</v>
      </c>
      <c r="W256" s="1">
        <f>Sheet1[[#This Row],[TotalPrice]]-Sheet1[[#This Row],[ShippingCost]]</f>
        <v>2777.864</v>
      </c>
      <c r="X256" t="str">
        <f>TEXT(Sheet1[[#This Row],[Date]], "yyyy")</f>
        <v>2024</v>
      </c>
      <c r="Y256" s="1">
        <f>Sheet1[[#This Row],[UnitPrice]]*Sheet1[[#This Row],[Quantity]] *(1 - Sheet1[[#This Row],[Discount]])</f>
        <v>2795.9639999999999</v>
      </c>
      <c r="Z256" s="24">
        <f>SUM(Sheet1[[#This Row],[Quantity]]*Sheet1[[#This Row],[Returned]])</f>
        <v>0</v>
      </c>
    </row>
    <row r="257" spans="1:26" hidden="1" x14ac:dyDescent="0.25">
      <c r="A257" s="6">
        <v>45251</v>
      </c>
      <c r="B257" t="s">
        <v>62</v>
      </c>
      <c r="C257" t="s">
        <v>46</v>
      </c>
      <c r="D257">
        <v>10</v>
      </c>
      <c r="E257" s="1">
        <v>333.35</v>
      </c>
      <c r="F257" t="s">
        <v>31</v>
      </c>
      <c r="G257" t="s">
        <v>32</v>
      </c>
      <c r="H257" s="9">
        <v>0.15</v>
      </c>
      <c r="I257" t="s">
        <v>33</v>
      </c>
      <c r="J257" s="1">
        <v>2833.4749999999999</v>
      </c>
      <c r="K257" t="s">
        <v>55</v>
      </c>
      <c r="L257" t="s">
        <v>25</v>
      </c>
      <c r="M257">
        <v>0</v>
      </c>
      <c r="N257" t="s">
        <v>562</v>
      </c>
      <c r="O257" t="s">
        <v>563</v>
      </c>
      <c r="P257" s="11">
        <v>39.35</v>
      </c>
      <c r="Q257" s="6">
        <v>45251</v>
      </c>
      <c r="R257" s="6">
        <v>45256</v>
      </c>
      <c r="S257" t="s">
        <v>65</v>
      </c>
      <c r="T257">
        <f>Sheet1[[#This Row],[DeliveryDate]]-Sheet1[[#This Row],[OrderDate]]</f>
        <v>5</v>
      </c>
      <c r="U257" t="str">
        <f t="shared" si="6"/>
        <v>Aug</v>
      </c>
      <c r="V257" t="str">
        <f t="shared" si="7"/>
        <v>Sunday</v>
      </c>
      <c r="W257" s="1">
        <f>Sheet1[[#This Row],[TotalPrice]]-Sheet1[[#This Row],[ShippingCost]]</f>
        <v>2794.125</v>
      </c>
      <c r="X257" t="str">
        <f>TEXT(Sheet1[[#This Row],[Date]], "yyyy")</f>
        <v>2023</v>
      </c>
      <c r="Y257" s="1">
        <f>Sheet1[[#This Row],[UnitPrice]]*Sheet1[[#This Row],[Quantity]] *(1 - Sheet1[[#This Row],[Discount]])</f>
        <v>2833.4749999999999</v>
      </c>
      <c r="Z257" s="24">
        <f>SUM(Sheet1[[#This Row],[Quantity]]*Sheet1[[#This Row],[Returned]])</f>
        <v>0</v>
      </c>
    </row>
    <row r="258" spans="1:26" x14ac:dyDescent="0.25">
      <c r="A258" s="6">
        <v>45642</v>
      </c>
      <c r="B258" t="s">
        <v>39</v>
      </c>
      <c r="C258" t="s">
        <v>46</v>
      </c>
      <c r="D258">
        <v>8</v>
      </c>
      <c r="E258" s="1">
        <v>378.88</v>
      </c>
      <c r="F258" t="s">
        <v>31</v>
      </c>
      <c r="G258" t="s">
        <v>22</v>
      </c>
      <c r="H258" s="9">
        <v>0.1</v>
      </c>
      <c r="I258" t="s">
        <v>47</v>
      </c>
      <c r="J258" s="1">
        <v>2727.9360000000001</v>
      </c>
      <c r="K258" t="s">
        <v>55</v>
      </c>
      <c r="L258" t="s">
        <v>41</v>
      </c>
      <c r="M258">
        <v>1</v>
      </c>
      <c r="N258" t="s">
        <v>564</v>
      </c>
      <c r="O258" t="s">
        <v>565</v>
      </c>
      <c r="P258" s="11">
        <v>5.22</v>
      </c>
      <c r="Q258" s="6">
        <v>45642</v>
      </c>
      <c r="R258" s="6">
        <v>45650</v>
      </c>
      <c r="S258" t="s">
        <v>44</v>
      </c>
      <c r="T258">
        <f>Sheet1[[#This Row],[DeliveryDate]]-Sheet1[[#This Row],[OrderDate]]</f>
        <v>8</v>
      </c>
      <c r="U258" t="str">
        <f t="shared" ref="U258:U321" si="8">TEXT(A284,"mmm")</f>
        <v>Jun</v>
      </c>
      <c r="V258" t="str">
        <f t="shared" ref="V258:V321" si="9">TEXT(A283,"dddd")</f>
        <v>Saturday</v>
      </c>
      <c r="W258" s="1">
        <f>Sheet1[[#This Row],[TotalPrice]]-Sheet1[[#This Row],[ShippingCost]]</f>
        <v>2722.7160000000003</v>
      </c>
      <c r="X258" t="str">
        <f>TEXT(Sheet1[[#This Row],[Date]], "yyyy")</f>
        <v>2024</v>
      </c>
      <c r="Y258" s="1">
        <f>Sheet1[[#This Row],[UnitPrice]]*Sheet1[[#This Row],[Quantity]] *(1 - Sheet1[[#This Row],[Discount]])</f>
        <v>2727.9360000000001</v>
      </c>
      <c r="Z258" s="24">
        <f>SUM(Sheet1[[#This Row],[Quantity]]*Sheet1[[#This Row],[Returned]])</f>
        <v>8</v>
      </c>
    </row>
    <row r="259" spans="1:26" x14ac:dyDescent="0.25">
      <c r="A259" s="6">
        <v>45143</v>
      </c>
      <c r="B259" t="s">
        <v>45</v>
      </c>
      <c r="C259" t="s">
        <v>102</v>
      </c>
      <c r="D259">
        <v>12</v>
      </c>
      <c r="E259" s="1">
        <v>169.2</v>
      </c>
      <c r="F259" t="s">
        <v>51</v>
      </c>
      <c r="G259" t="s">
        <v>32</v>
      </c>
      <c r="H259" s="9">
        <v>0.05</v>
      </c>
      <c r="I259" t="s">
        <v>66</v>
      </c>
      <c r="J259" s="1">
        <v>1928.88</v>
      </c>
      <c r="K259" t="s">
        <v>34</v>
      </c>
      <c r="L259" t="s">
        <v>35</v>
      </c>
      <c r="M259">
        <v>0</v>
      </c>
      <c r="N259" t="s">
        <v>566</v>
      </c>
      <c r="O259" t="s">
        <v>567</v>
      </c>
      <c r="P259" s="11">
        <v>28.65</v>
      </c>
      <c r="Q259" s="6">
        <v>45143</v>
      </c>
      <c r="R259" s="6">
        <v>45153</v>
      </c>
      <c r="S259" t="s">
        <v>50</v>
      </c>
      <c r="T259">
        <f>Sheet1[[#This Row],[DeliveryDate]]-Sheet1[[#This Row],[OrderDate]]</f>
        <v>10</v>
      </c>
      <c r="U259" t="str">
        <f t="shared" si="8"/>
        <v>May</v>
      </c>
      <c r="V259" t="str">
        <f t="shared" si="9"/>
        <v>Friday</v>
      </c>
      <c r="W259" s="1">
        <f>Sheet1[[#This Row],[TotalPrice]]-Sheet1[[#This Row],[ShippingCost]]</f>
        <v>1900.23</v>
      </c>
      <c r="X259" t="str">
        <f>TEXT(Sheet1[[#This Row],[Date]], "yyyy")</f>
        <v>2023</v>
      </c>
      <c r="Y259" s="1">
        <f>Sheet1[[#This Row],[UnitPrice]]*Sheet1[[#This Row],[Quantity]] *(1 - Sheet1[[#This Row],[Discount]])</f>
        <v>1928.8799999999999</v>
      </c>
      <c r="Z259" s="24">
        <f>SUM(Sheet1[[#This Row],[Quantity]]*Sheet1[[#This Row],[Returned]])</f>
        <v>0</v>
      </c>
    </row>
    <row r="260" spans="1:26" x14ac:dyDescent="0.25">
      <c r="A260" s="6">
        <v>45168</v>
      </c>
      <c r="B260" t="s">
        <v>45</v>
      </c>
      <c r="C260" t="s">
        <v>46</v>
      </c>
      <c r="D260">
        <v>7</v>
      </c>
      <c r="E260" s="1">
        <v>103.03</v>
      </c>
      <c r="F260" t="s">
        <v>58</v>
      </c>
      <c r="G260" t="s">
        <v>32</v>
      </c>
      <c r="H260" s="9">
        <v>0.1</v>
      </c>
      <c r="I260" t="s">
        <v>59</v>
      </c>
      <c r="J260" s="1">
        <v>649.08900000000006</v>
      </c>
      <c r="K260" t="s">
        <v>24</v>
      </c>
      <c r="L260" t="s">
        <v>25</v>
      </c>
      <c r="M260">
        <v>1</v>
      </c>
      <c r="N260" t="s">
        <v>568</v>
      </c>
      <c r="O260" t="s">
        <v>569</v>
      </c>
      <c r="P260" s="11">
        <v>5.29</v>
      </c>
      <c r="Q260" s="6">
        <v>45168</v>
      </c>
      <c r="R260" s="6">
        <v>45175</v>
      </c>
      <c r="S260" t="s">
        <v>50</v>
      </c>
      <c r="T260">
        <f>Sheet1[[#This Row],[DeliveryDate]]-Sheet1[[#This Row],[OrderDate]]</f>
        <v>7</v>
      </c>
      <c r="U260" t="str">
        <f t="shared" si="8"/>
        <v>Jul</v>
      </c>
      <c r="V260" t="str">
        <f t="shared" si="9"/>
        <v>Saturday</v>
      </c>
      <c r="W260" s="1">
        <f>Sheet1[[#This Row],[TotalPrice]]-Sheet1[[#This Row],[ShippingCost]]</f>
        <v>643.79900000000009</v>
      </c>
      <c r="X260" t="str">
        <f>TEXT(Sheet1[[#This Row],[Date]], "yyyy")</f>
        <v>2023</v>
      </c>
      <c r="Y260" s="1">
        <f>Sheet1[[#This Row],[UnitPrice]]*Sheet1[[#This Row],[Quantity]] *(1 - Sheet1[[#This Row],[Discount]])</f>
        <v>649.08900000000006</v>
      </c>
      <c r="Z260" s="24">
        <f>SUM(Sheet1[[#This Row],[Quantity]]*Sheet1[[#This Row],[Returned]])</f>
        <v>7</v>
      </c>
    </row>
    <row r="261" spans="1:26" x14ac:dyDescent="0.25">
      <c r="A261" s="6">
        <v>45741</v>
      </c>
      <c r="B261" t="s">
        <v>19</v>
      </c>
      <c r="C261" t="s">
        <v>109</v>
      </c>
      <c r="D261">
        <v>3</v>
      </c>
      <c r="E261" s="1">
        <v>378.74</v>
      </c>
      <c r="F261" t="s">
        <v>58</v>
      </c>
      <c r="G261" t="s">
        <v>22</v>
      </c>
      <c r="H261" s="9">
        <v>0.15</v>
      </c>
      <c r="I261" t="s">
        <v>47</v>
      </c>
      <c r="J261" s="1">
        <v>965.78700000000003</v>
      </c>
      <c r="K261" t="s">
        <v>24</v>
      </c>
      <c r="L261" t="s">
        <v>35</v>
      </c>
      <c r="M261">
        <v>0</v>
      </c>
      <c r="N261" t="s">
        <v>570</v>
      </c>
      <c r="O261" t="s">
        <v>571</v>
      </c>
      <c r="P261" s="11">
        <v>8.2200000000000006</v>
      </c>
      <c r="Q261" s="6">
        <v>45741</v>
      </c>
      <c r="R261" s="6">
        <v>45743</v>
      </c>
      <c r="S261" t="s">
        <v>28</v>
      </c>
      <c r="T261">
        <f>Sheet1[[#This Row],[DeliveryDate]]-Sheet1[[#This Row],[OrderDate]]</f>
        <v>2</v>
      </c>
      <c r="U261" t="str">
        <f t="shared" si="8"/>
        <v>Jul</v>
      </c>
      <c r="V261" t="str">
        <f t="shared" si="9"/>
        <v>Thursday</v>
      </c>
      <c r="W261" s="1">
        <f>Sheet1[[#This Row],[TotalPrice]]-Sheet1[[#This Row],[ShippingCost]]</f>
        <v>957.56700000000001</v>
      </c>
      <c r="X261" t="str">
        <f>TEXT(Sheet1[[#This Row],[Date]], "yyyy")</f>
        <v>2025</v>
      </c>
      <c r="Y261" s="1">
        <f>Sheet1[[#This Row],[UnitPrice]]*Sheet1[[#This Row],[Quantity]] *(1 - Sheet1[[#This Row],[Discount]])</f>
        <v>965.78700000000003</v>
      </c>
      <c r="Z261" s="24">
        <f>SUM(Sheet1[[#This Row],[Quantity]]*Sheet1[[#This Row],[Returned]])</f>
        <v>0</v>
      </c>
    </row>
    <row r="262" spans="1:26" hidden="1" x14ac:dyDescent="0.25">
      <c r="A262" s="6">
        <v>45639</v>
      </c>
      <c r="B262" t="s">
        <v>39</v>
      </c>
      <c r="C262" t="s">
        <v>30</v>
      </c>
      <c r="D262">
        <v>15</v>
      </c>
      <c r="E262" s="1">
        <v>27.21</v>
      </c>
      <c r="F262" t="s">
        <v>51</v>
      </c>
      <c r="G262" t="s">
        <v>22</v>
      </c>
      <c r="H262" s="9">
        <v>0</v>
      </c>
      <c r="I262" t="s">
        <v>33</v>
      </c>
      <c r="J262" s="1">
        <v>408.15</v>
      </c>
      <c r="K262" t="s">
        <v>24</v>
      </c>
      <c r="L262" t="s">
        <v>41</v>
      </c>
      <c r="M262">
        <v>0</v>
      </c>
      <c r="N262" t="s">
        <v>572</v>
      </c>
      <c r="O262" t="s">
        <v>573</v>
      </c>
      <c r="P262" s="11">
        <v>43.69</v>
      </c>
      <c r="Q262" s="6">
        <v>45639</v>
      </c>
      <c r="R262" s="6">
        <v>45648</v>
      </c>
      <c r="S262" t="s">
        <v>44</v>
      </c>
      <c r="T262">
        <f>Sheet1[[#This Row],[DeliveryDate]]-Sheet1[[#This Row],[OrderDate]]</f>
        <v>9</v>
      </c>
      <c r="U262" t="str">
        <f t="shared" si="8"/>
        <v>Apr</v>
      </c>
      <c r="V262" t="str">
        <f t="shared" si="9"/>
        <v>Sunday</v>
      </c>
      <c r="W262" s="1">
        <f>Sheet1[[#This Row],[TotalPrice]]-Sheet1[[#This Row],[ShippingCost]]</f>
        <v>364.46</v>
      </c>
      <c r="X262" t="str">
        <f>TEXT(Sheet1[[#This Row],[Date]], "yyyy")</f>
        <v>2024</v>
      </c>
      <c r="Y262" s="1">
        <f>Sheet1[[#This Row],[UnitPrice]]*Sheet1[[#This Row],[Quantity]] *(1 - Sheet1[[#This Row],[Discount]])</f>
        <v>408.15000000000003</v>
      </c>
      <c r="Z262" s="24">
        <f>SUM(Sheet1[[#This Row],[Quantity]]*Sheet1[[#This Row],[Returned]])</f>
        <v>0</v>
      </c>
    </row>
    <row r="263" spans="1:26" x14ac:dyDescent="0.25">
      <c r="A263" s="6">
        <v>45272</v>
      </c>
      <c r="B263" t="s">
        <v>39</v>
      </c>
      <c r="C263" t="s">
        <v>102</v>
      </c>
      <c r="D263">
        <v>7</v>
      </c>
      <c r="E263" s="1">
        <v>570.01</v>
      </c>
      <c r="F263" t="s">
        <v>51</v>
      </c>
      <c r="G263" t="s">
        <v>22</v>
      </c>
      <c r="H263" s="9">
        <v>0</v>
      </c>
      <c r="I263" t="s">
        <v>52</v>
      </c>
      <c r="J263" s="1">
        <v>3990.07</v>
      </c>
      <c r="K263" t="s">
        <v>82</v>
      </c>
      <c r="L263" t="s">
        <v>41</v>
      </c>
      <c r="M263">
        <v>0</v>
      </c>
      <c r="N263" t="s">
        <v>574</v>
      </c>
      <c r="O263" t="s">
        <v>575</v>
      </c>
      <c r="P263" s="11">
        <v>42.33</v>
      </c>
      <c r="Q263" s="6">
        <v>45272</v>
      </c>
      <c r="R263" s="6">
        <v>45281</v>
      </c>
      <c r="S263" t="s">
        <v>44</v>
      </c>
      <c r="T263">
        <f>Sheet1[[#This Row],[DeliveryDate]]-Sheet1[[#This Row],[OrderDate]]</f>
        <v>9</v>
      </c>
      <c r="U263" t="str">
        <f t="shared" si="8"/>
        <v>Jun</v>
      </c>
      <c r="V263" t="str">
        <f t="shared" si="9"/>
        <v>Friday</v>
      </c>
      <c r="W263" s="1">
        <f>Sheet1[[#This Row],[TotalPrice]]-Sheet1[[#This Row],[ShippingCost]]</f>
        <v>3947.7400000000002</v>
      </c>
      <c r="X263" t="str">
        <f>TEXT(Sheet1[[#This Row],[Date]], "yyyy")</f>
        <v>2023</v>
      </c>
      <c r="Y263" s="1">
        <f>Sheet1[[#This Row],[UnitPrice]]*Sheet1[[#This Row],[Quantity]] *(1 - Sheet1[[#This Row],[Discount]])</f>
        <v>3990.0699999999997</v>
      </c>
      <c r="Z263" s="24">
        <f>SUM(Sheet1[[#This Row],[Quantity]]*Sheet1[[#This Row],[Returned]])</f>
        <v>0</v>
      </c>
    </row>
    <row r="264" spans="1:26" hidden="1" x14ac:dyDescent="0.25">
      <c r="A264" s="6">
        <v>45407</v>
      </c>
      <c r="B264" t="s">
        <v>19</v>
      </c>
      <c r="C264" t="s">
        <v>102</v>
      </c>
      <c r="D264">
        <v>19</v>
      </c>
      <c r="E264" s="1">
        <v>526.23</v>
      </c>
      <c r="F264" t="s">
        <v>21</v>
      </c>
      <c r="G264" t="s">
        <v>32</v>
      </c>
      <c r="H264" s="9">
        <v>0</v>
      </c>
      <c r="I264" t="s">
        <v>59</v>
      </c>
      <c r="J264" s="1">
        <v>9998.3700000000008</v>
      </c>
      <c r="K264" t="s">
        <v>82</v>
      </c>
      <c r="L264" t="s">
        <v>41</v>
      </c>
      <c r="M264">
        <v>0</v>
      </c>
      <c r="N264" t="s">
        <v>576</v>
      </c>
      <c r="O264" t="s">
        <v>577</v>
      </c>
      <c r="P264" s="11">
        <v>32.770000000000003</v>
      </c>
      <c r="Q264" s="6">
        <v>45407</v>
      </c>
      <c r="R264" s="6">
        <v>45417</v>
      </c>
      <c r="S264" t="s">
        <v>28</v>
      </c>
      <c r="T264">
        <f>Sheet1[[#This Row],[DeliveryDate]]-Sheet1[[#This Row],[OrderDate]]</f>
        <v>10</v>
      </c>
      <c r="U264" t="str">
        <f t="shared" si="8"/>
        <v>Apr</v>
      </c>
      <c r="V264" t="str">
        <f t="shared" si="9"/>
        <v>Thursday</v>
      </c>
      <c r="W264" s="1">
        <f>Sheet1[[#This Row],[TotalPrice]]-Sheet1[[#This Row],[ShippingCost]]</f>
        <v>9965.6</v>
      </c>
      <c r="X264" t="str">
        <f>TEXT(Sheet1[[#This Row],[Date]], "yyyy")</f>
        <v>2024</v>
      </c>
      <c r="Y264" s="1">
        <f>Sheet1[[#This Row],[UnitPrice]]*Sheet1[[#This Row],[Quantity]] *(1 - Sheet1[[#This Row],[Discount]])</f>
        <v>9998.3700000000008</v>
      </c>
      <c r="Z264" s="24">
        <f>SUM(Sheet1[[#This Row],[Quantity]]*Sheet1[[#This Row],[Returned]])</f>
        <v>0</v>
      </c>
    </row>
    <row r="265" spans="1:26" x14ac:dyDescent="0.25">
      <c r="A265" s="6">
        <v>45185</v>
      </c>
      <c r="B265" t="s">
        <v>29</v>
      </c>
      <c r="C265" t="s">
        <v>102</v>
      </c>
      <c r="D265">
        <v>18</v>
      </c>
      <c r="E265" s="1">
        <v>448.27</v>
      </c>
      <c r="F265" t="s">
        <v>51</v>
      </c>
      <c r="G265" t="s">
        <v>22</v>
      </c>
      <c r="H265" s="9">
        <v>0.05</v>
      </c>
      <c r="I265" t="s">
        <v>66</v>
      </c>
      <c r="J265" s="1">
        <v>7665.4169999999986</v>
      </c>
      <c r="K265" t="s">
        <v>82</v>
      </c>
      <c r="L265" t="s">
        <v>35</v>
      </c>
      <c r="M265">
        <v>0</v>
      </c>
      <c r="N265" t="s">
        <v>578</v>
      </c>
      <c r="O265" t="s">
        <v>579</v>
      </c>
      <c r="P265" s="11">
        <v>47.56</v>
      </c>
      <c r="Q265" s="6">
        <v>45185</v>
      </c>
      <c r="R265" s="6">
        <v>45189</v>
      </c>
      <c r="S265" t="s">
        <v>38</v>
      </c>
      <c r="T265">
        <f>Sheet1[[#This Row],[DeliveryDate]]-Sheet1[[#This Row],[OrderDate]]</f>
        <v>4</v>
      </c>
      <c r="U265" t="str">
        <f t="shared" si="8"/>
        <v>Mar</v>
      </c>
      <c r="V265" t="str">
        <f t="shared" si="9"/>
        <v>Thursday</v>
      </c>
      <c r="W265" s="1">
        <f>Sheet1[[#This Row],[TotalPrice]]-Sheet1[[#This Row],[ShippingCost]]</f>
        <v>7617.8569999999982</v>
      </c>
      <c r="X265" t="str">
        <f>TEXT(Sheet1[[#This Row],[Date]], "yyyy")</f>
        <v>2023</v>
      </c>
      <c r="Y265" s="1">
        <f>Sheet1[[#This Row],[UnitPrice]]*Sheet1[[#This Row],[Quantity]] *(1 - Sheet1[[#This Row],[Discount]])</f>
        <v>7665.4169999999995</v>
      </c>
      <c r="Z265" s="24">
        <f>SUM(Sheet1[[#This Row],[Quantity]]*Sheet1[[#This Row],[Returned]])</f>
        <v>0</v>
      </c>
    </row>
    <row r="266" spans="1:26" x14ac:dyDescent="0.25">
      <c r="A266" s="6">
        <v>45588</v>
      </c>
      <c r="B266" t="s">
        <v>62</v>
      </c>
      <c r="C266" t="s">
        <v>40</v>
      </c>
      <c r="D266">
        <v>17</v>
      </c>
      <c r="E266" s="1">
        <v>583.88</v>
      </c>
      <c r="F266" t="s">
        <v>58</v>
      </c>
      <c r="G266" t="s">
        <v>32</v>
      </c>
      <c r="H266" s="9">
        <v>0.1</v>
      </c>
      <c r="I266" t="s">
        <v>33</v>
      </c>
      <c r="J266" s="1">
        <v>8933.3639999999996</v>
      </c>
      <c r="K266" t="s">
        <v>82</v>
      </c>
      <c r="L266" t="s">
        <v>41</v>
      </c>
      <c r="M266">
        <v>0</v>
      </c>
      <c r="N266" t="s">
        <v>580</v>
      </c>
      <c r="O266" t="s">
        <v>581</v>
      </c>
      <c r="P266" s="11">
        <v>37.53</v>
      </c>
      <c r="Q266" s="6">
        <v>45588</v>
      </c>
      <c r="R266" s="6">
        <v>45591</v>
      </c>
      <c r="S266" t="s">
        <v>65</v>
      </c>
      <c r="T266">
        <f>Sheet1[[#This Row],[DeliveryDate]]-Sheet1[[#This Row],[OrderDate]]</f>
        <v>3</v>
      </c>
      <c r="U266" t="str">
        <f t="shared" si="8"/>
        <v>Jul</v>
      </c>
      <c r="V266" t="str">
        <f t="shared" si="9"/>
        <v>Monday</v>
      </c>
      <c r="W266" s="1">
        <f>Sheet1[[#This Row],[TotalPrice]]-Sheet1[[#This Row],[ShippingCost]]</f>
        <v>8895.8339999999989</v>
      </c>
      <c r="X266" t="str">
        <f>TEXT(Sheet1[[#This Row],[Date]], "yyyy")</f>
        <v>2024</v>
      </c>
      <c r="Y266" s="1">
        <f>Sheet1[[#This Row],[UnitPrice]]*Sheet1[[#This Row],[Quantity]] *(1 - Sheet1[[#This Row],[Discount]])</f>
        <v>8933.3639999999996</v>
      </c>
      <c r="Z266" s="24">
        <f>SUM(Sheet1[[#This Row],[Quantity]]*Sheet1[[#This Row],[Returned]])</f>
        <v>0</v>
      </c>
    </row>
    <row r="267" spans="1:26" hidden="1" x14ac:dyDescent="0.25">
      <c r="A267" s="6">
        <v>45734</v>
      </c>
      <c r="B267" t="s">
        <v>39</v>
      </c>
      <c r="C267" t="s">
        <v>109</v>
      </c>
      <c r="D267">
        <v>16</v>
      </c>
      <c r="E267" s="1">
        <v>420.79</v>
      </c>
      <c r="F267" t="s">
        <v>21</v>
      </c>
      <c r="G267" t="s">
        <v>22</v>
      </c>
      <c r="H267" s="9">
        <v>0.15</v>
      </c>
      <c r="I267" t="s">
        <v>52</v>
      </c>
      <c r="J267" s="1">
        <v>5722.7439999999997</v>
      </c>
      <c r="K267" t="s">
        <v>67</v>
      </c>
      <c r="L267" t="s">
        <v>25</v>
      </c>
      <c r="M267">
        <v>1</v>
      </c>
      <c r="N267" t="s">
        <v>582</v>
      </c>
      <c r="O267" t="s">
        <v>123</v>
      </c>
      <c r="P267" s="11">
        <v>22.13</v>
      </c>
      <c r="Q267" s="6">
        <v>45734</v>
      </c>
      <c r="R267" s="6">
        <v>45741</v>
      </c>
      <c r="S267" t="s">
        <v>44</v>
      </c>
      <c r="T267">
        <f>Sheet1[[#This Row],[DeliveryDate]]-Sheet1[[#This Row],[OrderDate]]</f>
        <v>7</v>
      </c>
      <c r="U267" t="str">
        <f t="shared" si="8"/>
        <v>Aug</v>
      </c>
      <c r="V267" t="str">
        <f t="shared" si="9"/>
        <v>Monday</v>
      </c>
      <c r="W267" s="1">
        <f>Sheet1[[#This Row],[TotalPrice]]-Sheet1[[#This Row],[ShippingCost]]</f>
        <v>5700.6139999999996</v>
      </c>
      <c r="X267" t="str">
        <f>TEXT(Sheet1[[#This Row],[Date]], "yyyy")</f>
        <v>2025</v>
      </c>
      <c r="Y267" s="1">
        <f>Sheet1[[#This Row],[UnitPrice]]*Sheet1[[#This Row],[Quantity]] *(1 - Sheet1[[#This Row],[Discount]])</f>
        <v>5722.7439999999997</v>
      </c>
      <c r="Z267" s="24">
        <f>SUM(Sheet1[[#This Row],[Quantity]]*Sheet1[[#This Row],[Returned]])</f>
        <v>16</v>
      </c>
    </row>
    <row r="268" spans="1:26" x14ac:dyDescent="0.25">
      <c r="A268" s="6">
        <v>45163</v>
      </c>
      <c r="B268" t="s">
        <v>62</v>
      </c>
      <c r="C268" t="s">
        <v>46</v>
      </c>
      <c r="D268">
        <v>13</v>
      </c>
      <c r="E268" s="1">
        <v>513.17999999999995</v>
      </c>
      <c r="F268" t="s">
        <v>21</v>
      </c>
      <c r="G268" t="s">
        <v>32</v>
      </c>
      <c r="H268" s="9">
        <v>0</v>
      </c>
      <c r="I268" t="s">
        <v>23</v>
      </c>
      <c r="J268" s="1">
        <v>6671.3399999999992</v>
      </c>
      <c r="K268" t="s">
        <v>82</v>
      </c>
      <c r="L268" t="s">
        <v>25</v>
      </c>
      <c r="M268">
        <v>0</v>
      </c>
      <c r="N268" t="s">
        <v>583</v>
      </c>
      <c r="O268" t="s">
        <v>584</v>
      </c>
      <c r="P268" s="11">
        <v>10.57</v>
      </c>
      <c r="Q268" s="6">
        <v>45163</v>
      </c>
      <c r="R268" s="6">
        <v>45165</v>
      </c>
      <c r="S268" t="s">
        <v>65</v>
      </c>
      <c r="T268">
        <f>Sheet1[[#This Row],[DeliveryDate]]-Sheet1[[#This Row],[OrderDate]]</f>
        <v>2</v>
      </c>
      <c r="U268" t="str">
        <f t="shared" si="8"/>
        <v>Jan</v>
      </c>
      <c r="V268" t="str">
        <f t="shared" si="9"/>
        <v>Friday</v>
      </c>
      <c r="W268" s="1">
        <f>Sheet1[[#This Row],[TotalPrice]]-Sheet1[[#This Row],[ShippingCost]]</f>
        <v>6660.7699999999995</v>
      </c>
      <c r="X268" t="str">
        <f>TEXT(Sheet1[[#This Row],[Date]], "yyyy")</f>
        <v>2023</v>
      </c>
      <c r="Y268" s="1">
        <f>Sheet1[[#This Row],[UnitPrice]]*Sheet1[[#This Row],[Quantity]] *(1 - Sheet1[[#This Row],[Discount]])</f>
        <v>6671.3399999999992</v>
      </c>
      <c r="Z268" s="24">
        <f>SUM(Sheet1[[#This Row],[Quantity]]*Sheet1[[#This Row],[Returned]])</f>
        <v>0</v>
      </c>
    </row>
    <row r="269" spans="1:26" hidden="1" x14ac:dyDescent="0.25">
      <c r="A269" s="6">
        <v>45120</v>
      </c>
      <c r="B269" t="s">
        <v>39</v>
      </c>
      <c r="C269" t="s">
        <v>102</v>
      </c>
      <c r="D269">
        <v>19</v>
      </c>
      <c r="E269" s="1">
        <v>475.64</v>
      </c>
      <c r="F269" t="s">
        <v>51</v>
      </c>
      <c r="G269" t="s">
        <v>32</v>
      </c>
      <c r="H269" s="9">
        <v>0.1</v>
      </c>
      <c r="I269" t="s">
        <v>47</v>
      </c>
      <c r="J269" s="1">
        <v>8133.4440000000004</v>
      </c>
      <c r="K269" t="s">
        <v>67</v>
      </c>
      <c r="L269" t="s">
        <v>41</v>
      </c>
      <c r="M269">
        <v>1</v>
      </c>
      <c r="N269" t="s">
        <v>585</v>
      </c>
      <c r="O269" t="s">
        <v>586</v>
      </c>
      <c r="P269" s="11">
        <v>11.17</v>
      </c>
      <c r="Q269" s="6">
        <v>45120</v>
      </c>
      <c r="R269" s="6">
        <v>45124</v>
      </c>
      <c r="S269" t="s">
        <v>44</v>
      </c>
      <c r="T269">
        <f>Sheet1[[#This Row],[DeliveryDate]]-Sheet1[[#This Row],[OrderDate]]</f>
        <v>4</v>
      </c>
      <c r="U269" t="str">
        <f t="shared" si="8"/>
        <v>Apr</v>
      </c>
      <c r="V269" t="str">
        <f t="shared" si="9"/>
        <v>Tuesday</v>
      </c>
      <c r="W269" s="1">
        <f>Sheet1[[#This Row],[TotalPrice]]-Sheet1[[#This Row],[ShippingCost]]</f>
        <v>8122.2740000000003</v>
      </c>
      <c r="X269" t="str">
        <f>TEXT(Sheet1[[#This Row],[Date]], "yyyy")</f>
        <v>2023</v>
      </c>
      <c r="Y269" s="1">
        <f>Sheet1[[#This Row],[UnitPrice]]*Sheet1[[#This Row],[Quantity]] *(1 - Sheet1[[#This Row],[Discount]])</f>
        <v>8133.4440000000004</v>
      </c>
      <c r="Z269" s="24">
        <f>SUM(Sheet1[[#This Row],[Quantity]]*Sheet1[[#This Row],[Returned]])</f>
        <v>19</v>
      </c>
    </row>
    <row r="270" spans="1:26" x14ac:dyDescent="0.25">
      <c r="A270" s="6">
        <v>45713</v>
      </c>
      <c r="B270" t="s">
        <v>39</v>
      </c>
      <c r="C270" t="s">
        <v>93</v>
      </c>
      <c r="D270">
        <v>13</v>
      </c>
      <c r="E270" s="1">
        <v>238.34</v>
      </c>
      <c r="F270" t="s">
        <v>51</v>
      </c>
      <c r="G270" t="s">
        <v>32</v>
      </c>
      <c r="H270" s="9">
        <v>0.1</v>
      </c>
      <c r="I270" t="s">
        <v>52</v>
      </c>
      <c r="J270" s="1">
        <v>2788.578</v>
      </c>
      <c r="K270" t="s">
        <v>82</v>
      </c>
      <c r="L270" t="s">
        <v>35</v>
      </c>
      <c r="M270">
        <v>1</v>
      </c>
      <c r="N270" t="s">
        <v>587</v>
      </c>
      <c r="O270" t="s">
        <v>588</v>
      </c>
      <c r="P270" s="11">
        <v>7.9</v>
      </c>
      <c r="Q270" s="6">
        <v>45713</v>
      </c>
      <c r="R270" s="6">
        <v>45722</v>
      </c>
      <c r="S270" t="s">
        <v>44</v>
      </c>
      <c r="T270">
        <f>Sheet1[[#This Row],[DeliveryDate]]-Sheet1[[#This Row],[OrderDate]]</f>
        <v>9</v>
      </c>
      <c r="U270" t="str">
        <f t="shared" si="8"/>
        <v>Mar</v>
      </c>
      <c r="V270" t="str">
        <f t="shared" si="9"/>
        <v>Monday</v>
      </c>
      <c r="W270" s="1">
        <f>Sheet1[[#This Row],[TotalPrice]]-Sheet1[[#This Row],[ShippingCost]]</f>
        <v>2780.6779999999999</v>
      </c>
      <c r="X270" t="str">
        <f>TEXT(Sheet1[[#This Row],[Date]], "yyyy")</f>
        <v>2025</v>
      </c>
      <c r="Y270" s="1">
        <f>Sheet1[[#This Row],[UnitPrice]]*Sheet1[[#This Row],[Quantity]] *(1 - Sheet1[[#This Row],[Discount]])</f>
        <v>2788.578</v>
      </c>
      <c r="Z270" s="24">
        <f>SUM(Sheet1[[#This Row],[Quantity]]*Sheet1[[#This Row],[Returned]])</f>
        <v>13</v>
      </c>
    </row>
    <row r="271" spans="1:26" x14ac:dyDescent="0.25">
      <c r="A271" s="6">
        <v>45761</v>
      </c>
      <c r="B271" t="s">
        <v>45</v>
      </c>
      <c r="C271" t="s">
        <v>20</v>
      </c>
      <c r="D271">
        <v>14</v>
      </c>
      <c r="E271" s="1">
        <v>285.02999999999997</v>
      </c>
      <c r="F271" t="s">
        <v>21</v>
      </c>
      <c r="G271" t="s">
        <v>22</v>
      </c>
      <c r="H271" s="9">
        <v>0.1</v>
      </c>
      <c r="I271" t="s">
        <v>23</v>
      </c>
      <c r="J271" s="1">
        <v>3591.3780000000002</v>
      </c>
      <c r="K271" t="s">
        <v>82</v>
      </c>
      <c r="L271" t="s">
        <v>35</v>
      </c>
      <c r="M271">
        <v>0</v>
      </c>
      <c r="N271" t="s">
        <v>589</v>
      </c>
      <c r="O271" t="s">
        <v>590</v>
      </c>
      <c r="P271" s="11">
        <v>41.5</v>
      </c>
      <c r="Q271" s="6">
        <v>45761</v>
      </c>
      <c r="R271" s="6">
        <v>45764</v>
      </c>
      <c r="S271" t="s">
        <v>50</v>
      </c>
      <c r="T271">
        <f>Sheet1[[#This Row],[DeliveryDate]]-Sheet1[[#This Row],[OrderDate]]</f>
        <v>3</v>
      </c>
      <c r="U271" t="str">
        <f t="shared" si="8"/>
        <v>Jul</v>
      </c>
      <c r="V271" t="str">
        <f t="shared" si="9"/>
        <v>Saturday</v>
      </c>
      <c r="W271" s="1">
        <f>Sheet1[[#This Row],[TotalPrice]]-Sheet1[[#This Row],[ShippingCost]]</f>
        <v>3549.8780000000002</v>
      </c>
      <c r="X271" t="str">
        <f>TEXT(Sheet1[[#This Row],[Date]], "yyyy")</f>
        <v>2025</v>
      </c>
      <c r="Y271" s="1">
        <f>Sheet1[[#This Row],[UnitPrice]]*Sheet1[[#This Row],[Quantity]] *(1 - Sheet1[[#This Row],[Discount]])</f>
        <v>3591.3779999999997</v>
      </c>
      <c r="Z271" s="24">
        <f>SUM(Sheet1[[#This Row],[Quantity]]*Sheet1[[#This Row],[Returned]])</f>
        <v>0</v>
      </c>
    </row>
    <row r="272" spans="1:26" hidden="1" x14ac:dyDescent="0.25">
      <c r="A272" s="6">
        <v>45823</v>
      </c>
      <c r="B272" t="s">
        <v>45</v>
      </c>
      <c r="C272" t="s">
        <v>40</v>
      </c>
      <c r="D272">
        <v>5</v>
      </c>
      <c r="E272" s="1">
        <v>5.52</v>
      </c>
      <c r="F272" t="s">
        <v>51</v>
      </c>
      <c r="G272" t="s">
        <v>32</v>
      </c>
      <c r="H272" s="9">
        <v>0.05</v>
      </c>
      <c r="I272" t="s">
        <v>33</v>
      </c>
      <c r="J272" s="1">
        <v>26.22</v>
      </c>
      <c r="K272" t="s">
        <v>82</v>
      </c>
      <c r="L272" t="s">
        <v>25</v>
      </c>
      <c r="M272">
        <v>0</v>
      </c>
      <c r="N272" t="s">
        <v>591</v>
      </c>
      <c r="O272" t="s">
        <v>592</v>
      </c>
      <c r="P272" s="11">
        <v>10.58</v>
      </c>
      <c r="Q272" s="6">
        <v>45823</v>
      </c>
      <c r="R272" s="6">
        <v>45826</v>
      </c>
      <c r="S272" t="s">
        <v>50</v>
      </c>
      <c r="T272">
        <f>Sheet1[[#This Row],[DeliveryDate]]-Sheet1[[#This Row],[OrderDate]]</f>
        <v>3</v>
      </c>
      <c r="U272" t="str">
        <f t="shared" si="8"/>
        <v>Apr</v>
      </c>
      <c r="V272" t="str">
        <f t="shared" si="9"/>
        <v>Monday</v>
      </c>
      <c r="W272" s="1">
        <f>Sheet1[[#This Row],[TotalPrice]]-Sheet1[[#This Row],[ShippingCost]]</f>
        <v>15.639999999999999</v>
      </c>
      <c r="X272" t="str">
        <f>TEXT(Sheet1[[#This Row],[Date]], "yyyy")</f>
        <v>2025</v>
      </c>
      <c r="Y272" s="1">
        <f>Sheet1[[#This Row],[UnitPrice]]*Sheet1[[#This Row],[Quantity]] *(1 - Sheet1[[#This Row],[Discount]])</f>
        <v>26.219999999999995</v>
      </c>
      <c r="Z272" s="24">
        <f>SUM(Sheet1[[#This Row],[Quantity]]*Sheet1[[#This Row],[Returned]])</f>
        <v>0</v>
      </c>
    </row>
    <row r="273" spans="1:26" hidden="1" x14ac:dyDescent="0.25">
      <c r="A273" s="6">
        <v>45587</v>
      </c>
      <c r="B273" t="s">
        <v>39</v>
      </c>
      <c r="C273" t="s">
        <v>102</v>
      </c>
      <c r="D273">
        <v>18</v>
      </c>
      <c r="E273" s="1">
        <v>396.25</v>
      </c>
      <c r="F273" t="s">
        <v>58</v>
      </c>
      <c r="G273" t="s">
        <v>32</v>
      </c>
      <c r="H273" s="9">
        <v>0.1</v>
      </c>
      <c r="I273" t="s">
        <v>47</v>
      </c>
      <c r="J273" s="1">
        <v>6419.25</v>
      </c>
      <c r="K273" t="s">
        <v>82</v>
      </c>
      <c r="L273" t="s">
        <v>25</v>
      </c>
      <c r="M273">
        <v>0</v>
      </c>
      <c r="N273" t="s">
        <v>593</v>
      </c>
      <c r="O273" t="s">
        <v>594</v>
      </c>
      <c r="P273" s="11">
        <v>20.39</v>
      </c>
      <c r="Q273" s="6">
        <v>45587</v>
      </c>
      <c r="R273" s="6">
        <v>45592</v>
      </c>
      <c r="S273" t="s">
        <v>44</v>
      </c>
      <c r="T273">
        <f>Sheet1[[#This Row],[DeliveryDate]]-Sheet1[[#This Row],[OrderDate]]</f>
        <v>5</v>
      </c>
      <c r="U273" t="str">
        <f t="shared" si="8"/>
        <v>Apr</v>
      </c>
      <c r="V273" t="str">
        <f t="shared" si="9"/>
        <v>Tuesday</v>
      </c>
      <c r="W273" s="1">
        <f>Sheet1[[#This Row],[TotalPrice]]-Sheet1[[#This Row],[ShippingCost]]</f>
        <v>6398.86</v>
      </c>
      <c r="X273" t="str">
        <f>TEXT(Sheet1[[#This Row],[Date]], "yyyy")</f>
        <v>2024</v>
      </c>
      <c r="Y273" s="1">
        <f>Sheet1[[#This Row],[UnitPrice]]*Sheet1[[#This Row],[Quantity]] *(1 - Sheet1[[#This Row],[Discount]])</f>
        <v>6419.25</v>
      </c>
      <c r="Z273" s="24">
        <f>SUM(Sheet1[[#This Row],[Quantity]]*Sheet1[[#This Row],[Returned]])</f>
        <v>0</v>
      </c>
    </row>
    <row r="274" spans="1:26" x14ac:dyDescent="0.25">
      <c r="A274" s="6">
        <v>45735</v>
      </c>
      <c r="B274" t="s">
        <v>45</v>
      </c>
      <c r="C274" t="s">
        <v>20</v>
      </c>
      <c r="D274">
        <v>17</v>
      </c>
      <c r="E274" s="1">
        <v>511.8</v>
      </c>
      <c r="F274" t="s">
        <v>21</v>
      </c>
      <c r="G274" t="s">
        <v>32</v>
      </c>
      <c r="H274" s="9">
        <v>0.05</v>
      </c>
      <c r="I274" t="s">
        <v>52</v>
      </c>
      <c r="J274" s="1">
        <v>8265.57</v>
      </c>
      <c r="K274" t="s">
        <v>82</v>
      </c>
      <c r="L274" t="s">
        <v>41</v>
      </c>
      <c r="M274">
        <v>1</v>
      </c>
      <c r="N274" t="s">
        <v>595</v>
      </c>
      <c r="O274" t="s">
        <v>596</v>
      </c>
      <c r="P274" s="11">
        <v>13.33</v>
      </c>
      <c r="Q274" s="6">
        <v>45735</v>
      </c>
      <c r="R274" s="6">
        <v>45742</v>
      </c>
      <c r="S274" t="s">
        <v>50</v>
      </c>
      <c r="T274">
        <f>Sheet1[[#This Row],[DeliveryDate]]-Sheet1[[#This Row],[OrderDate]]</f>
        <v>7</v>
      </c>
      <c r="U274" t="str">
        <f t="shared" si="8"/>
        <v>Nov</v>
      </c>
      <c r="V274" t="str">
        <f t="shared" si="9"/>
        <v>Wednesday</v>
      </c>
      <c r="W274" s="1">
        <f>Sheet1[[#This Row],[TotalPrice]]-Sheet1[[#This Row],[ShippingCost]]</f>
        <v>8252.24</v>
      </c>
      <c r="X274" t="str">
        <f>TEXT(Sheet1[[#This Row],[Date]], "yyyy")</f>
        <v>2025</v>
      </c>
      <c r="Y274" s="1">
        <f>Sheet1[[#This Row],[UnitPrice]]*Sheet1[[#This Row],[Quantity]] *(1 - Sheet1[[#This Row],[Discount]])</f>
        <v>8265.57</v>
      </c>
      <c r="Z274" s="24">
        <f>SUM(Sheet1[[#This Row],[Quantity]]*Sheet1[[#This Row],[Returned]])</f>
        <v>17</v>
      </c>
    </row>
    <row r="275" spans="1:26" hidden="1" x14ac:dyDescent="0.25">
      <c r="A275" s="6">
        <v>45144</v>
      </c>
      <c r="B275" t="s">
        <v>62</v>
      </c>
      <c r="C275" t="s">
        <v>93</v>
      </c>
      <c r="D275">
        <v>4</v>
      </c>
      <c r="E275" s="1">
        <v>555.86</v>
      </c>
      <c r="F275" t="s">
        <v>51</v>
      </c>
      <c r="G275" t="s">
        <v>32</v>
      </c>
      <c r="H275" s="9">
        <v>0.05</v>
      </c>
      <c r="I275" t="s">
        <v>59</v>
      </c>
      <c r="J275" s="1">
        <v>2112.268</v>
      </c>
      <c r="K275" t="s">
        <v>67</v>
      </c>
      <c r="L275" t="s">
        <v>25</v>
      </c>
      <c r="M275">
        <v>0</v>
      </c>
      <c r="N275" t="s">
        <v>597</v>
      </c>
      <c r="O275" t="s">
        <v>598</v>
      </c>
      <c r="P275" s="11">
        <v>28.92</v>
      </c>
      <c r="Q275" s="6">
        <v>45144</v>
      </c>
      <c r="R275" s="6">
        <v>45146</v>
      </c>
      <c r="S275" t="s">
        <v>65</v>
      </c>
      <c r="T275">
        <f>Sheet1[[#This Row],[DeliveryDate]]-Sheet1[[#This Row],[OrderDate]]</f>
        <v>2</v>
      </c>
      <c r="U275" t="str">
        <f t="shared" si="8"/>
        <v>May</v>
      </c>
      <c r="V275" t="str">
        <f t="shared" si="9"/>
        <v>Sunday</v>
      </c>
      <c r="W275" s="1">
        <f>Sheet1[[#This Row],[TotalPrice]]-Sheet1[[#This Row],[ShippingCost]]</f>
        <v>2083.348</v>
      </c>
      <c r="X275" t="str">
        <f>TEXT(Sheet1[[#This Row],[Date]], "yyyy")</f>
        <v>2023</v>
      </c>
      <c r="Y275" s="1">
        <f>Sheet1[[#This Row],[UnitPrice]]*Sheet1[[#This Row],[Quantity]] *(1 - Sheet1[[#This Row],[Discount]])</f>
        <v>2112.268</v>
      </c>
      <c r="Z275" s="24">
        <f>SUM(Sheet1[[#This Row],[Quantity]]*Sheet1[[#This Row],[Returned]])</f>
        <v>0</v>
      </c>
    </row>
    <row r="276" spans="1:26" x14ac:dyDescent="0.25">
      <c r="A276" s="6">
        <v>45546</v>
      </c>
      <c r="B276" t="s">
        <v>45</v>
      </c>
      <c r="C276" t="s">
        <v>102</v>
      </c>
      <c r="D276">
        <v>15</v>
      </c>
      <c r="E276" s="1">
        <v>202.72</v>
      </c>
      <c r="F276" t="s">
        <v>58</v>
      </c>
      <c r="G276" t="s">
        <v>32</v>
      </c>
      <c r="H276" s="9">
        <v>0.05</v>
      </c>
      <c r="I276" t="s">
        <v>23</v>
      </c>
      <c r="J276" s="1">
        <v>2888.76</v>
      </c>
      <c r="K276" t="s">
        <v>55</v>
      </c>
      <c r="L276" t="s">
        <v>41</v>
      </c>
      <c r="M276">
        <v>1</v>
      </c>
      <c r="N276" t="s">
        <v>599</v>
      </c>
      <c r="O276" t="s">
        <v>600</v>
      </c>
      <c r="P276" s="11">
        <v>41.61</v>
      </c>
      <c r="Q276" s="6">
        <v>45546</v>
      </c>
      <c r="R276" s="6">
        <v>45554</v>
      </c>
      <c r="S276" t="s">
        <v>50</v>
      </c>
      <c r="T276">
        <f>Sheet1[[#This Row],[DeliveryDate]]-Sheet1[[#This Row],[OrderDate]]</f>
        <v>8</v>
      </c>
      <c r="U276" t="str">
        <f t="shared" si="8"/>
        <v>Jun</v>
      </c>
      <c r="V276" t="str">
        <f t="shared" si="9"/>
        <v>Saturday</v>
      </c>
      <c r="W276" s="1">
        <f>Sheet1[[#This Row],[TotalPrice]]-Sheet1[[#This Row],[ShippingCost]]</f>
        <v>2847.15</v>
      </c>
      <c r="X276" t="str">
        <f>TEXT(Sheet1[[#This Row],[Date]], "yyyy")</f>
        <v>2024</v>
      </c>
      <c r="Y276" s="1">
        <f>Sheet1[[#This Row],[UnitPrice]]*Sheet1[[#This Row],[Quantity]] *(1 - Sheet1[[#This Row],[Discount]])</f>
        <v>2888.76</v>
      </c>
      <c r="Z276" s="24">
        <f>SUM(Sheet1[[#This Row],[Quantity]]*Sheet1[[#This Row],[Returned]])</f>
        <v>15</v>
      </c>
    </row>
    <row r="277" spans="1:26" hidden="1" x14ac:dyDescent="0.25">
      <c r="A277" s="6">
        <v>45665</v>
      </c>
      <c r="B277" t="s">
        <v>45</v>
      </c>
      <c r="C277" t="s">
        <v>46</v>
      </c>
      <c r="D277">
        <v>4</v>
      </c>
      <c r="E277" s="1">
        <v>353.7</v>
      </c>
      <c r="F277" t="s">
        <v>31</v>
      </c>
      <c r="G277" t="s">
        <v>22</v>
      </c>
      <c r="H277" s="9">
        <v>0</v>
      </c>
      <c r="I277" t="s">
        <v>47</v>
      </c>
      <c r="J277" s="1">
        <v>1414.8</v>
      </c>
      <c r="K277" t="s">
        <v>82</v>
      </c>
      <c r="L277" t="s">
        <v>25</v>
      </c>
      <c r="M277">
        <v>0</v>
      </c>
      <c r="N277" t="s">
        <v>601</v>
      </c>
      <c r="O277" t="s">
        <v>602</v>
      </c>
      <c r="P277" s="11">
        <v>41.98</v>
      </c>
      <c r="Q277" s="6">
        <v>45665</v>
      </c>
      <c r="R277" s="6">
        <v>45669</v>
      </c>
      <c r="S277" t="s">
        <v>50</v>
      </c>
      <c r="T277">
        <f>Sheet1[[#This Row],[DeliveryDate]]-Sheet1[[#This Row],[OrderDate]]</f>
        <v>4</v>
      </c>
      <c r="U277" t="str">
        <f t="shared" si="8"/>
        <v>Feb</v>
      </c>
      <c r="V277" t="str">
        <f t="shared" si="9"/>
        <v>Wednesday</v>
      </c>
      <c r="W277" s="1">
        <f>Sheet1[[#This Row],[TotalPrice]]-Sheet1[[#This Row],[ShippingCost]]</f>
        <v>1372.82</v>
      </c>
      <c r="X277" t="str">
        <f>TEXT(Sheet1[[#This Row],[Date]], "yyyy")</f>
        <v>2025</v>
      </c>
      <c r="Y277" s="1">
        <f>Sheet1[[#This Row],[UnitPrice]]*Sheet1[[#This Row],[Quantity]] *(1 - Sheet1[[#This Row],[Discount]])</f>
        <v>1414.8</v>
      </c>
      <c r="Z277" s="24">
        <f>SUM(Sheet1[[#This Row],[Quantity]]*Sheet1[[#This Row],[Returned]])</f>
        <v>0</v>
      </c>
    </row>
    <row r="278" spans="1:26" x14ac:dyDescent="0.25">
      <c r="A278" s="6">
        <v>45015</v>
      </c>
      <c r="B278" t="s">
        <v>39</v>
      </c>
      <c r="C278" t="s">
        <v>102</v>
      </c>
      <c r="D278">
        <v>19</v>
      </c>
      <c r="E278" s="1">
        <v>156.44</v>
      </c>
      <c r="F278" t="s">
        <v>51</v>
      </c>
      <c r="G278" t="s">
        <v>22</v>
      </c>
      <c r="H278" s="9">
        <v>0.1</v>
      </c>
      <c r="I278" t="s">
        <v>33</v>
      </c>
      <c r="J278" s="1">
        <v>2675.1239999999998</v>
      </c>
      <c r="K278" t="s">
        <v>24</v>
      </c>
      <c r="L278" t="s">
        <v>41</v>
      </c>
      <c r="M278">
        <v>0</v>
      </c>
      <c r="N278" t="s">
        <v>603</v>
      </c>
      <c r="O278" t="s">
        <v>604</v>
      </c>
      <c r="P278" s="11">
        <v>19.440000000000001</v>
      </c>
      <c r="Q278" s="6">
        <v>45015</v>
      </c>
      <c r="R278" s="6">
        <v>45020</v>
      </c>
      <c r="S278" t="s">
        <v>44</v>
      </c>
      <c r="T278">
        <f>Sheet1[[#This Row],[DeliveryDate]]-Sheet1[[#This Row],[OrderDate]]</f>
        <v>5</v>
      </c>
      <c r="U278" t="str">
        <f t="shared" si="8"/>
        <v>Jul</v>
      </c>
      <c r="V278" t="str">
        <f t="shared" si="9"/>
        <v>Thursday</v>
      </c>
      <c r="W278" s="1">
        <f>Sheet1[[#This Row],[TotalPrice]]-Sheet1[[#This Row],[ShippingCost]]</f>
        <v>2655.6839999999997</v>
      </c>
      <c r="X278" t="str">
        <f>TEXT(Sheet1[[#This Row],[Date]], "yyyy")</f>
        <v>2023</v>
      </c>
      <c r="Y278" s="1">
        <f>Sheet1[[#This Row],[UnitPrice]]*Sheet1[[#This Row],[Quantity]] *(1 - Sheet1[[#This Row],[Discount]])</f>
        <v>2675.1240000000003</v>
      </c>
      <c r="Z278" s="24">
        <f>SUM(Sheet1[[#This Row],[Quantity]]*Sheet1[[#This Row],[Returned]])</f>
        <v>0</v>
      </c>
    </row>
    <row r="279" spans="1:26" hidden="1" x14ac:dyDescent="0.25">
      <c r="A279" s="6">
        <v>44958</v>
      </c>
      <c r="B279" t="s">
        <v>45</v>
      </c>
      <c r="C279" t="s">
        <v>30</v>
      </c>
      <c r="D279">
        <v>7</v>
      </c>
      <c r="E279" s="1">
        <v>241.76</v>
      </c>
      <c r="F279" t="s">
        <v>58</v>
      </c>
      <c r="G279" t="s">
        <v>22</v>
      </c>
      <c r="H279" s="9">
        <v>0</v>
      </c>
      <c r="I279" t="s">
        <v>52</v>
      </c>
      <c r="J279" s="1">
        <v>1692.32</v>
      </c>
      <c r="K279" t="s">
        <v>24</v>
      </c>
      <c r="L279" t="s">
        <v>35</v>
      </c>
      <c r="M279">
        <v>0</v>
      </c>
      <c r="N279" t="s">
        <v>605</v>
      </c>
      <c r="O279" t="s">
        <v>606</v>
      </c>
      <c r="P279" s="11">
        <v>48.13</v>
      </c>
      <c r="Q279" s="6">
        <v>44958</v>
      </c>
      <c r="R279" s="6">
        <v>44966</v>
      </c>
      <c r="S279" t="s">
        <v>50</v>
      </c>
      <c r="T279">
        <f>Sheet1[[#This Row],[DeliveryDate]]-Sheet1[[#This Row],[OrderDate]]</f>
        <v>8</v>
      </c>
      <c r="U279" t="str">
        <f t="shared" si="8"/>
        <v>Aug</v>
      </c>
      <c r="V279" t="str">
        <f t="shared" si="9"/>
        <v>Thursday</v>
      </c>
      <c r="W279" s="1">
        <f>Sheet1[[#This Row],[TotalPrice]]-Sheet1[[#This Row],[ShippingCost]]</f>
        <v>1644.1899999999998</v>
      </c>
      <c r="X279" t="str">
        <f>TEXT(Sheet1[[#This Row],[Date]], "yyyy")</f>
        <v>2023</v>
      </c>
      <c r="Y279" s="1">
        <f>Sheet1[[#This Row],[UnitPrice]]*Sheet1[[#This Row],[Quantity]] *(1 - Sheet1[[#This Row],[Discount]])</f>
        <v>1692.32</v>
      </c>
      <c r="Z279" s="24">
        <f>SUM(Sheet1[[#This Row],[Quantity]]*Sheet1[[#This Row],[Returned]])</f>
        <v>0</v>
      </c>
    </row>
    <row r="280" spans="1:26" x14ac:dyDescent="0.25">
      <c r="A280" s="6">
        <v>45765</v>
      </c>
      <c r="B280" t="s">
        <v>39</v>
      </c>
      <c r="C280" t="s">
        <v>20</v>
      </c>
      <c r="D280">
        <v>20</v>
      </c>
      <c r="E280" s="1">
        <v>170.49</v>
      </c>
      <c r="F280" t="s">
        <v>31</v>
      </c>
      <c r="G280" t="s">
        <v>22</v>
      </c>
      <c r="H280" s="9">
        <v>0</v>
      </c>
      <c r="I280" t="s">
        <v>66</v>
      </c>
      <c r="J280" s="1">
        <v>3409.8</v>
      </c>
      <c r="K280" t="s">
        <v>24</v>
      </c>
      <c r="L280" t="s">
        <v>25</v>
      </c>
      <c r="M280">
        <v>0</v>
      </c>
      <c r="N280" t="s">
        <v>607</v>
      </c>
      <c r="O280" t="s">
        <v>213</v>
      </c>
      <c r="P280" s="11">
        <v>19.739999999999998</v>
      </c>
      <c r="Q280" s="6">
        <v>45765</v>
      </c>
      <c r="R280" s="6">
        <v>45774</v>
      </c>
      <c r="S280" t="s">
        <v>44</v>
      </c>
      <c r="T280">
        <f>Sheet1[[#This Row],[DeliveryDate]]-Sheet1[[#This Row],[OrderDate]]</f>
        <v>9</v>
      </c>
      <c r="U280" t="str">
        <f t="shared" si="8"/>
        <v>Nov</v>
      </c>
      <c r="V280" t="str">
        <f t="shared" si="9"/>
        <v>Saturday</v>
      </c>
      <c r="W280" s="1">
        <f>Sheet1[[#This Row],[TotalPrice]]-Sheet1[[#This Row],[ShippingCost]]</f>
        <v>3390.0600000000004</v>
      </c>
      <c r="X280" t="str">
        <f>TEXT(Sheet1[[#This Row],[Date]], "yyyy")</f>
        <v>2025</v>
      </c>
      <c r="Y280" s="1">
        <f>Sheet1[[#This Row],[UnitPrice]]*Sheet1[[#This Row],[Quantity]] *(1 - Sheet1[[#This Row],[Discount]])</f>
        <v>3409.8</v>
      </c>
      <c r="Z280" s="24">
        <f>SUM(Sheet1[[#This Row],[Quantity]]*Sheet1[[#This Row],[Returned]])</f>
        <v>0</v>
      </c>
    </row>
    <row r="281" spans="1:26" x14ac:dyDescent="0.25">
      <c r="A281" s="6">
        <v>45407</v>
      </c>
      <c r="B281" t="s">
        <v>19</v>
      </c>
      <c r="C281" t="s">
        <v>93</v>
      </c>
      <c r="D281">
        <v>1</v>
      </c>
      <c r="E281" s="1">
        <v>173.56</v>
      </c>
      <c r="F281" t="s">
        <v>58</v>
      </c>
      <c r="G281" t="s">
        <v>32</v>
      </c>
      <c r="H281" s="9">
        <v>0.1</v>
      </c>
      <c r="I281" t="s">
        <v>23</v>
      </c>
      <c r="J281" s="1">
        <v>156.20400000000001</v>
      </c>
      <c r="K281" t="s">
        <v>55</v>
      </c>
      <c r="L281" t="s">
        <v>25</v>
      </c>
      <c r="M281">
        <v>0</v>
      </c>
      <c r="N281" t="s">
        <v>608</v>
      </c>
      <c r="O281" t="s">
        <v>609</v>
      </c>
      <c r="P281" s="11">
        <v>39.1</v>
      </c>
      <c r="Q281" s="6">
        <v>45407</v>
      </c>
      <c r="R281" s="6">
        <v>45410</v>
      </c>
      <c r="S281" t="s">
        <v>28</v>
      </c>
      <c r="T281">
        <f>Sheet1[[#This Row],[DeliveryDate]]-Sheet1[[#This Row],[OrderDate]]</f>
        <v>3</v>
      </c>
      <c r="U281" t="str">
        <f t="shared" si="8"/>
        <v>Sep</v>
      </c>
      <c r="V281" t="str">
        <f t="shared" si="9"/>
        <v>Monday</v>
      </c>
      <c r="W281" s="1">
        <f>Sheet1[[#This Row],[TotalPrice]]-Sheet1[[#This Row],[ShippingCost]]</f>
        <v>117.10400000000001</v>
      </c>
      <c r="X281" t="str">
        <f>TEXT(Sheet1[[#This Row],[Date]], "yyyy")</f>
        <v>2024</v>
      </c>
      <c r="Y281" s="1">
        <f>Sheet1[[#This Row],[UnitPrice]]*Sheet1[[#This Row],[Quantity]] *(1 - Sheet1[[#This Row],[Discount]])</f>
        <v>156.20400000000001</v>
      </c>
      <c r="Z281" s="24">
        <f>SUM(Sheet1[[#This Row],[Quantity]]*Sheet1[[#This Row],[Returned]])</f>
        <v>0</v>
      </c>
    </row>
    <row r="282" spans="1:26" x14ac:dyDescent="0.25">
      <c r="A282" s="6">
        <v>45557</v>
      </c>
      <c r="B282" t="s">
        <v>29</v>
      </c>
      <c r="C282" t="s">
        <v>102</v>
      </c>
      <c r="D282">
        <v>7</v>
      </c>
      <c r="E282" s="1">
        <v>349.55</v>
      </c>
      <c r="F282" t="s">
        <v>31</v>
      </c>
      <c r="G282" t="s">
        <v>32</v>
      </c>
      <c r="H282" s="9">
        <v>0.05</v>
      </c>
      <c r="I282" t="s">
        <v>52</v>
      </c>
      <c r="J282" s="1">
        <v>2324.5075000000002</v>
      </c>
      <c r="K282" t="s">
        <v>82</v>
      </c>
      <c r="L282" t="s">
        <v>25</v>
      </c>
      <c r="M282">
        <v>0</v>
      </c>
      <c r="N282" t="s">
        <v>610</v>
      </c>
      <c r="O282" t="s">
        <v>611</v>
      </c>
      <c r="P282" s="11">
        <v>23.7</v>
      </c>
      <c r="Q282" s="6">
        <v>45557</v>
      </c>
      <c r="R282" s="6">
        <v>45562</v>
      </c>
      <c r="S282" t="s">
        <v>38</v>
      </c>
      <c r="T282">
        <f>Sheet1[[#This Row],[DeliveryDate]]-Sheet1[[#This Row],[OrderDate]]</f>
        <v>5</v>
      </c>
      <c r="U282" t="str">
        <f t="shared" si="8"/>
        <v>Nov</v>
      </c>
      <c r="V282" t="str">
        <f t="shared" si="9"/>
        <v>Tuesday</v>
      </c>
      <c r="W282" s="1">
        <f>Sheet1[[#This Row],[TotalPrice]]-Sheet1[[#This Row],[ShippingCost]]</f>
        <v>2300.8075000000003</v>
      </c>
      <c r="X282" t="str">
        <f>TEXT(Sheet1[[#This Row],[Date]], "yyyy")</f>
        <v>2024</v>
      </c>
      <c r="Y282" s="1">
        <f>Sheet1[[#This Row],[UnitPrice]]*Sheet1[[#This Row],[Quantity]] *(1 - Sheet1[[#This Row],[Discount]])</f>
        <v>2324.5074999999997</v>
      </c>
      <c r="Z282" s="24">
        <f>SUM(Sheet1[[#This Row],[Quantity]]*Sheet1[[#This Row],[Returned]])</f>
        <v>0</v>
      </c>
    </row>
    <row r="283" spans="1:26" hidden="1" x14ac:dyDescent="0.25">
      <c r="A283" s="6">
        <v>45143</v>
      </c>
      <c r="B283" t="s">
        <v>45</v>
      </c>
      <c r="C283" t="s">
        <v>93</v>
      </c>
      <c r="D283">
        <v>9</v>
      </c>
      <c r="E283" s="1">
        <v>245.14</v>
      </c>
      <c r="F283" t="s">
        <v>21</v>
      </c>
      <c r="G283" t="s">
        <v>22</v>
      </c>
      <c r="H283" s="9">
        <v>0</v>
      </c>
      <c r="I283" t="s">
        <v>33</v>
      </c>
      <c r="J283" s="1">
        <v>2206.2600000000002</v>
      </c>
      <c r="K283" t="s">
        <v>24</v>
      </c>
      <c r="L283" t="s">
        <v>35</v>
      </c>
      <c r="M283">
        <v>1</v>
      </c>
      <c r="N283" t="s">
        <v>612</v>
      </c>
      <c r="O283" t="s">
        <v>613</v>
      </c>
      <c r="P283" s="11">
        <v>44.6</v>
      </c>
      <c r="Q283" s="6">
        <v>45143</v>
      </c>
      <c r="R283" s="6">
        <v>45152</v>
      </c>
      <c r="S283" t="s">
        <v>50</v>
      </c>
      <c r="T283">
        <f>Sheet1[[#This Row],[DeliveryDate]]-Sheet1[[#This Row],[OrderDate]]</f>
        <v>9</v>
      </c>
      <c r="U283" t="str">
        <f t="shared" si="8"/>
        <v>Apr</v>
      </c>
      <c r="V283" t="str">
        <f t="shared" si="9"/>
        <v>Sunday</v>
      </c>
      <c r="W283" s="1">
        <f>Sheet1[[#This Row],[TotalPrice]]-Sheet1[[#This Row],[ShippingCost]]</f>
        <v>2161.6600000000003</v>
      </c>
      <c r="X283" t="str">
        <f>TEXT(Sheet1[[#This Row],[Date]], "yyyy")</f>
        <v>2023</v>
      </c>
      <c r="Y283" s="1">
        <f>Sheet1[[#This Row],[UnitPrice]]*Sheet1[[#This Row],[Quantity]] *(1 - Sheet1[[#This Row],[Discount]])</f>
        <v>2206.2599999999998</v>
      </c>
      <c r="Z283" s="24">
        <f>SUM(Sheet1[[#This Row],[Quantity]]*Sheet1[[#This Row],[Returned]])</f>
        <v>9</v>
      </c>
    </row>
    <row r="284" spans="1:26" x14ac:dyDescent="0.25">
      <c r="A284" s="6">
        <v>45450</v>
      </c>
      <c r="B284" t="s">
        <v>29</v>
      </c>
      <c r="C284" t="s">
        <v>40</v>
      </c>
      <c r="D284">
        <v>1</v>
      </c>
      <c r="E284" s="1">
        <v>423.08</v>
      </c>
      <c r="F284" t="s">
        <v>21</v>
      </c>
      <c r="G284" t="s">
        <v>22</v>
      </c>
      <c r="H284" s="9">
        <v>0.05</v>
      </c>
      <c r="I284" t="s">
        <v>59</v>
      </c>
      <c r="J284" s="1">
        <v>401.92599999999999</v>
      </c>
      <c r="K284" t="s">
        <v>34</v>
      </c>
      <c r="L284" t="s">
        <v>41</v>
      </c>
      <c r="M284">
        <v>0</v>
      </c>
      <c r="N284" t="s">
        <v>614</v>
      </c>
      <c r="O284" t="s">
        <v>615</v>
      </c>
      <c r="P284" s="11">
        <v>31.75</v>
      </c>
      <c r="Q284" s="6">
        <v>45450</v>
      </c>
      <c r="R284" s="6">
        <v>45454</v>
      </c>
      <c r="S284" t="s">
        <v>38</v>
      </c>
      <c r="T284">
        <f>Sheet1[[#This Row],[DeliveryDate]]-Sheet1[[#This Row],[OrderDate]]</f>
        <v>4</v>
      </c>
      <c r="U284" t="str">
        <f t="shared" si="8"/>
        <v>Nov</v>
      </c>
      <c r="V284" t="str">
        <f t="shared" si="9"/>
        <v>Thursday</v>
      </c>
      <c r="W284" s="1">
        <f>Sheet1[[#This Row],[TotalPrice]]-Sheet1[[#This Row],[ShippingCost]]</f>
        <v>370.17599999999999</v>
      </c>
      <c r="X284" t="str">
        <f>TEXT(Sheet1[[#This Row],[Date]], "yyyy")</f>
        <v>2024</v>
      </c>
      <c r="Y284" s="1">
        <f>Sheet1[[#This Row],[UnitPrice]]*Sheet1[[#This Row],[Quantity]] *(1 - Sheet1[[#This Row],[Discount]])</f>
        <v>401.92599999999999</v>
      </c>
      <c r="Z284" s="24">
        <f>SUM(Sheet1[[#This Row],[Quantity]]*Sheet1[[#This Row],[Returned]])</f>
        <v>0</v>
      </c>
    </row>
    <row r="285" spans="1:26" hidden="1" x14ac:dyDescent="0.25">
      <c r="A285" s="6">
        <v>45801</v>
      </c>
      <c r="B285" t="s">
        <v>19</v>
      </c>
      <c r="C285" t="s">
        <v>30</v>
      </c>
      <c r="D285">
        <v>19</v>
      </c>
      <c r="E285" s="1">
        <v>337.82</v>
      </c>
      <c r="F285" t="s">
        <v>21</v>
      </c>
      <c r="G285" t="s">
        <v>22</v>
      </c>
      <c r="H285" s="9">
        <v>0.15</v>
      </c>
      <c r="I285" t="s">
        <v>33</v>
      </c>
      <c r="J285" s="1">
        <v>5455.7929999999997</v>
      </c>
      <c r="K285" t="s">
        <v>24</v>
      </c>
      <c r="L285" t="s">
        <v>25</v>
      </c>
      <c r="M285">
        <v>0</v>
      </c>
      <c r="N285" t="s">
        <v>616</v>
      </c>
      <c r="O285" t="s">
        <v>617</v>
      </c>
      <c r="P285" s="11">
        <v>45.74</v>
      </c>
      <c r="Q285" s="6">
        <v>45801</v>
      </c>
      <c r="R285" s="6">
        <v>45807</v>
      </c>
      <c r="S285" t="s">
        <v>28</v>
      </c>
      <c r="T285">
        <f>Sheet1[[#This Row],[DeliveryDate]]-Sheet1[[#This Row],[OrderDate]]</f>
        <v>6</v>
      </c>
      <c r="U285" t="str">
        <f t="shared" si="8"/>
        <v>Apr</v>
      </c>
      <c r="V285" t="str">
        <f t="shared" si="9"/>
        <v>Monday</v>
      </c>
      <c r="W285" s="1">
        <f>Sheet1[[#This Row],[TotalPrice]]-Sheet1[[#This Row],[ShippingCost]]</f>
        <v>5410.0529999999999</v>
      </c>
      <c r="X285" t="str">
        <f>TEXT(Sheet1[[#This Row],[Date]], "yyyy")</f>
        <v>2025</v>
      </c>
      <c r="Y285" s="1">
        <f>Sheet1[[#This Row],[UnitPrice]]*Sheet1[[#This Row],[Quantity]] *(1 - Sheet1[[#This Row],[Discount]])</f>
        <v>5455.7929999999997</v>
      </c>
      <c r="Z285" s="24">
        <f>SUM(Sheet1[[#This Row],[Quantity]]*Sheet1[[#This Row],[Returned]])</f>
        <v>0</v>
      </c>
    </row>
    <row r="286" spans="1:26" x14ac:dyDescent="0.25">
      <c r="A286" s="6">
        <v>45491</v>
      </c>
      <c r="B286" t="s">
        <v>29</v>
      </c>
      <c r="C286" t="s">
        <v>46</v>
      </c>
      <c r="D286">
        <v>10</v>
      </c>
      <c r="E286" s="1">
        <v>252.63</v>
      </c>
      <c r="F286" t="s">
        <v>21</v>
      </c>
      <c r="G286" t="s">
        <v>32</v>
      </c>
      <c r="H286" s="9">
        <v>0.15</v>
      </c>
      <c r="I286" t="s">
        <v>23</v>
      </c>
      <c r="J286" s="1">
        <v>2147.355</v>
      </c>
      <c r="K286" t="s">
        <v>67</v>
      </c>
      <c r="L286" t="s">
        <v>25</v>
      </c>
      <c r="M286">
        <v>0</v>
      </c>
      <c r="N286" t="s">
        <v>618</v>
      </c>
      <c r="O286" t="s">
        <v>619</v>
      </c>
      <c r="P286" s="11">
        <v>8.92</v>
      </c>
      <c r="Q286" s="6">
        <v>45491</v>
      </c>
      <c r="R286" s="6">
        <v>45498</v>
      </c>
      <c r="S286" t="s">
        <v>38</v>
      </c>
      <c r="T286">
        <f>Sheet1[[#This Row],[DeliveryDate]]-Sheet1[[#This Row],[OrderDate]]</f>
        <v>7</v>
      </c>
      <c r="U286" t="str">
        <f t="shared" si="8"/>
        <v>Mar</v>
      </c>
      <c r="V286" t="str">
        <f t="shared" si="9"/>
        <v>Monday</v>
      </c>
      <c r="W286" s="1">
        <f>Sheet1[[#This Row],[TotalPrice]]-Sheet1[[#This Row],[ShippingCost]]</f>
        <v>2138.4349999999999</v>
      </c>
      <c r="X286" t="str">
        <f>TEXT(Sheet1[[#This Row],[Date]], "yyyy")</f>
        <v>2024</v>
      </c>
      <c r="Y286" s="1">
        <f>Sheet1[[#This Row],[UnitPrice]]*Sheet1[[#This Row],[Quantity]] *(1 - Sheet1[[#This Row],[Discount]])</f>
        <v>2147.355</v>
      </c>
      <c r="Z286" s="24">
        <f>SUM(Sheet1[[#This Row],[Quantity]]*Sheet1[[#This Row],[Returned]])</f>
        <v>0</v>
      </c>
    </row>
    <row r="287" spans="1:26" x14ac:dyDescent="0.25">
      <c r="A287" s="6">
        <v>45487</v>
      </c>
      <c r="B287" t="s">
        <v>62</v>
      </c>
      <c r="C287" t="s">
        <v>93</v>
      </c>
      <c r="D287">
        <v>3</v>
      </c>
      <c r="E287" s="1">
        <v>87.02</v>
      </c>
      <c r="F287" t="s">
        <v>21</v>
      </c>
      <c r="G287" t="s">
        <v>22</v>
      </c>
      <c r="H287" s="9">
        <v>0.1</v>
      </c>
      <c r="I287" t="s">
        <v>47</v>
      </c>
      <c r="J287" s="1">
        <v>234.95400000000001</v>
      </c>
      <c r="K287" t="s">
        <v>67</v>
      </c>
      <c r="L287" t="s">
        <v>41</v>
      </c>
      <c r="M287">
        <v>0</v>
      </c>
      <c r="N287" t="s">
        <v>620</v>
      </c>
      <c r="O287" t="s">
        <v>621</v>
      </c>
      <c r="P287" s="11">
        <v>11.13</v>
      </c>
      <c r="Q287" s="6">
        <v>45487</v>
      </c>
      <c r="R287" s="6">
        <v>45489</v>
      </c>
      <c r="S287" t="s">
        <v>65</v>
      </c>
      <c r="T287">
        <f>Sheet1[[#This Row],[DeliveryDate]]-Sheet1[[#This Row],[OrderDate]]</f>
        <v>2</v>
      </c>
      <c r="U287" t="str">
        <f t="shared" si="8"/>
        <v>Nov</v>
      </c>
      <c r="V287" t="str">
        <f t="shared" si="9"/>
        <v>Saturday</v>
      </c>
      <c r="W287" s="1">
        <f>Sheet1[[#This Row],[TotalPrice]]-Sheet1[[#This Row],[ShippingCost]]</f>
        <v>223.82400000000001</v>
      </c>
      <c r="X287" t="str">
        <f>TEXT(Sheet1[[#This Row],[Date]], "yyyy")</f>
        <v>2024</v>
      </c>
      <c r="Y287" s="1">
        <f>Sheet1[[#This Row],[UnitPrice]]*Sheet1[[#This Row],[Quantity]] *(1 - Sheet1[[#This Row],[Discount]])</f>
        <v>234.95400000000001</v>
      </c>
      <c r="Z287" s="24">
        <f>SUM(Sheet1[[#This Row],[Quantity]]*Sheet1[[#This Row],[Returned]])</f>
        <v>0</v>
      </c>
    </row>
    <row r="288" spans="1:26" x14ac:dyDescent="0.25">
      <c r="A288" s="6">
        <v>45030</v>
      </c>
      <c r="B288" t="s">
        <v>45</v>
      </c>
      <c r="C288" t="s">
        <v>93</v>
      </c>
      <c r="D288">
        <v>11</v>
      </c>
      <c r="E288" s="1">
        <v>6.72</v>
      </c>
      <c r="F288" t="s">
        <v>58</v>
      </c>
      <c r="G288" t="s">
        <v>22</v>
      </c>
      <c r="H288" s="9">
        <v>0.05</v>
      </c>
      <c r="I288" t="s">
        <v>59</v>
      </c>
      <c r="J288" s="1">
        <v>70.224000000000004</v>
      </c>
      <c r="K288" t="s">
        <v>67</v>
      </c>
      <c r="L288" t="s">
        <v>35</v>
      </c>
      <c r="M288">
        <v>0</v>
      </c>
      <c r="N288" t="s">
        <v>622</v>
      </c>
      <c r="O288" t="s">
        <v>623</v>
      </c>
      <c r="P288" s="11">
        <v>34.270000000000003</v>
      </c>
      <c r="Q288" s="6">
        <v>45030</v>
      </c>
      <c r="R288" s="6">
        <v>45035</v>
      </c>
      <c r="S288" t="s">
        <v>50</v>
      </c>
      <c r="T288">
        <f>Sheet1[[#This Row],[DeliveryDate]]-Sheet1[[#This Row],[OrderDate]]</f>
        <v>5</v>
      </c>
      <c r="U288" t="str">
        <f t="shared" si="8"/>
        <v>May</v>
      </c>
      <c r="V288" t="str">
        <f t="shared" si="9"/>
        <v>Saturday</v>
      </c>
      <c r="W288" s="1">
        <f>Sheet1[[#This Row],[TotalPrice]]-Sheet1[[#This Row],[ShippingCost]]</f>
        <v>35.954000000000001</v>
      </c>
      <c r="X288" t="str">
        <f>TEXT(Sheet1[[#This Row],[Date]], "yyyy")</f>
        <v>2023</v>
      </c>
      <c r="Y288" s="1">
        <f>Sheet1[[#This Row],[UnitPrice]]*Sheet1[[#This Row],[Quantity]] *(1 - Sheet1[[#This Row],[Discount]])</f>
        <v>70.224000000000004</v>
      </c>
      <c r="Z288" s="24">
        <f>SUM(Sheet1[[#This Row],[Quantity]]*Sheet1[[#This Row],[Returned]])</f>
        <v>0</v>
      </c>
    </row>
    <row r="289" spans="1:26" hidden="1" x14ac:dyDescent="0.25">
      <c r="A289" s="6">
        <v>45078</v>
      </c>
      <c r="B289" t="s">
        <v>29</v>
      </c>
      <c r="C289" t="s">
        <v>109</v>
      </c>
      <c r="D289">
        <v>2</v>
      </c>
      <c r="E289" s="1">
        <v>279.38</v>
      </c>
      <c r="F289" t="s">
        <v>58</v>
      </c>
      <c r="G289" t="s">
        <v>32</v>
      </c>
      <c r="H289" s="9">
        <v>0.1</v>
      </c>
      <c r="I289" t="s">
        <v>52</v>
      </c>
      <c r="J289" s="1">
        <v>502.88400000000001</v>
      </c>
      <c r="K289" t="s">
        <v>24</v>
      </c>
      <c r="L289" t="s">
        <v>25</v>
      </c>
      <c r="M289">
        <v>0</v>
      </c>
      <c r="N289" t="s">
        <v>624</v>
      </c>
      <c r="O289" t="s">
        <v>625</v>
      </c>
      <c r="P289" s="11">
        <v>22.95</v>
      </c>
      <c r="Q289" s="6">
        <v>45078</v>
      </c>
      <c r="R289" s="6">
        <v>45083</v>
      </c>
      <c r="S289" t="s">
        <v>38</v>
      </c>
      <c r="T289">
        <f>Sheet1[[#This Row],[DeliveryDate]]-Sheet1[[#This Row],[OrderDate]]</f>
        <v>5</v>
      </c>
      <c r="U289" t="str">
        <f t="shared" si="8"/>
        <v>Apr</v>
      </c>
      <c r="V289" t="str">
        <f t="shared" si="9"/>
        <v>Saturday</v>
      </c>
      <c r="W289" s="1">
        <f>Sheet1[[#This Row],[TotalPrice]]-Sheet1[[#This Row],[ShippingCost]]</f>
        <v>479.93400000000003</v>
      </c>
      <c r="X289" t="str">
        <f>TEXT(Sheet1[[#This Row],[Date]], "yyyy")</f>
        <v>2023</v>
      </c>
      <c r="Y289" s="1">
        <f>Sheet1[[#This Row],[UnitPrice]]*Sheet1[[#This Row],[Quantity]] *(1 - Sheet1[[#This Row],[Discount]])</f>
        <v>502.88400000000001</v>
      </c>
      <c r="Z289" s="24">
        <f>SUM(Sheet1[[#This Row],[Quantity]]*Sheet1[[#This Row],[Returned]])</f>
        <v>0</v>
      </c>
    </row>
    <row r="290" spans="1:26" x14ac:dyDescent="0.25">
      <c r="A290" s="6">
        <v>45764</v>
      </c>
      <c r="B290" t="s">
        <v>45</v>
      </c>
      <c r="C290" t="s">
        <v>30</v>
      </c>
      <c r="D290">
        <v>9</v>
      </c>
      <c r="E290" s="1">
        <v>207.8</v>
      </c>
      <c r="F290" t="s">
        <v>58</v>
      </c>
      <c r="G290" t="s">
        <v>32</v>
      </c>
      <c r="H290" s="9">
        <v>0.1</v>
      </c>
      <c r="I290" t="s">
        <v>33</v>
      </c>
      <c r="J290" s="1">
        <v>1683.18</v>
      </c>
      <c r="K290" t="s">
        <v>24</v>
      </c>
      <c r="L290" t="s">
        <v>41</v>
      </c>
      <c r="M290">
        <v>0</v>
      </c>
      <c r="N290" t="s">
        <v>626</v>
      </c>
      <c r="O290" t="s">
        <v>627</v>
      </c>
      <c r="P290" s="11">
        <v>16.989999999999998</v>
      </c>
      <c r="Q290" s="6">
        <v>45764</v>
      </c>
      <c r="R290" s="6">
        <v>45767</v>
      </c>
      <c r="S290" t="s">
        <v>50</v>
      </c>
      <c r="T290">
        <f>Sheet1[[#This Row],[DeliveryDate]]-Sheet1[[#This Row],[OrderDate]]</f>
        <v>3</v>
      </c>
      <c r="U290" t="str">
        <f t="shared" si="8"/>
        <v>Jan</v>
      </c>
      <c r="V290" t="str">
        <f t="shared" si="9"/>
        <v>Wednesday</v>
      </c>
      <c r="W290" s="1">
        <f>Sheet1[[#This Row],[TotalPrice]]-Sheet1[[#This Row],[ShippingCost]]</f>
        <v>1666.19</v>
      </c>
      <c r="X290" t="str">
        <f>TEXT(Sheet1[[#This Row],[Date]], "yyyy")</f>
        <v>2025</v>
      </c>
      <c r="Y290" s="1">
        <f>Sheet1[[#This Row],[UnitPrice]]*Sheet1[[#This Row],[Quantity]] *(1 - Sheet1[[#This Row],[Discount]])</f>
        <v>1683.18</v>
      </c>
      <c r="Z290" s="24">
        <f>SUM(Sheet1[[#This Row],[Quantity]]*Sheet1[[#This Row],[Returned]])</f>
        <v>0</v>
      </c>
    </row>
    <row r="291" spans="1:26" x14ac:dyDescent="0.25">
      <c r="A291" s="6">
        <v>45747</v>
      </c>
      <c r="B291" t="s">
        <v>19</v>
      </c>
      <c r="C291" t="s">
        <v>109</v>
      </c>
      <c r="D291">
        <v>15</v>
      </c>
      <c r="E291" s="1">
        <v>511.88</v>
      </c>
      <c r="F291" t="s">
        <v>51</v>
      </c>
      <c r="G291" t="s">
        <v>22</v>
      </c>
      <c r="H291" s="9">
        <v>0.05</v>
      </c>
      <c r="I291" t="s">
        <v>59</v>
      </c>
      <c r="J291" s="1">
        <v>7294.2899999999991</v>
      </c>
      <c r="K291" t="s">
        <v>67</v>
      </c>
      <c r="L291" t="s">
        <v>35</v>
      </c>
      <c r="M291">
        <v>0</v>
      </c>
      <c r="N291" t="s">
        <v>628</v>
      </c>
      <c r="O291" t="s">
        <v>629</v>
      </c>
      <c r="P291" s="11">
        <v>10.220000000000001</v>
      </c>
      <c r="Q291" s="6">
        <v>45747</v>
      </c>
      <c r="R291" s="6">
        <v>45756</v>
      </c>
      <c r="S291" t="s">
        <v>28</v>
      </c>
      <c r="T291">
        <f>Sheet1[[#This Row],[DeliveryDate]]-Sheet1[[#This Row],[OrderDate]]</f>
        <v>9</v>
      </c>
      <c r="U291" t="str">
        <f t="shared" si="8"/>
        <v>Oct</v>
      </c>
      <c r="V291" t="str">
        <f t="shared" si="9"/>
        <v>Friday</v>
      </c>
      <c r="W291" s="1">
        <f>Sheet1[[#This Row],[TotalPrice]]-Sheet1[[#This Row],[ShippingCost]]</f>
        <v>7284.0699999999988</v>
      </c>
      <c r="X291" t="str">
        <f>TEXT(Sheet1[[#This Row],[Date]], "yyyy")</f>
        <v>2025</v>
      </c>
      <c r="Y291" s="1">
        <f>Sheet1[[#This Row],[UnitPrice]]*Sheet1[[#This Row],[Quantity]] *(1 - Sheet1[[#This Row],[Discount]])</f>
        <v>7294.2899999999991</v>
      </c>
      <c r="Z291" s="24">
        <f>SUM(Sheet1[[#This Row],[Quantity]]*Sheet1[[#This Row],[Returned]])</f>
        <v>0</v>
      </c>
    </row>
    <row r="292" spans="1:26" x14ac:dyDescent="0.25">
      <c r="A292" s="6">
        <v>45488</v>
      </c>
      <c r="B292" t="s">
        <v>19</v>
      </c>
      <c r="C292" t="s">
        <v>109</v>
      </c>
      <c r="D292">
        <v>10</v>
      </c>
      <c r="E292" s="1">
        <v>325.97000000000003</v>
      </c>
      <c r="F292" t="s">
        <v>58</v>
      </c>
      <c r="G292" t="s">
        <v>32</v>
      </c>
      <c r="H292" s="9">
        <v>0</v>
      </c>
      <c r="I292" t="s">
        <v>59</v>
      </c>
      <c r="J292" s="1">
        <v>3259.7</v>
      </c>
      <c r="K292" t="s">
        <v>67</v>
      </c>
      <c r="L292" t="s">
        <v>25</v>
      </c>
      <c r="M292">
        <v>1</v>
      </c>
      <c r="N292" t="s">
        <v>630</v>
      </c>
      <c r="O292" t="s">
        <v>631</v>
      </c>
      <c r="P292" s="11">
        <v>49.95</v>
      </c>
      <c r="Q292" s="6">
        <v>45488</v>
      </c>
      <c r="R292" s="6">
        <v>45495</v>
      </c>
      <c r="S292" t="s">
        <v>28</v>
      </c>
      <c r="T292">
        <f>Sheet1[[#This Row],[DeliveryDate]]-Sheet1[[#This Row],[OrderDate]]</f>
        <v>7</v>
      </c>
      <c r="U292" t="str">
        <f t="shared" si="8"/>
        <v>May</v>
      </c>
      <c r="V292" t="str">
        <f t="shared" si="9"/>
        <v>Thursday</v>
      </c>
      <c r="W292" s="1">
        <f>Sheet1[[#This Row],[TotalPrice]]-Sheet1[[#This Row],[ShippingCost]]</f>
        <v>3209.75</v>
      </c>
      <c r="X292" t="str">
        <f>TEXT(Sheet1[[#This Row],[Date]], "yyyy")</f>
        <v>2024</v>
      </c>
      <c r="Y292" s="1">
        <f>Sheet1[[#This Row],[UnitPrice]]*Sheet1[[#This Row],[Quantity]] *(1 - Sheet1[[#This Row],[Discount]])</f>
        <v>3259.7000000000003</v>
      </c>
      <c r="Z292" s="24">
        <f>SUM(Sheet1[[#This Row],[Quantity]]*Sheet1[[#This Row],[Returned]])</f>
        <v>10</v>
      </c>
    </row>
    <row r="293" spans="1:26" hidden="1" x14ac:dyDescent="0.25">
      <c r="A293" s="6">
        <v>45534</v>
      </c>
      <c r="B293" t="s">
        <v>29</v>
      </c>
      <c r="C293" t="s">
        <v>20</v>
      </c>
      <c r="D293">
        <v>17</v>
      </c>
      <c r="E293" s="1">
        <v>469.32</v>
      </c>
      <c r="F293" t="s">
        <v>21</v>
      </c>
      <c r="G293" t="s">
        <v>32</v>
      </c>
      <c r="H293" s="9">
        <v>0</v>
      </c>
      <c r="I293" t="s">
        <v>52</v>
      </c>
      <c r="J293" s="1">
        <v>7978.44</v>
      </c>
      <c r="K293" t="s">
        <v>34</v>
      </c>
      <c r="L293" t="s">
        <v>41</v>
      </c>
      <c r="M293">
        <v>1</v>
      </c>
      <c r="N293" t="s">
        <v>632</v>
      </c>
      <c r="O293" t="s">
        <v>633</v>
      </c>
      <c r="P293" s="11">
        <v>5.86</v>
      </c>
      <c r="Q293" s="6">
        <v>45534</v>
      </c>
      <c r="R293" s="6">
        <v>45536</v>
      </c>
      <c r="S293" t="s">
        <v>38</v>
      </c>
      <c r="T293">
        <f>Sheet1[[#This Row],[DeliveryDate]]-Sheet1[[#This Row],[OrderDate]]</f>
        <v>2</v>
      </c>
      <c r="U293" t="str">
        <f t="shared" si="8"/>
        <v>Aug</v>
      </c>
      <c r="V293" t="str">
        <f t="shared" si="9"/>
        <v>Wednesday</v>
      </c>
      <c r="W293" s="1">
        <f>Sheet1[[#This Row],[TotalPrice]]-Sheet1[[#This Row],[ShippingCost]]</f>
        <v>7972.58</v>
      </c>
      <c r="X293" t="str">
        <f>TEXT(Sheet1[[#This Row],[Date]], "yyyy")</f>
        <v>2024</v>
      </c>
      <c r="Y293" s="1">
        <f>Sheet1[[#This Row],[UnitPrice]]*Sheet1[[#This Row],[Quantity]] *(1 - Sheet1[[#This Row],[Discount]])</f>
        <v>7978.44</v>
      </c>
      <c r="Z293" s="24">
        <f>SUM(Sheet1[[#This Row],[Quantity]]*Sheet1[[#This Row],[Returned]])</f>
        <v>17</v>
      </c>
    </row>
    <row r="294" spans="1:26" x14ac:dyDescent="0.25">
      <c r="A294" s="6">
        <v>45664</v>
      </c>
      <c r="B294" t="s">
        <v>45</v>
      </c>
      <c r="C294" t="s">
        <v>30</v>
      </c>
      <c r="D294">
        <v>13</v>
      </c>
      <c r="E294" s="1">
        <v>186.69</v>
      </c>
      <c r="F294" t="s">
        <v>58</v>
      </c>
      <c r="G294" t="s">
        <v>22</v>
      </c>
      <c r="H294" s="9">
        <v>0</v>
      </c>
      <c r="I294" t="s">
        <v>59</v>
      </c>
      <c r="J294" s="1">
        <v>2426.9699999999998</v>
      </c>
      <c r="K294" t="s">
        <v>67</v>
      </c>
      <c r="L294" t="s">
        <v>25</v>
      </c>
      <c r="M294">
        <v>0</v>
      </c>
      <c r="N294" t="s">
        <v>634</v>
      </c>
      <c r="O294" t="s">
        <v>635</v>
      </c>
      <c r="P294" s="11">
        <v>19.920000000000002</v>
      </c>
      <c r="Q294" s="6">
        <v>45664</v>
      </c>
      <c r="R294" s="6">
        <v>45667</v>
      </c>
      <c r="S294" t="s">
        <v>50</v>
      </c>
      <c r="T294">
        <f>Sheet1[[#This Row],[DeliveryDate]]-Sheet1[[#This Row],[OrderDate]]</f>
        <v>3</v>
      </c>
      <c r="U294" t="str">
        <f t="shared" si="8"/>
        <v>Sep</v>
      </c>
      <c r="V294" t="str">
        <f t="shared" si="9"/>
        <v>Saturday</v>
      </c>
      <c r="W294" s="1">
        <f>Sheet1[[#This Row],[TotalPrice]]-Sheet1[[#This Row],[ShippingCost]]</f>
        <v>2407.0499999999997</v>
      </c>
      <c r="X294" t="str">
        <f>TEXT(Sheet1[[#This Row],[Date]], "yyyy")</f>
        <v>2025</v>
      </c>
      <c r="Y294" s="1">
        <f>Sheet1[[#This Row],[UnitPrice]]*Sheet1[[#This Row],[Quantity]] *(1 - Sheet1[[#This Row],[Discount]])</f>
        <v>2426.9699999999998</v>
      </c>
      <c r="Z294" s="24">
        <f>SUM(Sheet1[[#This Row],[Quantity]]*Sheet1[[#This Row],[Returned]])</f>
        <v>0</v>
      </c>
    </row>
    <row r="295" spans="1:26" x14ac:dyDescent="0.25">
      <c r="A295" s="6">
        <v>45383</v>
      </c>
      <c r="B295" t="s">
        <v>39</v>
      </c>
      <c r="C295" t="s">
        <v>109</v>
      </c>
      <c r="D295">
        <v>18</v>
      </c>
      <c r="E295" s="1">
        <v>155.04</v>
      </c>
      <c r="F295" t="s">
        <v>21</v>
      </c>
      <c r="G295" t="s">
        <v>22</v>
      </c>
      <c r="H295" s="9">
        <v>0.15</v>
      </c>
      <c r="I295" t="s">
        <v>47</v>
      </c>
      <c r="J295" s="1">
        <v>2372.1120000000001</v>
      </c>
      <c r="K295" t="s">
        <v>67</v>
      </c>
      <c r="L295" t="s">
        <v>41</v>
      </c>
      <c r="M295">
        <v>0</v>
      </c>
      <c r="N295" t="s">
        <v>636</v>
      </c>
      <c r="O295" t="s">
        <v>637</v>
      </c>
      <c r="P295" s="11">
        <v>39.99</v>
      </c>
      <c r="Q295" s="6">
        <v>45383</v>
      </c>
      <c r="R295" s="6">
        <v>45386</v>
      </c>
      <c r="S295" t="s">
        <v>44</v>
      </c>
      <c r="T295">
        <f>Sheet1[[#This Row],[DeliveryDate]]-Sheet1[[#This Row],[OrderDate]]</f>
        <v>3</v>
      </c>
      <c r="U295" t="str">
        <f t="shared" si="8"/>
        <v>Mar</v>
      </c>
      <c r="V295" t="str">
        <f t="shared" si="9"/>
        <v>Monday</v>
      </c>
      <c r="W295" s="1">
        <f>Sheet1[[#This Row],[TotalPrice]]-Sheet1[[#This Row],[ShippingCost]]</f>
        <v>2332.1220000000003</v>
      </c>
      <c r="X295" t="str">
        <f>TEXT(Sheet1[[#This Row],[Date]], "yyyy")</f>
        <v>2024</v>
      </c>
      <c r="Y295" s="1">
        <f>Sheet1[[#This Row],[UnitPrice]]*Sheet1[[#This Row],[Quantity]] *(1 - Sheet1[[#This Row],[Discount]])</f>
        <v>2372.1119999999996</v>
      </c>
      <c r="Z295" s="24">
        <f>SUM(Sheet1[[#This Row],[Quantity]]*Sheet1[[#This Row],[Returned]])</f>
        <v>0</v>
      </c>
    </row>
    <row r="296" spans="1:26" x14ac:dyDescent="0.25">
      <c r="A296" s="6">
        <v>45717</v>
      </c>
      <c r="B296" t="s">
        <v>62</v>
      </c>
      <c r="C296" t="s">
        <v>102</v>
      </c>
      <c r="D296">
        <v>4</v>
      </c>
      <c r="E296" s="1">
        <v>69.599999999999994</v>
      </c>
      <c r="F296" t="s">
        <v>58</v>
      </c>
      <c r="G296" t="s">
        <v>22</v>
      </c>
      <c r="H296" s="9">
        <v>0.05</v>
      </c>
      <c r="I296" t="s">
        <v>23</v>
      </c>
      <c r="J296" s="1">
        <v>264.48</v>
      </c>
      <c r="K296" t="s">
        <v>34</v>
      </c>
      <c r="L296" t="s">
        <v>35</v>
      </c>
      <c r="M296">
        <v>0</v>
      </c>
      <c r="N296" t="s">
        <v>638</v>
      </c>
      <c r="O296" t="s">
        <v>639</v>
      </c>
      <c r="P296" s="11">
        <v>17.68</v>
      </c>
      <c r="Q296" s="6">
        <v>45717</v>
      </c>
      <c r="R296" s="6">
        <v>45725</v>
      </c>
      <c r="S296" t="s">
        <v>65</v>
      </c>
      <c r="T296">
        <f>Sheet1[[#This Row],[DeliveryDate]]-Sheet1[[#This Row],[OrderDate]]</f>
        <v>8</v>
      </c>
      <c r="U296" t="str">
        <f t="shared" si="8"/>
        <v>Mar</v>
      </c>
      <c r="V296" t="str">
        <f t="shared" si="9"/>
        <v>Monday</v>
      </c>
      <c r="W296" s="1">
        <f>Sheet1[[#This Row],[TotalPrice]]-Sheet1[[#This Row],[ShippingCost]]</f>
        <v>246.8</v>
      </c>
      <c r="X296" t="str">
        <f>TEXT(Sheet1[[#This Row],[Date]], "yyyy")</f>
        <v>2025</v>
      </c>
      <c r="Y296" s="1">
        <f>Sheet1[[#This Row],[UnitPrice]]*Sheet1[[#This Row],[Quantity]] *(1 - Sheet1[[#This Row],[Discount]])</f>
        <v>264.47999999999996</v>
      </c>
      <c r="Z296" s="24">
        <f>SUM(Sheet1[[#This Row],[Quantity]]*Sheet1[[#This Row],[Returned]])</f>
        <v>0</v>
      </c>
    </row>
    <row r="297" spans="1:26" x14ac:dyDescent="0.25">
      <c r="A297" s="6">
        <v>45110</v>
      </c>
      <c r="B297" t="s">
        <v>45</v>
      </c>
      <c r="C297" t="s">
        <v>102</v>
      </c>
      <c r="D297">
        <v>13</v>
      </c>
      <c r="E297" s="1">
        <v>55.09</v>
      </c>
      <c r="F297" t="s">
        <v>31</v>
      </c>
      <c r="G297" t="s">
        <v>22</v>
      </c>
      <c r="H297" s="9">
        <v>0.15</v>
      </c>
      <c r="I297" t="s">
        <v>66</v>
      </c>
      <c r="J297" s="1">
        <v>608.74450000000002</v>
      </c>
      <c r="K297" t="s">
        <v>67</v>
      </c>
      <c r="L297" t="s">
        <v>25</v>
      </c>
      <c r="M297">
        <v>1</v>
      </c>
      <c r="N297" t="s">
        <v>640</v>
      </c>
      <c r="O297" t="s">
        <v>641</v>
      </c>
      <c r="P297" s="11">
        <v>47.78</v>
      </c>
      <c r="Q297" s="6">
        <v>45110</v>
      </c>
      <c r="R297" s="6">
        <v>45113</v>
      </c>
      <c r="S297" t="s">
        <v>50</v>
      </c>
      <c r="T297">
        <f>Sheet1[[#This Row],[DeliveryDate]]-Sheet1[[#This Row],[OrderDate]]</f>
        <v>3</v>
      </c>
      <c r="U297" t="str">
        <f t="shared" si="8"/>
        <v>Sep</v>
      </c>
      <c r="V297" t="str">
        <f t="shared" si="9"/>
        <v>Wednesday</v>
      </c>
      <c r="W297" s="1">
        <f>Sheet1[[#This Row],[TotalPrice]]-Sheet1[[#This Row],[ShippingCost]]</f>
        <v>560.96450000000004</v>
      </c>
      <c r="X297" t="str">
        <f>TEXT(Sheet1[[#This Row],[Date]], "yyyy")</f>
        <v>2023</v>
      </c>
      <c r="Y297" s="1">
        <f>Sheet1[[#This Row],[UnitPrice]]*Sheet1[[#This Row],[Quantity]] *(1 - Sheet1[[#This Row],[Discount]])</f>
        <v>608.74450000000002</v>
      </c>
      <c r="Z297" s="24">
        <f>SUM(Sheet1[[#This Row],[Quantity]]*Sheet1[[#This Row],[Returned]])</f>
        <v>13</v>
      </c>
    </row>
    <row r="298" spans="1:26" x14ac:dyDescent="0.25">
      <c r="A298" s="6">
        <v>45041</v>
      </c>
      <c r="B298" t="s">
        <v>45</v>
      </c>
      <c r="C298" t="s">
        <v>20</v>
      </c>
      <c r="D298">
        <v>13</v>
      </c>
      <c r="E298" s="1">
        <v>206.11</v>
      </c>
      <c r="F298" t="s">
        <v>21</v>
      </c>
      <c r="G298" t="s">
        <v>32</v>
      </c>
      <c r="H298" s="9">
        <v>0.15</v>
      </c>
      <c r="I298" t="s">
        <v>59</v>
      </c>
      <c r="J298" s="1">
        <v>2277.5155</v>
      </c>
      <c r="K298" t="s">
        <v>34</v>
      </c>
      <c r="L298" t="s">
        <v>35</v>
      </c>
      <c r="M298">
        <v>1</v>
      </c>
      <c r="N298" t="s">
        <v>642</v>
      </c>
      <c r="O298" t="s">
        <v>643</v>
      </c>
      <c r="P298" s="11">
        <v>22.59</v>
      </c>
      <c r="Q298" s="6">
        <v>45041</v>
      </c>
      <c r="R298" s="6">
        <v>45047</v>
      </c>
      <c r="S298" t="s">
        <v>50</v>
      </c>
      <c r="T298">
        <f>Sheet1[[#This Row],[DeliveryDate]]-Sheet1[[#This Row],[OrderDate]]</f>
        <v>6</v>
      </c>
      <c r="U298" t="str">
        <f t="shared" si="8"/>
        <v>Jun</v>
      </c>
      <c r="V298" t="str">
        <f t="shared" si="9"/>
        <v>Saturday</v>
      </c>
      <c r="W298" s="1">
        <f>Sheet1[[#This Row],[TotalPrice]]-Sheet1[[#This Row],[ShippingCost]]</f>
        <v>2254.9254999999998</v>
      </c>
      <c r="X298" t="str">
        <f>TEXT(Sheet1[[#This Row],[Date]], "yyyy")</f>
        <v>2023</v>
      </c>
      <c r="Y298" s="1">
        <f>Sheet1[[#This Row],[UnitPrice]]*Sheet1[[#This Row],[Quantity]] *(1 - Sheet1[[#This Row],[Discount]])</f>
        <v>2277.5155</v>
      </c>
      <c r="Z298" s="24">
        <f>SUM(Sheet1[[#This Row],[Quantity]]*Sheet1[[#This Row],[Returned]])</f>
        <v>13</v>
      </c>
    </row>
    <row r="299" spans="1:26" x14ac:dyDescent="0.25">
      <c r="A299" s="6">
        <v>45756</v>
      </c>
      <c r="B299" t="s">
        <v>62</v>
      </c>
      <c r="C299" t="s">
        <v>93</v>
      </c>
      <c r="D299">
        <v>14</v>
      </c>
      <c r="E299" s="1">
        <v>484.38</v>
      </c>
      <c r="F299" t="s">
        <v>58</v>
      </c>
      <c r="G299" t="s">
        <v>32</v>
      </c>
      <c r="H299" s="9">
        <v>0.05</v>
      </c>
      <c r="I299" t="s">
        <v>47</v>
      </c>
      <c r="J299" s="1">
        <v>6442.253999999999</v>
      </c>
      <c r="K299" t="s">
        <v>55</v>
      </c>
      <c r="L299" t="s">
        <v>35</v>
      </c>
      <c r="M299">
        <v>0</v>
      </c>
      <c r="N299" t="s">
        <v>644</v>
      </c>
      <c r="O299" t="s">
        <v>645</v>
      </c>
      <c r="P299" s="11">
        <v>29.24</v>
      </c>
      <c r="Q299" s="6">
        <v>45756</v>
      </c>
      <c r="R299" s="6">
        <v>45766</v>
      </c>
      <c r="S299" t="s">
        <v>65</v>
      </c>
      <c r="T299">
        <f>Sheet1[[#This Row],[DeliveryDate]]-Sheet1[[#This Row],[OrderDate]]</f>
        <v>10</v>
      </c>
      <c r="U299" t="str">
        <f t="shared" si="8"/>
        <v>Nov</v>
      </c>
      <c r="V299" t="str">
        <f t="shared" si="9"/>
        <v>Tuesday</v>
      </c>
      <c r="W299" s="1">
        <f>Sheet1[[#This Row],[TotalPrice]]-Sheet1[[#This Row],[ShippingCost]]</f>
        <v>6413.0139999999992</v>
      </c>
      <c r="X299" t="str">
        <f>TEXT(Sheet1[[#This Row],[Date]], "yyyy")</f>
        <v>2025</v>
      </c>
      <c r="Y299" s="1">
        <f>Sheet1[[#This Row],[UnitPrice]]*Sheet1[[#This Row],[Quantity]] *(1 - Sheet1[[#This Row],[Discount]])</f>
        <v>6442.253999999999</v>
      </c>
      <c r="Z299" s="24">
        <f>SUM(Sheet1[[#This Row],[Quantity]]*Sheet1[[#This Row],[Returned]])</f>
        <v>0</v>
      </c>
    </row>
    <row r="300" spans="1:26" hidden="1" x14ac:dyDescent="0.25">
      <c r="A300" s="6">
        <v>45235</v>
      </c>
      <c r="B300" t="s">
        <v>39</v>
      </c>
      <c r="C300" t="s">
        <v>102</v>
      </c>
      <c r="D300">
        <v>6</v>
      </c>
      <c r="E300" s="1">
        <v>449.57</v>
      </c>
      <c r="F300" t="s">
        <v>58</v>
      </c>
      <c r="G300" t="s">
        <v>22</v>
      </c>
      <c r="H300" s="9">
        <v>0</v>
      </c>
      <c r="I300" t="s">
        <v>47</v>
      </c>
      <c r="J300" s="1">
        <v>2697.42</v>
      </c>
      <c r="K300" t="s">
        <v>34</v>
      </c>
      <c r="L300" t="s">
        <v>41</v>
      </c>
      <c r="M300">
        <v>0</v>
      </c>
      <c r="N300" t="s">
        <v>646</v>
      </c>
      <c r="O300" t="s">
        <v>647</v>
      </c>
      <c r="P300" s="11">
        <v>23.09</v>
      </c>
      <c r="Q300" s="6">
        <v>45235</v>
      </c>
      <c r="R300" s="6">
        <v>45242</v>
      </c>
      <c r="S300" t="s">
        <v>44</v>
      </c>
      <c r="T300">
        <f>Sheet1[[#This Row],[DeliveryDate]]-Sheet1[[#This Row],[OrderDate]]</f>
        <v>7</v>
      </c>
      <c r="U300" t="str">
        <f t="shared" si="8"/>
        <v>Nov</v>
      </c>
      <c r="V300" t="str">
        <f t="shared" si="9"/>
        <v>Sunday</v>
      </c>
      <c r="W300" s="1">
        <f>Sheet1[[#This Row],[TotalPrice]]-Sheet1[[#This Row],[ShippingCost]]</f>
        <v>2674.33</v>
      </c>
      <c r="X300" t="str">
        <f>TEXT(Sheet1[[#This Row],[Date]], "yyyy")</f>
        <v>2023</v>
      </c>
      <c r="Y300" s="1">
        <f>Sheet1[[#This Row],[UnitPrice]]*Sheet1[[#This Row],[Quantity]] *(1 - Sheet1[[#This Row],[Discount]])</f>
        <v>2697.42</v>
      </c>
      <c r="Z300" s="24">
        <f>SUM(Sheet1[[#This Row],[Quantity]]*Sheet1[[#This Row],[Returned]])</f>
        <v>0</v>
      </c>
    </row>
    <row r="301" spans="1:26" hidden="1" x14ac:dyDescent="0.25">
      <c r="A301" s="6">
        <v>45066</v>
      </c>
      <c r="B301" t="s">
        <v>29</v>
      </c>
      <c r="C301" t="s">
        <v>102</v>
      </c>
      <c r="D301">
        <v>13</v>
      </c>
      <c r="E301" s="1">
        <v>90.86</v>
      </c>
      <c r="F301" t="s">
        <v>31</v>
      </c>
      <c r="G301" t="s">
        <v>22</v>
      </c>
      <c r="H301" s="9">
        <v>0</v>
      </c>
      <c r="I301" t="s">
        <v>52</v>
      </c>
      <c r="J301" s="1">
        <v>1181.18</v>
      </c>
      <c r="K301" t="s">
        <v>34</v>
      </c>
      <c r="L301" t="s">
        <v>35</v>
      </c>
      <c r="M301">
        <v>0</v>
      </c>
      <c r="N301" t="s">
        <v>648</v>
      </c>
      <c r="O301" t="s">
        <v>649</v>
      </c>
      <c r="P301" s="11">
        <v>16.739999999999998</v>
      </c>
      <c r="Q301" s="6">
        <v>45066</v>
      </c>
      <c r="R301" s="6">
        <v>45071</v>
      </c>
      <c r="S301" t="s">
        <v>38</v>
      </c>
      <c r="T301">
        <f>Sheet1[[#This Row],[DeliveryDate]]-Sheet1[[#This Row],[OrderDate]]</f>
        <v>5</v>
      </c>
      <c r="U301" t="str">
        <f t="shared" si="8"/>
        <v>Feb</v>
      </c>
      <c r="V301" t="str">
        <f t="shared" si="9"/>
        <v>Saturday</v>
      </c>
      <c r="W301" s="1">
        <f>Sheet1[[#This Row],[TotalPrice]]-Sheet1[[#This Row],[ShippingCost]]</f>
        <v>1164.44</v>
      </c>
      <c r="X301" t="str">
        <f>TEXT(Sheet1[[#This Row],[Date]], "yyyy")</f>
        <v>2023</v>
      </c>
      <c r="Y301" s="1">
        <f>Sheet1[[#This Row],[UnitPrice]]*Sheet1[[#This Row],[Quantity]] *(1 - Sheet1[[#This Row],[Discount]])</f>
        <v>1181.18</v>
      </c>
      <c r="Z301" s="24">
        <f>SUM(Sheet1[[#This Row],[Quantity]]*Sheet1[[#This Row],[Returned]])</f>
        <v>0</v>
      </c>
    </row>
    <row r="302" spans="1:26" x14ac:dyDescent="0.25">
      <c r="A302" s="6">
        <v>45826</v>
      </c>
      <c r="B302" t="s">
        <v>19</v>
      </c>
      <c r="C302" t="s">
        <v>40</v>
      </c>
      <c r="D302">
        <v>4</v>
      </c>
      <c r="E302" s="1">
        <v>109.05</v>
      </c>
      <c r="F302" t="s">
        <v>58</v>
      </c>
      <c r="G302" t="s">
        <v>22</v>
      </c>
      <c r="H302" s="9">
        <v>0</v>
      </c>
      <c r="I302" t="s">
        <v>66</v>
      </c>
      <c r="J302" s="1">
        <v>436.2</v>
      </c>
      <c r="K302" t="s">
        <v>34</v>
      </c>
      <c r="L302" t="s">
        <v>41</v>
      </c>
      <c r="M302">
        <v>0</v>
      </c>
      <c r="N302" t="s">
        <v>650</v>
      </c>
      <c r="O302" t="s">
        <v>651</v>
      </c>
      <c r="P302" s="11">
        <v>21.02</v>
      </c>
      <c r="Q302" s="6">
        <v>45826</v>
      </c>
      <c r="R302" s="6">
        <v>45832</v>
      </c>
      <c r="S302" t="s">
        <v>28</v>
      </c>
      <c r="T302">
        <f>Sheet1[[#This Row],[DeliveryDate]]-Sheet1[[#This Row],[OrderDate]]</f>
        <v>6</v>
      </c>
      <c r="U302" t="str">
        <f t="shared" si="8"/>
        <v>Nov</v>
      </c>
      <c r="V302" t="str">
        <f t="shared" si="9"/>
        <v>Friday</v>
      </c>
      <c r="W302" s="1">
        <f>Sheet1[[#This Row],[TotalPrice]]-Sheet1[[#This Row],[ShippingCost]]</f>
        <v>415.18</v>
      </c>
      <c r="X302" t="str">
        <f>TEXT(Sheet1[[#This Row],[Date]], "yyyy")</f>
        <v>2025</v>
      </c>
      <c r="Y302" s="1">
        <f>Sheet1[[#This Row],[UnitPrice]]*Sheet1[[#This Row],[Quantity]] *(1 - Sheet1[[#This Row],[Discount]])</f>
        <v>436.2</v>
      </c>
      <c r="Z302" s="24">
        <f>SUM(Sheet1[[#This Row],[Quantity]]*Sheet1[[#This Row],[Returned]])</f>
        <v>0</v>
      </c>
    </row>
    <row r="303" spans="1:26" x14ac:dyDescent="0.25">
      <c r="A303" s="6">
        <v>44980</v>
      </c>
      <c r="B303" t="s">
        <v>62</v>
      </c>
      <c r="C303" t="s">
        <v>93</v>
      </c>
      <c r="D303">
        <v>12</v>
      </c>
      <c r="E303" s="1">
        <v>245.6</v>
      </c>
      <c r="F303" t="s">
        <v>58</v>
      </c>
      <c r="G303" t="s">
        <v>32</v>
      </c>
      <c r="H303" s="9">
        <v>0</v>
      </c>
      <c r="I303" t="s">
        <v>59</v>
      </c>
      <c r="J303" s="1">
        <v>2947.2</v>
      </c>
      <c r="K303" t="s">
        <v>67</v>
      </c>
      <c r="L303" t="s">
        <v>25</v>
      </c>
      <c r="M303">
        <v>1</v>
      </c>
      <c r="N303" t="s">
        <v>652</v>
      </c>
      <c r="O303" t="s">
        <v>653</v>
      </c>
      <c r="P303" s="11">
        <v>43.92</v>
      </c>
      <c r="Q303" s="6">
        <v>44980</v>
      </c>
      <c r="R303" s="6">
        <v>44984</v>
      </c>
      <c r="S303" t="s">
        <v>65</v>
      </c>
      <c r="T303">
        <f>Sheet1[[#This Row],[DeliveryDate]]-Sheet1[[#This Row],[OrderDate]]</f>
        <v>4</v>
      </c>
      <c r="U303" t="str">
        <f t="shared" si="8"/>
        <v>Jan</v>
      </c>
      <c r="V303" t="str">
        <f t="shared" si="9"/>
        <v>Thursday</v>
      </c>
      <c r="W303" s="1">
        <f>Sheet1[[#This Row],[TotalPrice]]-Sheet1[[#This Row],[ShippingCost]]</f>
        <v>2903.2799999999997</v>
      </c>
      <c r="X303" t="str">
        <f>TEXT(Sheet1[[#This Row],[Date]], "yyyy")</f>
        <v>2023</v>
      </c>
      <c r="Y303" s="1">
        <f>Sheet1[[#This Row],[UnitPrice]]*Sheet1[[#This Row],[Quantity]] *(1 - Sheet1[[#This Row],[Discount]])</f>
        <v>2947.2</v>
      </c>
      <c r="Z303" s="24">
        <f>SUM(Sheet1[[#This Row],[Quantity]]*Sheet1[[#This Row],[Returned]])</f>
        <v>12</v>
      </c>
    </row>
    <row r="304" spans="1:26" x14ac:dyDescent="0.25">
      <c r="A304" s="6">
        <v>45498</v>
      </c>
      <c r="B304" t="s">
        <v>29</v>
      </c>
      <c r="C304" t="s">
        <v>93</v>
      </c>
      <c r="D304">
        <v>3</v>
      </c>
      <c r="E304" s="1">
        <v>417.58</v>
      </c>
      <c r="F304" t="s">
        <v>58</v>
      </c>
      <c r="G304" t="s">
        <v>32</v>
      </c>
      <c r="H304" s="9">
        <v>0.05</v>
      </c>
      <c r="I304" t="s">
        <v>47</v>
      </c>
      <c r="J304" s="1">
        <v>1190.1030000000001</v>
      </c>
      <c r="K304" t="s">
        <v>34</v>
      </c>
      <c r="L304" t="s">
        <v>35</v>
      </c>
      <c r="M304">
        <v>0</v>
      </c>
      <c r="N304" t="s">
        <v>654</v>
      </c>
      <c r="O304" t="s">
        <v>655</v>
      </c>
      <c r="P304" s="11">
        <v>43.42</v>
      </c>
      <c r="Q304" s="6">
        <v>45498</v>
      </c>
      <c r="R304" s="6">
        <v>45504</v>
      </c>
      <c r="S304" t="s">
        <v>38</v>
      </c>
      <c r="T304">
        <f>Sheet1[[#This Row],[DeliveryDate]]-Sheet1[[#This Row],[OrderDate]]</f>
        <v>6</v>
      </c>
      <c r="U304" t="str">
        <f t="shared" si="8"/>
        <v>May</v>
      </c>
      <c r="V304" t="str">
        <f t="shared" si="9"/>
        <v>Friday</v>
      </c>
      <c r="W304" s="1">
        <f>Sheet1[[#This Row],[TotalPrice]]-Sheet1[[#This Row],[ShippingCost]]</f>
        <v>1146.683</v>
      </c>
      <c r="X304" t="str">
        <f>TEXT(Sheet1[[#This Row],[Date]], "yyyy")</f>
        <v>2024</v>
      </c>
      <c r="Y304" s="1">
        <f>Sheet1[[#This Row],[UnitPrice]]*Sheet1[[#This Row],[Quantity]] *(1 - Sheet1[[#This Row],[Discount]])</f>
        <v>1190.1030000000001</v>
      </c>
      <c r="Z304" s="24">
        <f>SUM(Sheet1[[#This Row],[Quantity]]*Sheet1[[#This Row],[Returned]])</f>
        <v>0</v>
      </c>
    </row>
    <row r="305" spans="1:26" x14ac:dyDescent="0.25">
      <c r="A305" s="6">
        <v>45157</v>
      </c>
      <c r="B305" t="s">
        <v>62</v>
      </c>
      <c r="C305" t="s">
        <v>20</v>
      </c>
      <c r="D305">
        <v>15</v>
      </c>
      <c r="E305" s="1">
        <v>432.17</v>
      </c>
      <c r="F305" t="s">
        <v>58</v>
      </c>
      <c r="G305" t="s">
        <v>22</v>
      </c>
      <c r="H305" s="9">
        <v>0.15</v>
      </c>
      <c r="I305" t="s">
        <v>47</v>
      </c>
      <c r="J305" s="1">
        <v>5510.1674999999996</v>
      </c>
      <c r="K305" t="s">
        <v>55</v>
      </c>
      <c r="L305" t="s">
        <v>41</v>
      </c>
      <c r="M305">
        <v>0</v>
      </c>
      <c r="N305" t="s">
        <v>656</v>
      </c>
      <c r="O305" t="s">
        <v>657</v>
      </c>
      <c r="P305" s="11">
        <v>44.88</v>
      </c>
      <c r="Q305" s="6">
        <v>45157</v>
      </c>
      <c r="R305" s="6">
        <v>45161</v>
      </c>
      <c r="S305" t="s">
        <v>65</v>
      </c>
      <c r="T305">
        <f>Sheet1[[#This Row],[DeliveryDate]]-Sheet1[[#This Row],[OrderDate]]</f>
        <v>4</v>
      </c>
      <c r="U305" t="str">
        <f t="shared" si="8"/>
        <v>May</v>
      </c>
      <c r="V305" t="str">
        <f t="shared" si="9"/>
        <v>Tuesday</v>
      </c>
      <c r="W305" s="1">
        <f>Sheet1[[#This Row],[TotalPrice]]-Sheet1[[#This Row],[ShippingCost]]</f>
        <v>5465.2874999999995</v>
      </c>
      <c r="X305" t="str">
        <f>TEXT(Sheet1[[#This Row],[Date]], "yyyy")</f>
        <v>2023</v>
      </c>
      <c r="Y305" s="1">
        <f>Sheet1[[#This Row],[UnitPrice]]*Sheet1[[#This Row],[Quantity]] *(1 - Sheet1[[#This Row],[Discount]])</f>
        <v>5510.1674999999996</v>
      </c>
      <c r="Z305" s="24">
        <f>SUM(Sheet1[[#This Row],[Quantity]]*Sheet1[[#This Row],[Returned]])</f>
        <v>0</v>
      </c>
    </row>
    <row r="306" spans="1:26" x14ac:dyDescent="0.25">
      <c r="A306" s="6">
        <v>45243</v>
      </c>
      <c r="B306" t="s">
        <v>29</v>
      </c>
      <c r="C306" t="s">
        <v>102</v>
      </c>
      <c r="D306">
        <v>13</v>
      </c>
      <c r="E306" s="1">
        <v>531.77</v>
      </c>
      <c r="F306" t="s">
        <v>51</v>
      </c>
      <c r="G306" t="s">
        <v>32</v>
      </c>
      <c r="H306" s="9">
        <v>0.1</v>
      </c>
      <c r="I306" t="s">
        <v>59</v>
      </c>
      <c r="J306" s="1">
        <v>6221.7090000000007</v>
      </c>
      <c r="K306" t="s">
        <v>24</v>
      </c>
      <c r="L306" t="s">
        <v>35</v>
      </c>
      <c r="M306">
        <v>0</v>
      </c>
      <c r="N306" t="s">
        <v>658</v>
      </c>
      <c r="O306" t="s">
        <v>659</v>
      </c>
      <c r="P306" s="11">
        <v>37.909999999999997</v>
      </c>
      <c r="Q306" s="6">
        <v>45243</v>
      </c>
      <c r="R306" s="6">
        <v>45245</v>
      </c>
      <c r="S306" t="s">
        <v>38</v>
      </c>
      <c r="T306">
        <f>Sheet1[[#This Row],[DeliveryDate]]-Sheet1[[#This Row],[OrderDate]]</f>
        <v>2</v>
      </c>
      <c r="U306" t="str">
        <f t="shared" si="8"/>
        <v>Nov</v>
      </c>
      <c r="V306" t="str">
        <f t="shared" si="9"/>
        <v>Saturday</v>
      </c>
      <c r="W306" s="1">
        <f>Sheet1[[#This Row],[TotalPrice]]-Sheet1[[#This Row],[ShippingCost]]</f>
        <v>6183.7990000000009</v>
      </c>
      <c r="X306" t="str">
        <f>TEXT(Sheet1[[#This Row],[Date]], "yyyy")</f>
        <v>2023</v>
      </c>
      <c r="Y306" s="1">
        <f>Sheet1[[#This Row],[UnitPrice]]*Sheet1[[#This Row],[Quantity]] *(1 - Sheet1[[#This Row],[Discount]])</f>
        <v>6221.7090000000007</v>
      </c>
      <c r="Z306" s="24">
        <f>SUM(Sheet1[[#This Row],[Quantity]]*Sheet1[[#This Row],[Returned]])</f>
        <v>0</v>
      </c>
    </row>
    <row r="307" spans="1:26" hidden="1" x14ac:dyDescent="0.25">
      <c r="A307" s="6">
        <v>45545</v>
      </c>
      <c r="B307" t="s">
        <v>62</v>
      </c>
      <c r="C307" t="s">
        <v>93</v>
      </c>
      <c r="D307">
        <v>13</v>
      </c>
      <c r="E307" s="1">
        <v>442.99</v>
      </c>
      <c r="F307" t="s">
        <v>31</v>
      </c>
      <c r="G307" t="s">
        <v>22</v>
      </c>
      <c r="H307" s="9">
        <v>0.05</v>
      </c>
      <c r="I307" t="s">
        <v>33</v>
      </c>
      <c r="J307" s="1">
        <v>5470.9264999999996</v>
      </c>
      <c r="K307" t="s">
        <v>34</v>
      </c>
      <c r="L307" t="s">
        <v>35</v>
      </c>
      <c r="M307">
        <v>0</v>
      </c>
      <c r="N307" t="s">
        <v>660</v>
      </c>
      <c r="O307" t="s">
        <v>661</v>
      </c>
      <c r="P307" s="11">
        <v>37.119999999999997</v>
      </c>
      <c r="Q307" s="6">
        <v>45545</v>
      </c>
      <c r="R307" s="6">
        <v>45553</v>
      </c>
      <c r="S307" t="s">
        <v>65</v>
      </c>
      <c r="T307">
        <f>Sheet1[[#This Row],[DeliveryDate]]-Sheet1[[#This Row],[OrderDate]]</f>
        <v>8</v>
      </c>
      <c r="U307" t="str">
        <f t="shared" si="8"/>
        <v>Feb</v>
      </c>
      <c r="V307" t="str">
        <f t="shared" si="9"/>
        <v>Wednesday</v>
      </c>
      <c r="W307" s="1">
        <f>Sheet1[[#This Row],[TotalPrice]]-Sheet1[[#This Row],[ShippingCost]]</f>
        <v>5433.8064999999997</v>
      </c>
      <c r="X307" t="str">
        <f>TEXT(Sheet1[[#This Row],[Date]], "yyyy")</f>
        <v>2024</v>
      </c>
      <c r="Y307" s="1">
        <f>Sheet1[[#This Row],[UnitPrice]]*Sheet1[[#This Row],[Quantity]] *(1 - Sheet1[[#This Row],[Discount]])</f>
        <v>5470.9264999999996</v>
      </c>
      <c r="Z307" s="24">
        <f>SUM(Sheet1[[#This Row],[Quantity]]*Sheet1[[#This Row],[Returned]])</f>
        <v>0</v>
      </c>
    </row>
    <row r="308" spans="1:26" x14ac:dyDescent="0.25">
      <c r="A308" s="6">
        <v>45606</v>
      </c>
      <c r="B308" t="s">
        <v>19</v>
      </c>
      <c r="C308" t="s">
        <v>93</v>
      </c>
      <c r="D308">
        <v>15</v>
      </c>
      <c r="E308" s="1">
        <v>469.52</v>
      </c>
      <c r="F308" t="s">
        <v>51</v>
      </c>
      <c r="G308" t="s">
        <v>22</v>
      </c>
      <c r="H308" s="9">
        <v>0</v>
      </c>
      <c r="I308" t="s">
        <v>33</v>
      </c>
      <c r="J308" s="1">
        <v>7042.7999999999993</v>
      </c>
      <c r="K308" t="s">
        <v>82</v>
      </c>
      <c r="L308" t="s">
        <v>25</v>
      </c>
      <c r="M308">
        <v>0</v>
      </c>
      <c r="N308" t="s">
        <v>662</v>
      </c>
      <c r="O308" t="s">
        <v>663</v>
      </c>
      <c r="P308" s="11">
        <v>35.6</v>
      </c>
      <c r="Q308" s="6">
        <v>45606</v>
      </c>
      <c r="R308" s="6">
        <v>45613</v>
      </c>
      <c r="S308" t="s">
        <v>28</v>
      </c>
      <c r="T308">
        <f>Sheet1[[#This Row],[DeliveryDate]]-Sheet1[[#This Row],[OrderDate]]</f>
        <v>7</v>
      </c>
      <c r="U308" t="str">
        <f t="shared" si="8"/>
        <v>Jun</v>
      </c>
      <c r="V308" t="str">
        <f t="shared" si="9"/>
        <v>Friday</v>
      </c>
      <c r="W308" s="1">
        <f>Sheet1[[#This Row],[TotalPrice]]-Sheet1[[#This Row],[ShippingCost]]</f>
        <v>7007.1999999999989</v>
      </c>
      <c r="X308" t="str">
        <f>TEXT(Sheet1[[#This Row],[Date]], "yyyy")</f>
        <v>2024</v>
      </c>
      <c r="Y308" s="1">
        <f>Sheet1[[#This Row],[UnitPrice]]*Sheet1[[#This Row],[Quantity]] *(1 - Sheet1[[#This Row],[Discount]])</f>
        <v>7042.7999999999993</v>
      </c>
      <c r="Z308" s="24">
        <f>SUM(Sheet1[[#This Row],[Quantity]]*Sheet1[[#This Row],[Returned]])</f>
        <v>0</v>
      </c>
    </row>
    <row r="309" spans="1:26" x14ac:dyDescent="0.25">
      <c r="A309" s="6">
        <v>45029</v>
      </c>
      <c r="B309" t="s">
        <v>19</v>
      </c>
      <c r="C309" t="s">
        <v>109</v>
      </c>
      <c r="D309">
        <v>1</v>
      </c>
      <c r="E309" s="1">
        <v>396.09</v>
      </c>
      <c r="F309" t="s">
        <v>58</v>
      </c>
      <c r="G309" t="s">
        <v>22</v>
      </c>
      <c r="H309" s="9">
        <v>0.15</v>
      </c>
      <c r="I309" t="s">
        <v>47</v>
      </c>
      <c r="J309" s="1">
        <v>336.67649999999998</v>
      </c>
      <c r="K309" t="s">
        <v>82</v>
      </c>
      <c r="L309" t="s">
        <v>41</v>
      </c>
      <c r="M309">
        <v>0</v>
      </c>
      <c r="N309" t="s">
        <v>664</v>
      </c>
      <c r="O309" t="s">
        <v>665</v>
      </c>
      <c r="P309" s="11">
        <v>39.380000000000003</v>
      </c>
      <c r="Q309" s="6">
        <v>45029</v>
      </c>
      <c r="R309" s="6">
        <v>45035</v>
      </c>
      <c r="S309" t="s">
        <v>28</v>
      </c>
      <c r="T309">
        <f>Sheet1[[#This Row],[DeliveryDate]]-Sheet1[[#This Row],[OrderDate]]</f>
        <v>6</v>
      </c>
      <c r="U309" t="str">
        <f t="shared" si="8"/>
        <v>Oct</v>
      </c>
      <c r="V309" t="str">
        <f t="shared" si="9"/>
        <v>Saturday</v>
      </c>
      <c r="W309" s="1">
        <f>Sheet1[[#This Row],[TotalPrice]]-Sheet1[[#This Row],[ShippingCost]]</f>
        <v>297.29649999999998</v>
      </c>
      <c r="X309" t="str">
        <f>TEXT(Sheet1[[#This Row],[Date]], "yyyy")</f>
        <v>2023</v>
      </c>
      <c r="Y309" s="1">
        <f>Sheet1[[#This Row],[UnitPrice]]*Sheet1[[#This Row],[Quantity]] *(1 - Sheet1[[#This Row],[Discount]])</f>
        <v>336.67649999999998</v>
      </c>
      <c r="Z309" s="24">
        <f>SUM(Sheet1[[#This Row],[Quantity]]*Sheet1[[#This Row],[Returned]])</f>
        <v>0</v>
      </c>
    </row>
    <row r="310" spans="1:26" x14ac:dyDescent="0.25">
      <c r="A310" s="6">
        <v>45250</v>
      </c>
      <c r="B310" t="s">
        <v>19</v>
      </c>
      <c r="C310" t="s">
        <v>20</v>
      </c>
      <c r="D310">
        <v>12</v>
      </c>
      <c r="E310" s="1">
        <v>195.73</v>
      </c>
      <c r="F310" t="s">
        <v>51</v>
      </c>
      <c r="G310" t="s">
        <v>22</v>
      </c>
      <c r="H310" s="9">
        <v>0.05</v>
      </c>
      <c r="I310" t="s">
        <v>33</v>
      </c>
      <c r="J310" s="1">
        <v>2231.3220000000001</v>
      </c>
      <c r="K310" t="s">
        <v>67</v>
      </c>
      <c r="L310" t="s">
        <v>35</v>
      </c>
      <c r="M310">
        <v>0</v>
      </c>
      <c r="N310" t="s">
        <v>666</v>
      </c>
      <c r="O310" t="s">
        <v>667</v>
      </c>
      <c r="P310" s="11">
        <v>37.090000000000003</v>
      </c>
      <c r="Q310" s="6">
        <v>45250</v>
      </c>
      <c r="R310" s="6">
        <v>45257</v>
      </c>
      <c r="S310" t="s">
        <v>28</v>
      </c>
      <c r="T310">
        <f>Sheet1[[#This Row],[DeliveryDate]]-Sheet1[[#This Row],[OrderDate]]</f>
        <v>7</v>
      </c>
      <c r="U310" t="str">
        <f t="shared" si="8"/>
        <v>Jun</v>
      </c>
      <c r="V310" t="str">
        <f t="shared" si="9"/>
        <v>Wednesday</v>
      </c>
      <c r="W310" s="1">
        <f>Sheet1[[#This Row],[TotalPrice]]-Sheet1[[#This Row],[ShippingCost]]</f>
        <v>2194.232</v>
      </c>
      <c r="X310" t="str">
        <f>TEXT(Sheet1[[#This Row],[Date]], "yyyy")</f>
        <v>2023</v>
      </c>
      <c r="Y310" s="1">
        <f>Sheet1[[#This Row],[UnitPrice]]*Sheet1[[#This Row],[Quantity]] *(1 - Sheet1[[#This Row],[Discount]])</f>
        <v>2231.3219999999997</v>
      </c>
      <c r="Z310" s="24">
        <f>SUM(Sheet1[[#This Row],[Quantity]]*Sheet1[[#This Row],[Returned]])</f>
        <v>0</v>
      </c>
    </row>
    <row r="311" spans="1:26" x14ac:dyDescent="0.25">
      <c r="A311" s="6">
        <v>45761</v>
      </c>
      <c r="B311" t="s">
        <v>39</v>
      </c>
      <c r="C311" t="s">
        <v>109</v>
      </c>
      <c r="D311">
        <v>5</v>
      </c>
      <c r="E311" s="1">
        <v>412.24</v>
      </c>
      <c r="F311" t="s">
        <v>21</v>
      </c>
      <c r="G311" t="s">
        <v>22</v>
      </c>
      <c r="H311" s="9">
        <v>0.15</v>
      </c>
      <c r="I311" t="s">
        <v>52</v>
      </c>
      <c r="J311" s="1">
        <v>1752.02</v>
      </c>
      <c r="K311" t="s">
        <v>67</v>
      </c>
      <c r="L311" t="s">
        <v>25</v>
      </c>
      <c r="M311">
        <v>0</v>
      </c>
      <c r="N311" t="s">
        <v>668</v>
      </c>
      <c r="O311" t="s">
        <v>376</v>
      </c>
      <c r="P311" s="11">
        <v>29.31</v>
      </c>
      <c r="Q311" s="6">
        <v>45761</v>
      </c>
      <c r="R311" s="6">
        <v>45766</v>
      </c>
      <c r="S311" t="s">
        <v>44</v>
      </c>
      <c r="T311">
        <f>Sheet1[[#This Row],[DeliveryDate]]-Sheet1[[#This Row],[OrderDate]]</f>
        <v>5</v>
      </c>
      <c r="U311" t="str">
        <f t="shared" si="8"/>
        <v>May</v>
      </c>
      <c r="V311" t="str">
        <f t="shared" si="9"/>
        <v>Saturday</v>
      </c>
      <c r="W311" s="1">
        <f>Sheet1[[#This Row],[TotalPrice]]-Sheet1[[#This Row],[ShippingCost]]</f>
        <v>1722.71</v>
      </c>
      <c r="X311" t="str">
        <f>TEXT(Sheet1[[#This Row],[Date]], "yyyy")</f>
        <v>2025</v>
      </c>
      <c r="Y311" s="1">
        <f>Sheet1[[#This Row],[UnitPrice]]*Sheet1[[#This Row],[Quantity]] *(1 - Sheet1[[#This Row],[Discount]])</f>
        <v>1752.0199999999998</v>
      </c>
      <c r="Z311" s="24">
        <f>SUM(Sheet1[[#This Row],[Quantity]]*Sheet1[[#This Row],[Returned]])</f>
        <v>0</v>
      </c>
    </row>
    <row r="312" spans="1:26" x14ac:dyDescent="0.25">
      <c r="A312" s="6">
        <v>44989</v>
      </c>
      <c r="B312" t="s">
        <v>45</v>
      </c>
      <c r="C312" t="s">
        <v>102</v>
      </c>
      <c r="D312">
        <v>11</v>
      </c>
      <c r="E312" s="1">
        <v>558.5</v>
      </c>
      <c r="F312" t="s">
        <v>21</v>
      </c>
      <c r="G312" t="s">
        <v>32</v>
      </c>
      <c r="H312" s="9">
        <v>0.15</v>
      </c>
      <c r="I312" t="s">
        <v>52</v>
      </c>
      <c r="J312" s="1">
        <v>5221.9749999999995</v>
      </c>
      <c r="K312" t="s">
        <v>67</v>
      </c>
      <c r="L312" t="s">
        <v>41</v>
      </c>
      <c r="M312">
        <v>0</v>
      </c>
      <c r="N312" t="s">
        <v>669</v>
      </c>
      <c r="O312" t="s">
        <v>291</v>
      </c>
      <c r="P312" s="11">
        <v>48.15</v>
      </c>
      <c r="Q312" s="6">
        <v>44989</v>
      </c>
      <c r="R312" s="6">
        <v>44994</v>
      </c>
      <c r="S312" t="s">
        <v>50</v>
      </c>
      <c r="T312">
        <f>Sheet1[[#This Row],[DeliveryDate]]-Sheet1[[#This Row],[OrderDate]]</f>
        <v>5</v>
      </c>
      <c r="U312" t="str">
        <f t="shared" si="8"/>
        <v>Jun</v>
      </c>
      <c r="V312" t="str">
        <f t="shared" si="9"/>
        <v>Tuesday</v>
      </c>
      <c r="W312" s="1">
        <f>Sheet1[[#This Row],[TotalPrice]]-Sheet1[[#This Row],[ShippingCost]]</f>
        <v>5173.8249999999998</v>
      </c>
      <c r="X312" t="str">
        <f>TEXT(Sheet1[[#This Row],[Date]], "yyyy")</f>
        <v>2023</v>
      </c>
      <c r="Y312" s="1">
        <f>Sheet1[[#This Row],[UnitPrice]]*Sheet1[[#This Row],[Quantity]] *(1 - Sheet1[[#This Row],[Discount]])</f>
        <v>5221.9749999999995</v>
      </c>
      <c r="Z312" s="24">
        <f>SUM(Sheet1[[#This Row],[Quantity]]*Sheet1[[#This Row],[Returned]])</f>
        <v>0</v>
      </c>
    </row>
    <row r="313" spans="1:26" x14ac:dyDescent="0.25">
      <c r="A313" s="6">
        <v>45612</v>
      </c>
      <c r="B313" t="s">
        <v>39</v>
      </c>
      <c r="C313" t="s">
        <v>20</v>
      </c>
      <c r="D313">
        <v>4</v>
      </c>
      <c r="E313" s="1">
        <v>175.34</v>
      </c>
      <c r="F313" t="s">
        <v>51</v>
      </c>
      <c r="G313" t="s">
        <v>32</v>
      </c>
      <c r="H313" s="9">
        <v>0.15</v>
      </c>
      <c r="I313" t="s">
        <v>23</v>
      </c>
      <c r="J313" s="1">
        <v>596.15599999999995</v>
      </c>
      <c r="K313" t="s">
        <v>67</v>
      </c>
      <c r="L313" t="s">
        <v>25</v>
      </c>
      <c r="M313">
        <v>0</v>
      </c>
      <c r="N313" t="s">
        <v>670</v>
      </c>
      <c r="O313" t="s">
        <v>671</v>
      </c>
      <c r="P313" s="11">
        <v>40.86</v>
      </c>
      <c r="Q313" s="6">
        <v>45612</v>
      </c>
      <c r="R313" s="6">
        <v>45615</v>
      </c>
      <c r="S313" t="s">
        <v>44</v>
      </c>
      <c r="T313">
        <f>Sheet1[[#This Row],[DeliveryDate]]-Sheet1[[#This Row],[OrderDate]]</f>
        <v>3</v>
      </c>
      <c r="U313" t="str">
        <f t="shared" si="8"/>
        <v>Jan</v>
      </c>
      <c r="V313" t="str">
        <f t="shared" si="9"/>
        <v>Saturday</v>
      </c>
      <c r="W313" s="1">
        <f>Sheet1[[#This Row],[TotalPrice]]-Sheet1[[#This Row],[ShippingCost]]</f>
        <v>555.29599999999994</v>
      </c>
      <c r="X313" t="str">
        <f>TEXT(Sheet1[[#This Row],[Date]], "yyyy")</f>
        <v>2024</v>
      </c>
      <c r="Y313" s="1">
        <f>Sheet1[[#This Row],[UnitPrice]]*Sheet1[[#This Row],[Quantity]] *(1 - Sheet1[[#This Row],[Discount]])</f>
        <v>596.15599999999995</v>
      </c>
      <c r="Z313" s="24">
        <f>SUM(Sheet1[[#This Row],[Quantity]]*Sheet1[[#This Row],[Returned]])</f>
        <v>0</v>
      </c>
    </row>
    <row r="314" spans="1:26" hidden="1" x14ac:dyDescent="0.25">
      <c r="A314" s="6">
        <v>45437</v>
      </c>
      <c r="B314" t="s">
        <v>29</v>
      </c>
      <c r="C314" t="s">
        <v>20</v>
      </c>
      <c r="D314">
        <v>19</v>
      </c>
      <c r="E314" s="1">
        <v>478.73</v>
      </c>
      <c r="F314" t="s">
        <v>31</v>
      </c>
      <c r="G314" t="s">
        <v>32</v>
      </c>
      <c r="H314" s="9">
        <v>0</v>
      </c>
      <c r="I314" t="s">
        <v>47</v>
      </c>
      <c r="J314" s="1">
        <v>9095.8700000000008</v>
      </c>
      <c r="K314" t="s">
        <v>55</v>
      </c>
      <c r="L314" t="s">
        <v>41</v>
      </c>
      <c r="M314">
        <v>1</v>
      </c>
      <c r="N314" t="s">
        <v>672</v>
      </c>
      <c r="O314" t="s">
        <v>673</v>
      </c>
      <c r="P314" s="11">
        <v>46.46</v>
      </c>
      <c r="Q314" s="6">
        <v>45437</v>
      </c>
      <c r="R314" s="6">
        <v>45445</v>
      </c>
      <c r="S314" t="s">
        <v>38</v>
      </c>
      <c r="T314">
        <f>Sheet1[[#This Row],[DeliveryDate]]-Sheet1[[#This Row],[OrderDate]]</f>
        <v>8</v>
      </c>
      <c r="U314" t="str">
        <f t="shared" si="8"/>
        <v>Mar</v>
      </c>
      <c r="V314" t="str">
        <f t="shared" si="9"/>
        <v>Sunday</v>
      </c>
      <c r="W314" s="1">
        <f>Sheet1[[#This Row],[TotalPrice]]-Sheet1[[#This Row],[ShippingCost]]</f>
        <v>9049.4100000000017</v>
      </c>
      <c r="X314" t="str">
        <f>TEXT(Sheet1[[#This Row],[Date]], "yyyy")</f>
        <v>2024</v>
      </c>
      <c r="Y314" s="1">
        <f>Sheet1[[#This Row],[UnitPrice]]*Sheet1[[#This Row],[Quantity]] *(1 - Sheet1[[#This Row],[Discount]])</f>
        <v>9095.8700000000008</v>
      </c>
      <c r="Z314" s="24">
        <f>SUM(Sheet1[[#This Row],[Quantity]]*Sheet1[[#This Row],[Returned]])</f>
        <v>19</v>
      </c>
    </row>
    <row r="315" spans="1:26" x14ac:dyDescent="0.25">
      <c r="A315" s="6">
        <v>45028</v>
      </c>
      <c r="B315" t="s">
        <v>19</v>
      </c>
      <c r="C315" t="s">
        <v>40</v>
      </c>
      <c r="D315">
        <v>5</v>
      </c>
      <c r="E315" s="1">
        <v>365.38</v>
      </c>
      <c r="F315" t="s">
        <v>58</v>
      </c>
      <c r="G315" t="s">
        <v>22</v>
      </c>
      <c r="H315" s="9">
        <v>0.15</v>
      </c>
      <c r="I315" t="s">
        <v>33</v>
      </c>
      <c r="J315" s="1">
        <v>1552.865</v>
      </c>
      <c r="K315" t="s">
        <v>55</v>
      </c>
      <c r="L315" t="s">
        <v>35</v>
      </c>
      <c r="M315">
        <v>1</v>
      </c>
      <c r="N315" t="s">
        <v>674</v>
      </c>
      <c r="O315" t="s">
        <v>675</v>
      </c>
      <c r="P315" s="11">
        <v>5.66</v>
      </c>
      <c r="Q315" s="6">
        <v>45028</v>
      </c>
      <c r="R315" s="6">
        <v>45031</v>
      </c>
      <c r="S315" t="s">
        <v>28</v>
      </c>
      <c r="T315">
        <f>Sheet1[[#This Row],[DeliveryDate]]-Sheet1[[#This Row],[OrderDate]]</f>
        <v>3</v>
      </c>
      <c r="U315" t="str">
        <f t="shared" si="8"/>
        <v>Mar</v>
      </c>
      <c r="V315" t="str">
        <f t="shared" si="9"/>
        <v>Tuesday</v>
      </c>
      <c r="W315" s="1">
        <f>Sheet1[[#This Row],[TotalPrice]]-Sheet1[[#This Row],[ShippingCost]]</f>
        <v>1547.2049999999999</v>
      </c>
      <c r="X315" t="str">
        <f>TEXT(Sheet1[[#This Row],[Date]], "yyyy")</f>
        <v>2023</v>
      </c>
      <c r="Y315" s="1">
        <f>Sheet1[[#This Row],[UnitPrice]]*Sheet1[[#This Row],[Quantity]] *(1 - Sheet1[[#This Row],[Discount]])</f>
        <v>1552.865</v>
      </c>
      <c r="Z315" s="24">
        <f>SUM(Sheet1[[#This Row],[Quantity]]*Sheet1[[#This Row],[Returned]])</f>
        <v>5</v>
      </c>
    </row>
    <row r="316" spans="1:26" hidden="1" x14ac:dyDescent="0.25">
      <c r="A316" s="6">
        <v>45296</v>
      </c>
      <c r="B316" t="s">
        <v>45</v>
      </c>
      <c r="C316" t="s">
        <v>46</v>
      </c>
      <c r="D316">
        <v>17</v>
      </c>
      <c r="E316" s="1">
        <v>241.01</v>
      </c>
      <c r="F316" t="s">
        <v>31</v>
      </c>
      <c r="G316" t="s">
        <v>32</v>
      </c>
      <c r="H316" s="9">
        <v>0.1</v>
      </c>
      <c r="I316" t="s">
        <v>59</v>
      </c>
      <c r="J316" s="1">
        <v>3687.453</v>
      </c>
      <c r="K316" t="s">
        <v>55</v>
      </c>
      <c r="L316" t="s">
        <v>41</v>
      </c>
      <c r="M316">
        <v>0</v>
      </c>
      <c r="N316" t="s">
        <v>676</v>
      </c>
      <c r="O316" t="s">
        <v>677</v>
      </c>
      <c r="P316" s="11">
        <v>24.69</v>
      </c>
      <c r="Q316" s="6">
        <v>45296</v>
      </c>
      <c r="R316" s="6">
        <v>45302</v>
      </c>
      <c r="S316" t="s">
        <v>50</v>
      </c>
      <c r="T316">
        <f>Sheet1[[#This Row],[DeliveryDate]]-Sheet1[[#This Row],[OrderDate]]</f>
        <v>6</v>
      </c>
      <c r="U316" t="str">
        <f t="shared" si="8"/>
        <v>Jun</v>
      </c>
      <c r="V316" t="str">
        <f t="shared" si="9"/>
        <v>Sunday</v>
      </c>
      <c r="W316" s="1">
        <f>Sheet1[[#This Row],[TotalPrice]]-Sheet1[[#This Row],[ShippingCost]]</f>
        <v>3662.7629999999999</v>
      </c>
      <c r="X316" t="str">
        <f>TEXT(Sheet1[[#This Row],[Date]], "yyyy")</f>
        <v>2024</v>
      </c>
      <c r="Y316" s="1">
        <f>Sheet1[[#This Row],[UnitPrice]]*Sheet1[[#This Row],[Quantity]] *(1 - Sheet1[[#This Row],[Discount]])</f>
        <v>3687.453</v>
      </c>
      <c r="Z316" s="24">
        <f>SUM(Sheet1[[#This Row],[Quantity]]*Sheet1[[#This Row],[Returned]])</f>
        <v>0</v>
      </c>
    </row>
    <row r="317" spans="1:26" hidden="1" x14ac:dyDescent="0.25">
      <c r="A317" s="6">
        <v>45596</v>
      </c>
      <c r="B317" t="s">
        <v>62</v>
      </c>
      <c r="C317" t="s">
        <v>40</v>
      </c>
      <c r="D317">
        <v>17</v>
      </c>
      <c r="E317" s="1">
        <v>82.2</v>
      </c>
      <c r="F317" t="s">
        <v>51</v>
      </c>
      <c r="G317" t="s">
        <v>22</v>
      </c>
      <c r="H317" s="9">
        <v>0</v>
      </c>
      <c r="I317" t="s">
        <v>33</v>
      </c>
      <c r="J317" s="1">
        <v>1397.4</v>
      </c>
      <c r="K317" t="s">
        <v>67</v>
      </c>
      <c r="L317" t="s">
        <v>41</v>
      </c>
      <c r="M317">
        <v>0</v>
      </c>
      <c r="N317" t="s">
        <v>678</v>
      </c>
      <c r="O317" t="s">
        <v>679</v>
      </c>
      <c r="P317" s="11">
        <v>32.5</v>
      </c>
      <c r="Q317" s="6">
        <v>45596</v>
      </c>
      <c r="R317" s="6">
        <v>45606</v>
      </c>
      <c r="S317" t="s">
        <v>65</v>
      </c>
      <c r="T317">
        <f>Sheet1[[#This Row],[DeliveryDate]]-Sheet1[[#This Row],[OrderDate]]</f>
        <v>10</v>
      </c>
      <c r="U317" t="str">
        <f t="shared" si="8"/>
        <v>Feb</v>
      </c>
      <c r="V317" t="str">
        <f t="shared" si="9"/>
        <v>Sunday</v>
      </c>
      <c r="W317" s="1">
        <f>Sheet1[[#This Row],[TotalPrice]]-Sheet1[[#This Row],[ShippingCost]]</f>
        <v>1364.9</v>
      </c>
      <c r="X317" t="str">
        <f>TEXT(Sheet1[[#This Row],[Date]], "yyyy")</f>
        <v>2024</v>
      </c>
      <c r="Y317" s="1">
        <f>Sheet1[[#This Row],[UnitPrice]]*Sheet1[[#This Row],[Quantity]] *(1 - Sheet1[[#This Row],[Discount]])</f>
        <v>1397.4</v>
      </c>
      <c r="Z317" s="24">
        <f>SUM(Sheet1[[#This Row],[Quantity]]*Sheet1[[#This Row],[Returned]])</f>
        <v>0</v>
      </c>
    </row>
    <row r="318" spans="1:26" x14ac:dyDescent="0.25">
      <c r="A318" s="6">
        <v>45420</v>
      </c>
      <c r="B318" t="s">
        <v>62</v>
      </c>
      <c r="C318" t="s">
        <v>102</v>
      </c>
      <c r="D318">
        <v>16</v>
      </c>
      <c r="E318" s="1">
        <v>170.77</v>
      </c>
      <c r="F318" t="s">
        <v>51</v>
      </c>
      <c r="G318" t="s">
        <v>32</v>
      </c>
      <c r="H318" s="9">
        <v>0.1</v>
      </c>
      <c r="I318" t="s">
        <v>47</v>
      </c>
      <c r="J318" s="1">
        <v>2459.0880000000002</v>
      </c>
      <c r="K318" t="s">
        <v>24</v>
      </c>
      <c r="L318" t="s">
        <v>35</v>
      </c>
      <c r="M318">
        <v>1</v>
      </c>
      <c r="N318" t="s">
        <v>680</v>
      </c>
      <c r="O318" t="s">
        <v>681</v>
      </c>
      <c r="P318" s="11">
        <v>45.93</v>
      </c>
      <c r="Q318" s="6">
        <v>45420</v>
      </c>
      <c r="R318" s="6">
        <v>45426</v>
      </c>
      <c r="S318" t="s">
        <v>65</v>
      </c>
      <c r="T318">
        <f>Sheet1[[#This Row],[DeliveryDate]]-Sheet1[[#This Row],[OrderDate]]</f>
        <v>6</v>
      </c>
      <c r="U318" t="str">
        <f t="shared" si="8"/>
        <v>Oct</v>
      </c>
      <c r="V318" t="str">
        <f t="shared" si="9"/>
        <v>Monday</v>
      </c>
      <c r="W318" s="1">
        <f>Sheet1[[#This Row],[TotalPrice]]-Sheet1[[#This Row],[ShippingCost]]</f>
        <v>2413.1580000000004</v>
      </c>
      <c r="X318" t="str">
        <f>TEXT(Sheet1[[#This Row],[Date]], "yyyy")</f>
        <v>2024</v>
      </c>
      <c r="Y318" s="1">
        <f>Sheet1[[#This Row],[UnitPrice]]*Sheet1[[#This Row],[Quantity]] *(1 - Sheet1[[#This Row],[Discount]])</f>
        <v>2459.0880000000002</v>
      </c>
      <c r="Z318" s="24">
        <f>SUM(Sheet1[[#This Row],[Quantity]]*Sheet1[[#This Row],[Returned]])</f>
        <v>16</v>
      </c>
    </row>
    <row r="319" spans="1:26" hidden="1" x14ac:dyDescent="0.25">
      <c r="A319" s="6">
        <v>45143</v>
      </c>
      <c r="B319" t="s">
        <v>29</v>
      </c>
      <c r="C319" t="s">
        <v>109</v>
      </c>
      <c r="D319">
        <v>20</v>
      </c>
      <c r="E319" s="1">
        <v>121.14</v>
      </c>
      <c r="F319" t="s">
        <v>51</v>
      </c>
      <c r="G319" t="s">
        <v>32</v>
      </c>
      <c r="H319" s="9">
        <v>0.1</v>
      </c>
      <c r="I319" t="s">
        <v>59</v>
      </c>
      <c r="J319" s="1">
        <v>2180.52</v>
      </c>
      <c r="K319" t="s">
        <v>82</v>
      </c>
      <c r="L319" t="s">
        <v>25</v>
      </c>
      <c r="M319">
        <v>0</v>
      </c>
      <c r="N319" t="s">
        <v>682</v>
      </c>
      <c r="O319" t="s">
        <v>683</v>
      </c>
      <c r="P319" s="11">
        <v>21.47</v>
      </c>
      <c r="Q319" s="6">
        <v>45143</v>
      </c>
      <c r="R319" s="6">
        <v>45152</v>
      </c>
      <c r="S319" t="s">
        <v>38</v>
      </c>
      <c r="T319">
        <f>Sheet1[[#This Row],[DeliveryDate]]-Sheet1[[#This Row],[OrderDate]]</f>
        <v>9</v>
      </c>
      <c r="U319" t="str">
        <f t="shared" si="8"/>
        <v>Aug</v>
      </c>
      <c r="V319" t="str">
        <f t="shared" si="9"/>
        <v>Wednesday</v>
      </c>
      <c r="W319" s="1">
        <f>Sheet1[[#This Row],[TotalPrice]]-Sheet1[[#This Row],[ShippingCost]]</f>
        <v>2159.0500000000002</v>
      </c>
      <c r="X319" t="str">
        <f>TEXT(Sheet1[[#This Row],[Date]], "yyyy")</f>
        <v>2023</v>
      </c>
      <c r="Y319" s="1">
        <f>Sheet1[[#This Row],[UnitPrice]]*Sheet1[[#This Row],[Quantity]] *(1 - Sheet1[[#This Row],[Discount]])</f>
        <v>2180.5200000000004</v>
      </c>
      <c r="Z319" s="24">
        <f>SUM(Sheet1[[#This Row],[Quantity]]*Sheet1[[#This Row],[Returned]])</f>
        <v>0</v>
      </c>
    </row>
    <row r="320" spans="1:26" x14ac:dyDescent="0.25">
      <c r="A320" s="6">
        <v>45187</v>
      </c>
      <c r="B320" t="s">
        <v>62</v>
      </c>
      <c r="C320" t="s">
        <v>93</v>
      </c>
      <c r="D320">
        <v>19</v>
      </c>
      <c r="E320" s="1">
        <v>448.13</v>
      </c>
      <c r="F320" t="s">
        <v>58</v>
      </c>
      <c r="G320" t="s">
        <v>22</v>
      </c>
      <c r="H320" s="9">
        <v>0</v>
      </c>
      <c r="I320" t="s">
        <v>33</v>
      </c>
      <c r="J320" s="1">
        <v>8514.4699999999993</v>
      </c>
      <c r="K320" t="s">
        <v>55</v>
      </c>
      <c r="L320" t="s">
        <v>25</v>
      </c>
      <c r="M320">
        <v>0</v>
      </c>
      <c r="N320" t="s">
        <v>684</v>
      </c>
      <c r="O320" t="s">
        <v>685</v>
      </c>
      <c r="P320" s="11">
        <v>28.29</v>
      </c>
      <c r="Q320" s="6">
        <v>45187</v>
      </c>
      <c r="R320" s="6">
        <v>45189</v>
      </c>
      <c r="S320" t="s">
        <v>65</v>
      </c>
      <c r="T320">
        <f>Sheet1[[#This Row],[DeliveryDate]]-Sheet1[[#This Row],[OrderDate]]</f>
        <v>2</v>
      </c>
      <c r="U320" t="str">
        <f t="shared" si="8"/>
        <v>Jul</v>
      </c>
      <c r="V320" t="str">
        <f t="shared" si="9"/>
        <v>Monday</v>
      </c>
      <c r="W320" s="1">
        <f>Sheet1[[#This Row],[TotalPrice]]-Sheet1[[#This Row],[ShippingCost]]</f>
        <v>8486.1799999999985</v>
      </c>
      <c r="X320" t="str">
        <f>TEXT(Sheet1[[#This Row],[Date]], "yyyy")</f>
        <v>2023</v>
      </c>
      <c r="Y320" s="1">
        <f>Sheet1[[#This Row],[UnitPrice]]*Sheet1[[#This Row],[Quantity]] *(1 - Sheet1[[#This Row],[Discount]])</f>
        <v>8514.4699999999993</v>
      </c>
      <c r="Z320" s="24">
        <f>SUM(Sheet1[[#This Row],[Quantity]]*Sheet1[[#This Row],[Returned]])</f>
        <v>0</v>
      </c>
    </row>
    <row r="321" spans="1:26" hidden="1" x14ac:dyDescent="0.25">
      <c r="A321" s="6">
        <v>45012</v>
      </c>
      <c r="B321" t="s">
        <v>29</v>
      </c>
      <c r="C321" t="s">
        <v>20</v>
      </c>
      <c r="D321">
        <v>8</v>
      </c>
      <c r="E321" s="1">
        <v>7.81</v>
      </c>
      <c r="F321" t="s">
        <v>58</v>
      </c>
      <c r="G321" t="s">
        <v>22</v>
      </c>
      <c r="H321" s="9">
        <v>0.1</v>
      </c>
      <c r="I321" t="s">
        <v>47</v>
      </c>
      <c r="J321" s="1">
        <v>56.231999999999999</v>
      </c>
      <c r="K321" t="s">
        <v>24</v>
      </c>
      <c r="L321" t="s">
        <v>35</v>
      </c>
      <c r="M321">
        <v>0</v>
      </c>
      <c r="N321" t="s">
        <v>686</v>
      </c>
      <c r="O321" t="s">
        <v>687</v>
      </c>
      <c r="P321" s="11">
        <v>25.03</v>
      </c>
      <c r="Q321" s="6">
        <v>45012</v>
      </c>
      <c r="R321" s="6">
        <v>45014</v>
      </c>
      <c r="S321" t="s">
        <v>38</v>
      </c>
      <c r="T321">
        <f>Sheet1[[#This Row],[DeliveryDate]]-Sheet1[[#This Row],[OrderDate]]</f>
        <v>2</v>
      </c>
      <c r="U321" t="str">
        <f t="shared" si="8"/>
        <v>Aug</v>
      </c>
      <c r="V321" t="str">
        <f t="shared" si="9"/>
        <v>Sunday</v>
      </c>
      <c r="W321" s="1">
        <f>Sheet1[[#This Row],[TotalPrice]]-Sheet1[[#This Row],[ShippingCost]]</f>
        <v>31.201999999999998</v>
      </c>
      <c r="X321" t="str">
        <f>TEXT(Sheet1[[#This Row],[Date]], "yyyy")</f>
        <v>2023</v>
      </c>
      <c r="Y321" s="1">
        <f>Sheet1[[#This Row],[UnitPrice]]*Sheet1[[#This Row],[Quantity]] *(1 - Sheet1[[#This Row],[Discount]])</f>
        <v>56.231999999999999</v>
      </c>
      <c r="Z321" s="24">
        <f>SUM(Sheet1[[#This Row],[Quantity]]*Sheet1[[#This Row],[Returned]])</f>
        <v>0</v>
      </c>
    </row>
    <row r="322" spans="1:26" x14ac:dyDescent="0.25">
      <c r="A322" s="6">
        <v>44993</v>
      </c>
      <c r="B322" t="s">
        <v>19</v>
      </c>
      <c r="C322" t="s">
        <v>46</v>
      </c>
      <c r="D322">
        <v>19</v>
      </c>
      <c r="E322" s="1">
        <v>191.44</v>
      </c>
      <c r="F322" t="s">
        <v>51</v>
      </c>
      <c r="G322" t="s">
        <v>22</v>
      </c>
      <c r="H322" s="9">
        <v>0.15</v>
      </c>
      <c r="I322" t="s">
        <v>52</v>
      </c>
      <c r="J322" s="1">
        <v>3091.7559999999999</v>
      </c>
      <c r="K322" t="s">
        <v>67</v>
      </c>
      <c r="L322" t="s">
        <v>41</v>
      </c>
      <c r="M322">
        <v>1</v>
      </c>
      <c r="N322" t="s">
        <v>688</v>
      </c>
      <c r="O322" t="s">
        <v>689</v>
      </c>
      <c r="P322" s="11">
        <v>35.54</v>
      </c>
      <c r="Q322" s="6">
        <v>44993</v>
      </c>
      <c r="R322" s="6">
        <v>45002</v>
      </c>
      <c r="S322" t="s">
        <v>28</v>
      </c>
      <c r="T322">
        <f>Sheet1[[#This Row],[DeliveryDate]]-Sheet1[[#This Row],[OrderDate]]</f>
        <v>9</v>
      </c>
      <c r="U322" t="str">
        <f t="shared" ref="U322:U385" si="10">TEXT(A348,"mmm")</f>
        <v>Nov</v>
      </c>
      <c r="V322" t="str">
        <f t="shared" ref="V322:V385" si="11">TEXT(A347,"dddd")</f>
        <v>Tuesday</v>
      </c>
      <c r="W322" s="1">
        <f>Sheet1[[#This Row],[TotalPrice]]-Sheet1[[#This Row],[ShippingCost]]</f>
        <v>3056.2159999999999</v>
      </c>
      <c r="X322" t="str">
        <f>TEXT(Sheet1[[#This Row],[Date]], "yyyy")</f>
        <v>2023</v>
      </c>
      <c r="Y322" s="1">
        <f>Sheet1[[#This Row],[UnitPrice]]*Sheet1[[#This Row],[Quantity]] *(1 - Sheet1[[#This Row],[Discount]])</f>
        <v>3091.7559999999999</v>
      </c>
      <c r="Z322" s="24">
        <f>SUM(Sheet1[[#This Row],[Quantity]]*Sheet1[[#This Row],[Returned]])</f>
        <v>19</v>
      </c>
    </row>
    <row r="323" spans="1:26" x14ac:dyDescent="0.25">
      <c r="A323" s="6">
        <v>45185</v>
      </c>
      <c r="B323" t="s">
        <v>39</v>
      </c>
      <c r="C323" t="s">
        <v>40</v>
      </c>
      <c r="D323">
        <v>17</v>
      </c>
      <c r="E323" s="1">
        <v>163.37</v>
      </c>
      <c r="F323" t="s">
        <v>21</v>
      </c>
      <c r="G323" t="s">
        <v>22</v>
      </c>
      <c r="H323" s="9">
        <v>0.15</v>
      </c>
      <c r="I323" t="s">
        <v>23</v>
      </c>
      <c r="J323" s="1">
        <v>2360.6965</v>
      </c>
      <c r="K323" t="s">
        <v>34</v>
      </c>
      <c r="L323" t="s">
        <v>35</v>
      </c>
      <c r="M323">
        <v>0</v>
      </c>
      <c r="N323" t="s">
        <v>690</v>
      </c>
      <c r="O323" t="s">
        <v>691</v>
      </c>
      <c r="P323" s="11">
        <v>5.36</v>
      </c>
      <c r="Q323" s="6">
        <v>45185</v>
      </c>
      <c r="R323" s="6">
        <v>45195</v>
      </c>
      <c r="S323" t="s">
        <v>44</v>
      </c>
      <c r="T323">
        <f>Sheet1[[#This Row],[DeliveryDate]]-Sheet1[[#This Row],[OrderDate]]</f>
        <v>10</v>
      </c>
      <c r="U323" t="str">
        <f t="shared" si="10"/>
        <v>Jan</v>
      </c>
      <c r="V323" t="str">
        <f t="shared" si="11"/>
        <v>Saturday</v>
      </c>
      <c r="W323" s="1">
        <f>Sheet1[[#This Row],[TotalPrice]]-Sheet1[[#This Row],[ShippingCost]]</f>
        <v>2355.3364999999999</v>
      </c>
      <c r="X323" t="str">
        <f>TEXT(Sheet1[[#This Row],[Date]], "yyyy")</f>
        <v>2023</v>
      </c>
      <c r="Y323" s="1">
        <f>Sheet1[[#This Row],[UnitPrice]]*Sheet1[[#This Row],[Quantity]] *(1 - Sheet1[[#This Row],[Discount]])</f>
        <v>2360.6965</v>
      </c>
      <c r="Z323" s="24">
        <f>SUM(Sheet1[[#This Row],[Quantity]]*Sheet1[[#This Row],[Returned]])</f>
        <v>0</v>
      </c>
    </row>
    <row r="324" spans="1:26" x14ac:dyDescent="0.25">
      <c r="A324" s="6">
        <v>45090</v>
      </c>
      <c r="B324" t="s">
        <v>29</v>
      </c>
      <c r="C324" t="s">
        <v>93</v>
      </c>
      <c r="D324">
        <v>14</v>
      </c>
      <c r="E324" s="1">
        <v>583.96</v>
      </c>
      <c r="F324" t="s">
        <v>51</v>
      </c>
      <c r="G324" t="s">
        <v>32</v>
      </c>
      <c r="H324" s="9">
        <v>0</v>
      </c>
      <c r="I324" t="s">
        <v>66</v>
      </c>
      <c r="J324" s="1">
        <v>8175.4400000000014</v>
      </c>
      <c r="K324" t="s">
        <v>55</v>
      </c>
      <c r="L324" t="s">
        <v>41</v>
      </c>
      <c r="M324">
        <v>0</v>
      </c>
      <c r="N324" t="s">
        <v>692</v>
      </c>
      <c r="O324" t="s">
        <v>693</v>
      </c>
      <c r="P324" s="11">
        <v>23.03</v>
      </c>
      <c r="Q324" s="6">
        <v>45090</v>
      </c>
      <c r="R324" s="6">
        <v>45099</v>
      </c>
      <c r="S324" t="s">
        <v>38</v>
      </c>
      <c r="T324">
        <f>Sheet1[[#This Row],[DeliveryDate]]-Sheet1[[#This Row],[OrderDate]]</f>
        <v>9</v>
      </c>
      <c r="U324" t="str">
        <f t="shared" si="10"/>
        <v>Jan</v>
      </c>
      <c r="V324" t="str">
        <f t="shared" si="11"/>
        <v>Monday</v>
      </c>
      <c r="W324" s="1">
        <f>Sheet1[[#This Row],[TotalPrice]]-Sheet1[[#This Row],[ShippingCost]]</f>
        <v>8152.4100000000017</v>
      </c>
      <c r="X324" t="str">
        <f>TEXT(Sheet1[[#This Row],[Date]], "yyyy")</f>
        <v>2023</v>
      </c>
      <c r="Y324" s="1">
        <f>Sheet1[[#This Row],[UnitPrice]]*Sheet1[[#This Row],[Quantity]] *(1 - Sheet1[[#This Row],[Discount]])</f>
        <v>8175.4400000000005</v>
      </c>
      <c r="Z324" s="24">
        <f>SUM(Sheet1[[#This Row],[Quantity]]*Sheet1[[#This Row],[Returned]])</f>
        <v>0</v>
      </c>
    </row>
    <row r="325" spans="1:26" x14ac:dyDescent="0.25">
      <c r="A325" s="6">
        <v>45235</v>
      </c>
      <c r="B325" t="s">
        <v>39</v>
      </c>
      <c r="C325" t="s">
        <v>40</v>
      </c>
      <c r="D325">
        <v>16</v>
      </c>
      <c r="E325" s="1">
        <v>181.08</v>
      </c>
      <c r="F325" t="s">
        <v>51</v>
      </c>
      <c r="G325" t="s">
        <v>32</v>
      </c>
      <c r="H325" s="9">
        <v>0.1</v>
      </c>
      <c r="I325" t="s">
        <v>52</v>
      </c>
      <c r="J325" s="1">
        <v>2607.5520000000001</v>
      </c>
      <c r="K325" t="s">
        <v>24</v>
      </c>
      <c r="L325" t="s">
        <v>41</v>
      </c>
      <c r="M325">
        <v>0</v>
      </c>
      <c r="N325" t="s">
        <v>694</v>
      </c>
      <c r="O325" t="s">
        <v>695</v>
      </c>
      <c r="P325" s="11">
        <v>39.840000000000003</v>
      </c>
      <c r="Q325" s="6">
        <v>45235</v>
      </c>
      <c r="R325" s="6">
        <v>45238</v>
      </c>
      <c r="S325" t="s">
        <v>44</v>
      </c>
      <c r="T325">
        <f>Sheet1[[#This Row],[DeliveryDate]]-Sheet1[[#This Row],[OrderDate]]</f>
        <v>3</v>
      </c>
      <c r="U325" t="str">
        <f t="shared" si="10"/>
        <v>Mar</v>
      </c>
      <c r="V325" t="str">
        <f t="shared" si="11"/>
        <v>Thursday</v>
      </c>
      <c r="W325" s="1">
        <f>Sheet1[[#This Row],[TotalPrice]]-Sheet1[[#This Row],[ShippingCost]]</f>
        <v>2567.712</v>
      </c>
      <c r="X325" t="str">
        <f>TEXT(Sheet1[[#This Row],[Date]], "yyyy")</f>
        <v>2023</v>
      </c>
      <c r="Y325" s="1">
        <f>Sheet1[[#This Row],[UnitPrice]]*Sheet1[[#This Row],[Quantity]] *(1 - Sheet1[[#This Row],[Discount]])</f>
        <v>2607.5520000000001</v>
      </c>
      <c r="Z325" s="24">
        <f>SUM(Sheet1[[#This Row],[Quantity]]*Sheet1[[#This Row],[Returned]])</f>
        <v>0</v>
      </c>
    </row>
    <row r="326" spans="1:26" x14ac:dyDescent="0.25">
      <c r="A326" s="6">
        <v>45619</v>
      </c>
      <c r="B326" t="s">
        <v>29</v>
      </c>
      <c r="C326" t="s">
        <v>93</v>
      </c>
      <c r="D326">
        <v>8</v>
      </c>
      <c r="E326" s="1">
        <v>414.94</v>
      </c>
      <c r="F326" t="s">
        <v>31</v>
      </c>
      <c r="G326" t="s">
        <v>22</v>
      </c>
      <c r="H326" s="9">
        <v>0</v>
      </c>
      <c r="I326" t="s">
        <v>33</v>
      </c>
      <c r="J326" s="1">
        <v>3319.52</v>
      </c>
      <c r="K326" t="s">
        <v>55</v>
      </c>
      <c r="L326" t="s">
        <v>35</v>
      </c>
      <c r="M326">
        <v>0</v>
      </c>
      <c r="N326" t="s">
        <v>696</v>
      </c>
      <c r="O326" t="s">
        <v>697</v>
      </c>
      <c r="P326" s="11">
        <v>46.58</v>
      </c>
      <c r="Q326" s="6">
        <v>45619</v>
      </c>
      <c r="R326" s="6">
        <v>45622</v>
      </c>
      <c r="S326" t="s">
        <v>38</v>
      </c>
      <c r="T326">
        <f>Sheet1[[#This Row],[DeliveryDate]]-Sheet1[[#This Row],[OrderDate]]</f>
        <v>3</v>
      </c>
      <c r="U326" t="str">
        <f t="shared" si="10"/>
        <v>May</v>
      </c>
      <c r="V326" t="str">
        <f t="shared" si="11"/>
        <v>Thursday</v>
      </c>
      <c r="W326" s="1">
        <f>Sheet1[[#This Row],[TotalPrice]]-Sheet1[[#This Row],[ShippingCost]]</f>
        <v>3272.94</v>
      </c>
      <c r="X326" t="str">
        <f>TEXT(Sheet1[[#This Row],[Date]], "yyyy")</f>
        <v>2024</v>
      </c>
      <c r="Y326" s="1">
        <f>Sheet1[[#This Row],[UnitPrice]]*Sheet1[[#This Row],[Quantity]] *(1 - Sheet1[[#This Row],[Discount]])</f>
        <v>3319.52</v>
      </c>
      <c r="Z326" s="24">
        <f>SUM(Sheet1[[#This Row],[Quantity]]*Sheet1[[#This Row],[Returned]])</f>
        <v>0</v>
      </c>
    </row>
    <row r="327" spans="1:26" hidden="1" x14ac:dyDescent="0.25">
      <c r="A327" s="6">
        <v>45331</v>
      </c>
      <c r="B327" t="s">
        <v>45</v>
      </c>
      <c r="C327" t="s">
        <v>30</v>
      </c>
      <c r="D327">
        <v>16</v>
      </c>
      <c r="E327" s="1">
        <v>442.22</v>
      </c>
      <c r="F327" t="s">
        <v>21</v>
      </c>
      <c r="G327" t="s">
        <v>32</v>
      </c>
      <c r="H327" s="9">
        <v>0</v>
      </c>
      <c r="I327" t="s">
        <v>33</v>
      </c>
      <c r="J327" s="1">
        <v>7075.52</v>
      </c>
      <c r="K327" t="s">
        <v>67</v>
      </c>
      <c r="L327" t="s">
        <v>25</v>
      </c>
      <c r="M327">
        <v>0</v>
      </c>
      <c r="N327" t="s">
        <v>698</v>
      </c>
      <c r="O327" t="s">
        <v>699</v>
      </c>
      <c r="P327" s="11">
        <v>27.36</v>
      </c>
      <c r="Q327" s="6">
        <v>45331</v>
      </c>
      <c r="R327" s="6">
        <v>45340</v>
      </c>
      <c r="S327" t="s">
        <v>50</v>
      </c>
      <c r="T327">
        <f>Sheet1[[#This Row],[DeliveryDate]]-Sheet1[[#This Row],[OrderDate]]</f>
        <v>9</v>
      </c>
      <c r="U327" t="str">
        <f t="shared" si="10"/>
        <v>Feb</v>
      </c>
      <c r="V327" t="str">
        <f t="shared" si="11"/>
        <v>Saturday</v>
      </c>
      <c r="W327" s="1">
        <f>Sheet1[[#This Row],[TotalPrice]]-Sheet1[[#This Row],[ShippingCost]]</f>
        <v>7048.1600000000008</v>
      </c>
      <c r="X327" t="str">
        <f>TEXT(Sheet1[[#This Row],[Date]], "yyyy")</f>
        <v>2024</v>
      </c>
      <c r="Y327" s="1">
        <f>Sheet1[[#This Row],[UnitPrice]]*Sheet1[[#This Row],[Quantity]] *(1 - Sheet1[[#This Row],[Discount]])</f>
        <v>7075.52</v>
      </c>
      <c r="Z327" s="24">
        <f>SUM(Sheet1[[#This Row],[Quantity]]*Sheet1[[#This Row],[Returned]])</f>
        <v>0</v>
      </c>
    </row>
    <row r="328" spans="1:26" x14ac:dyDescent="0.25">
      <c r="A328" s="6">
        <v>45246</v>
      </c>
      <c r="B328" t="s">
        <v>45</v>
      </c>
      <c r="C328" t="s">
        <v>109</v>
      </c>
      <c r="D328">
        <v>14</v>
      </c>
      <c r="E328" s="1">
        <v>595.39</v>
      </c>
      <c r="F328" t="s">
        <v>31</v>
      </c>
      <c r="G328" t="s">
        <v>22</v>
      </c>
      <c r="H328" s="9">
        <v>0.1</v>
      </c>
      <c r="I328" t="s">
        <v>59</v>
      </c>
      <c r="J328" s="1">
        <v>7501.9139999999998</v>
      </c>
      <c r="K328" t="s">
        <v>82</v>
      </c>
      <c r="L328" t="s">
        <v>35</v>
      </c>
      <c r="M328">
        <v>0</v>
      </c>
      <c r="N328" t="s">
        <v>700</v>
      </c>
      <c r="O328" t="s">
        <v>701</v>
      </c>
      <c r="P328" s="11">
        <v>9.51</v>
      </c>
      <c r="Q328" s="6">
        <v>45246</v>
      </c>
      <c r="R328" s="6">
        <v>45252</v>
      </c>
      <c r="S328" t="s">
        <v>50</v>
      </c>
      <c r="T328">
        <f>Sheet1[[#This Row],[DeliveryDate]]-Sheet1[[#This Row],[OrderDate]]</f>
        <v>6</v>
      </c>
      <c r="U328" t="str">
        <f t="shared" si="10"/>
        <v>Nov</v>
      </c>
      <c r="V328" t="str">
        <f t="shared" si="11"/>
        <v>Thursday</v>
      </c>
      <c r="W328" s="1">
        <f>Sheet1[[#This Row],[TotalPrice]]-Sheet1[[#This Row],[ShippingCost]]</f>
        <v>7492.4039999999995</v>
      </c>
      <c r="X328" t="str">
        <f>TEXT(Sheet1[[#This Row],[Date]], "yyyy")</f>
        <v>2023</v>
      </c>
      <c r="Y328" s="1">
        <f>Sheet1[[#This Row],[UnitPrice]]*Sheet1[[#This Row],[Quantity]] *(1 - Sheet1[[#This Row],[Discount]])</f>
        <v>7501.9139999999998</v>
      </c>
      <c r="Z328" s="24">
        <f>SUM(Sheet1[[#This Row],[Quantity]]*Sheet1[[#This Row],[Returned]])</f>
        <v>0</v>
      </c>
    </row>
    <row r="329" spans="1:26" x14ac:dyDescent="0.25">
      <c r="A329" s="6">
        <v>45681</v>
      </c>
      <c r="B329" t="s">
        <v>45</v>
      </c>
      <c r="C329" t="s">
        <v>102</v>
      </c>
      <c r="D329">
        <v>6</v>
      </c>
      <c r="E329" s="1">
        <v>175.3</v>
      </c>
      <c r="F329" t="s">
        <v>31</v>
      </c>
      <c r="G329" t="s">
        <v>22</v>
      </c>
      <c r="H329" s="9">
        <v>0.15</v>
      </c>
      <c r="I329" t="s">
        <v>33</v>
      </c>
      <c r="J329" s="1">
        <v>894.03000000000009</v>
      </c>
      <c r="K329" t="s">
        <v>67</v>
      </c>
      <c r="L329" t="s">
        <v>35</v>
      </c>
      <c r="M329">
        <v>1</v>
      </c>
      <c r="N329" t="s">
        <v>702</v>
      </c>
      <c r="O329" t="s">
        <v>703</v>
      </c>
      <c r="P329" s="11">
        <v>17.920000000000002</v>
      </c>
      <c r="Q329" s="6">
        <v>45681</v>
      </c>
      <c r="R329" s="6">
        <v>45686</v>
      </c>
      <c r="S329" t="s">
        <v>50</v>
      </c>
      <c r="T329">
        <f>Sheet1[[#This Row],[DeliveryDate]]-Sheet1[[#This Row],[OrderDate]]</f>
        <v>5</v>
      </c>
      <c r="U329" t="str">
        <f t="shared" si="10"/>
        <v>Oct</v>
      </c>
      <c r="V329" t="str">
        <f t="shared" si="11"/>
        <v>Wednesday</v>
      </c>
      <c r="W329" s="1">
        <f>Sheet1[[#This Row],[TotalPrice]]-Sheet1[[#This Row],[ShippingCost]]</f>
        <v>876.11000000000013</v>
      </c>
      <c r="X329" t="str">
        <f>TEXT(Sheet1[[#This Row],[Date]], "yyyy")</f>
        <v>2025</v>
      </c>
      <c r="Y329" s="1">
        <f>Sheet1[[#This Row],[UnitPrice]]*Sheet1[[#This Row],[Quantity]] *(1 - Sheet1[[#This Row],[Discount]])</f>
        <v>894.03000000000009</v>
      </c>
      <c r="Z329" s="24">
        <f>SUM(Sheet1[[#This Row],[Quantity]]*Sheet1[[#This Row],[Returned]])</f>
        <v>6</v>
      </c>
    </row>
    <row r="330" spans="1:26" hidden="1" x14ac:dyDescent="0.25">
      <c r="A330" s="6">
        <v>45783</v>
      </c>
      <c r="B330" t="s">
        <v>45</v>
      </c>
      <c r="C330" t="s">
        <v>93</v>
      </c>
      <c r="D330">
        <v>7</v>
      </c>
      <c r="E330" s="1">
        <v>319.58999999999997</v>
      </c>
      <c r="F330" t="s">
        <v>51</v>
      </c>
      <c r="G330" t="s">
        <v>22</v>
      </c>
      <c r="H330" s="9">
        <v>0.15</v>
      </c>
      <c r="I330" t="s">
        <v>52</v>
      </c>
      <c r="J330" s="1">
        <v>1901.5605</v>
      </c>
      <c r="K330" t="s">
        <v>34</v>
      </c>
      <c r="L330" t="s">
        <v>41</v>
      </c>
      <c r="M330">
        <v>1</v>
      </c>
      <c r="N330" t="s">
        <v>704</v>
      </c>
      <c r="O330" t="s">
        <v>705</v>
      </c>
      <c r="P330" s="11">
        <v>8.4700000000000006</v>
      </c>
      <c r="Q330" s="6">
        <v>45783</v>
      </c>
      <c r="R330" s="6">
        <v>45786</v>
      </c>
      <c r="S330" t="s">
        <v>50</v>
      </c>
      <c r="T330">
        <f>Sheet1[[#This Row],[DeliveryDate]]-Sheet1[[#This Row],[OrderDate]]</f>
        <v>3</v>
      </c>
      <c r="U330" t="str">
        <f t="shared" si="10"/>
        <v>Dec</v>
      </c>
      <c r="V330" t="str">
        <f t="shared" si="11"/>
        <v>Tuesday</v>
      </c>
      <c r="W330" s="1">
        <f>Sheet1[[#This Row],[TotalPrice]]-Sheet1[[#This Row],[ShippingCost]]</f>
        <v>1893.0905</v>
      </c>
      <c r="X330" t="str">
        <f>TEXT(Sheet1[[#This Row],[Date]], "yyyy")</f>
        <v>2025</v>
      </c>
      <c r="Y330" s="1">
        <f>Sheet1[[#This Row],[UnitPrice]]*Sheet1[[#This Row],[Quantity]] *(1 - Sheet1[[#This Row],[Discount]])</f>
        <v>1901.5604999999996</v>
      </c>
      <c r="Z330" s="24">
        <f>SUM(Sheet1[[#This Row],[Quantity]]*Sheet1[[#This Row],[Returned]])</f>
        <v>7</v>
      </c>
    </row>
    <row r="331" spans="1:26" x14ac:dyDescent="0.25">
      <c r="A331" s="6">
        <v>45794</v>
      </c>
      <c r="B331" t="s">
        <v>19</v>
      </c>
      <c r="C331" t="s">
        <v>109</v>
      </c>
      <c r="D331">
        <v>15</v>
      </c>
      <c r="E331" s="1">
        <v>506.81</v>
      </c>
      <c r="F331" t="s">
        <v>31</v>
      </c>
      <c r="G331" t="s">
        <v>32</v>
      </c>
      <c r="H331" s="9">
        <v>0.15</v>
      </c>
      <c r="I331" t="s">
        <v>59</v>
      </c>
      <c r="J331" s="1">
        <v>6461.8274999999994</v>
      </c>
      <c r="K331" t="s">
        <v>67</v>
      </c>
      <c r="L331" t="s">
        <v>25</v>
      </c>
      <c r="M331">
        <v>1</v>
      </c>
      <c r="N331" t="s">
        <v>706</v>
      </c>
      <c r="O331" t="s">
        <v>707</v>
      </c>
      <c r="P331" s="11">
        <v>41.03</v>
      </c>
      <c r="Q331" s="6">
        <v>45794</v>
      </c>
      <c r="R331" s="6">
        <v>45804</v>
      </c>
      <c r="S331" t="s">
        <v>28</v>
      </c>
      <c r="T331">
        <f>Sheet1[[#This Row],[DeliveryDate]]-Sheet1[[#This Row],[OrderDate]]</f>
        <v>10</v>
      </c>
      <c r="U331" t="str">
        <f t="shared" si="10"/>
        <v>Nov</v>
      </c>
      <c r="V331" t="str">
        <f t="shared" si="11"/>
        <v>Tuesday</v>
      </c>
      <c r="W331" s="1">
        <f>Sheet1[[#This Row],[TotalPrice]]-Sheet1[[#This Row],[ShippingCost]]</f>
        <v>6420.7974999999997</v>
      </c>
      <c r="X331" t="str">
        <f>TEXT(Sheet1[[#This Row],[Date]], "yyyy")</f>
        <v>2025</v>
      </c>
      <c r="Y331" s="1">
        <f>Sheet1[[#This Row],[UnitPrice]]*Sheet1[[#This Row],[Quantity]] *(1 - Sheet1[[#This Row],[Discount]])</f>
        <v>6461.8274999999994</v>
      </c>
      <c r="Z331" s="24">
        <f>SUM(Sheet1[[#This Row],[Quantity]]*Sheet1[[#This Row],[Returned]])</f>
        <v>15</v>
      </c>
    </row>
    <row r="332" spans="1:26" hidden="1" x14ac:dyDescent="0.25">
      <c r="A332" s="6">
        <v>45259</v>
      </c>
      <c r="B332" t="s">
        <v>45</v>
      </c>
      <c r="C332" t="s">
        <v>20</v>
      </c>
      <c r="D332">
        <v>17</v>
      </c>
      <c r="E332" s="1">
        <v>538.08000000000004</v>
      </c>
      <c r="F332" t="s">
        <v>31</v>
      </c>
      <c r="G332" t="s">
        <v>32</v>
      </c>
      <c r="H332" s="9">
        <v>0.05</v>
      </c>
      <c r="I332" t="s">
        <v>23</v>
      </c>
      <c r="J332" s="1">
        <v>8689.9920000000002</v>
      </c>
      <c r="K332" t="s">
        <v>55</v>
      </c>
      <c r="L332" t="s">
        <v>25</v>
      </c>
      <c r="M332">
        <v>0</v>
      </c>
      <c r="N332" t="s">
        <v>708</v>
      </c>
      <c r="O332" t="s">
        <v>709</v>
      </c>
      <c r="P332" s="11">
        <v>19.61</v>
      </c>
      <c r="Q332" s="6">
        <v>45259</v>
      </c>
      <c r="R332" s="6">
        <v>45261</v>
      </c>
      <c r="S332" t="s">
        <v>50</v>
      </c>
      <c r="T332">
        <f>Sheet1[[#This Row],[DeliveryDate]]-Sheet1[[#This Row],[OrderDate]]</f>
        <v>2</v>
      </c>
      <c r="U332" t="str">
        <f t="shared" si="10"/>
        <v>Aug</v>
      </c>
      <c r="V332" t="str">
        <f t="shared" si="11"/>
        <v>Monday</v>
      </c>
      <c r="W332" s="1">
        <f>Sheet1[[#This Row],[TotalPrice]]-Sheet1[[#This Row],[ShippingCost]]</f>
        <v>8670.3819999999996</v>
      </c>
      <c r="X332" t="str">
        <f>TEXT(Sheet1[[#This Row],[Date]], "yyyy")</f>
        <v>2023</v>
      </c>
      <c r="Y332" s="1">
        <f>Sheet1[[#This Row],[UnitPrice]]*Sheet1[[#This Row],[Quantity]] *(1 - Sheet1[[#This Row],[Discount]])</f>
        <v>8689.9920000000002</v>
      </c>
      <c r="Z332" s="24">
        <f>SUM(Sheet1[[#This Row],[Quantity]]*Sheet1[[#This Row],[Returned]])</f>
        <v>0</v>
      </c>
    </row>
    <row r="333" spans="1:26" x14ac:dyDescent="0.25">
      <c r="A333" s="6">
        <v>44981</v>
      </c>
      <c r="B333" t="s">
        <v>29</v>
      </c>
      <c r="C333" t="s">
        <v>46</v>
      </c>
      <c r="D333">
        <v>16</v>
      </c>
      <c r="E333" s="1">
        <v>187.84</v>
      </c>
      <c r="F333" t="s">
        <v>31</v>
      </c>
      <c r="G333" t="s">
        <v>32</v>
      </c>
      <c r="H333" s="9">
        <v>0</v>
      </c>
      <c r="I333" t="s">
        <v>33</v>
      </c>
      <c r="J333" s="1">
        <v>3005.44</v>
      </c>
      <c r="K333" t="s">
        <v>82</v>
      </c>
      <c r="L333" t="s">
        <v>35</v>
      </c>
      <c r="M333">
        <v>0</v>
      </c>
      <c r="N333" t="s">
        <v>710</v>
      </c>
      <c r="O333" t="s">
        <v>711</v>
      </c>
      <c r="P333" s="11">
        <v>18.649999999999999</v>
      </c>
      <c r="Q333" s="6">
        <v>44981</v>
      </c>
      <c r="R333" s="6">
        <v>44983</v>
      </c>
      <c r="S333" t="s">
        <v>38</v>
      </c>
      <c r="T333">
        <f>Sheet1[[#This Row],[DeliveryDate]]-Sheet1[[#This Row],[OrderDate]]</f>
        <v>2</v>
      </c>
      <c r="U333" t="str">
        <f t="shared" si="10"/>
        <v>Jan</v>
      </c>
      <c r="V333" t="str">
        <f t="shared" si="11"/>
        <v>Tuesday</v>
      </c>
      <c r="W333" s="1">
        <f>Sheet1[[#This Row],[TotalPrice]]-Sheet1[[#This Row],[ShippingCost]]</f>
        <v>2986.79</v>
      </c>
      <c r="X333" t="str">
        <f>TEXT(Sheet1[[#This Row],[Date]], "yyyy")</f>
        <v>2023</v>
      </c>
      <c r="Y333" s="1">
        <f>Sheet1[[#This Row],[UnitPrice]]*Sheet1[[#This Row],[Quantity]] *(1 - Sheet1[[#This Row],[Discount]])</f>
        <v>3005.44</v>
      </c>
      <c r="Z333" s="24">
        <f>SUM(Sheet1[[#This Row],[Quantity]]*Sheet1[[#This Row],[Returned]])</f>
        <v>0</v>
      </c>
    </row>
    <row r="334" spans="1:26" hidden="1" x14ac:dyDescent="0.25">
      <c r="A334" s="6">
        <v>45458</v>
      </c>
      <c r="B334" t="s">
        <v>19</v>
      </c>
      <c r="C334" t="s">
        <v>40</v>
      </c>
      <c r="D334">
        <v>1</v>
      </c>
      <c r="E334" s="1">
        <v>498.35</v>
      </c>
      <c r="F334" t="s">
        <v>21</v>
      </c>
      <c r="G334" t="s">
        <v>32</v>
      </c>
      <c r="H334" s="9">
        <v>0.1</v>
      </c>
      <c r="I334" t="s">
        <v>33</v>
      </c>
      <c r="J334" s="1">
        <v>448.51499999999999</v>
      </c>
      <c r="K334" t="s">
        <v>24</v>
      </c>
      <c r="L334" t="s">
        <v>25</v>
      </c>
      <c r="M334">
        <v>0</v>
      </c>
      <c r="N334" t="s">
        <v>712</v>
      </c>
      <c r="O334" t="s">
        <v>713</v>
      </c>
      <c r="P334" s="11">
        <v>34.700000000000003</v>
      </c>
      <c r="Q334" s="6">
        <v>45458</v>
      </c>
      <c r="R334" s="6">
        <v>45465</v>
      </c>
      <c r="S334" t="s">
        <v>28</v>
      </c>
      <c r="T334">
        <f>Sheet1[[#This Row],[DeliveryDate]]-Sheet1[[#This Row],[OrderDate]]</f>
        <v>7</v>
      </c>
      <c r="U334" t="str">
        <f t="shared" si="10"/>
        <v>Feb</v>
      </c>
      <c r="V334" t="str">
        <f t="shared" si="11"/>
        <v>Monday</v>
      </c>
      <c r="W334" s="1">
        <f>Sheet1[[#This Row],[TotalPrice]]-Sheet1[[#This Row],[ShippingCost]]</f>
        <v>413.815</v>
      </c>
      <c r="X334" t="str">
        <f>TEXT(Sheet1[[#This Row],[Date]], "yyyy")</f>
        <v>2024</v>
      </c>
      <c r="Y334" s="1">
        <f>Sheet1[[#This Row],[UnitPrice]]*Sheet1[[#This Row],[Quantity]] *(1 - Sheet1[[#This Row],[Discount]])</f>
        <v>448.51500000000004</v>
      </c>
      <c r="Z334" s="24">
        <f>SUM(Sheet1[[#This Row],[Quantity]]*Sheet1[[#This Row],[Returned]])</f>
        <v>0</v>
      </c>
    </row>
    <row r="335" spans="1:26" x14ac:dyDescent="0.25">
      <c r="A335" s="6">
        <v>45567</v>
      </c>
      <c r="B335" t="s">
        <v>39</v>
      </c>
      <c r="C335" t="s">
        <v>93</v>
      </c>
      <c r="D335">
        <v>19</v>
      </c>
      <c r="E335" s="1">
        <v>385.72</v>
      </c>
      <c r="F335" t="s">
        <v>31</v>
      </c>
      <c r="G335" t="s">
        <v>32</v>
      </c>
      <c r="H335" s="9">
        <v>0.05</v>
      </c>
      <c r="I335" t="s">
        <v>52</v>
      </c>
      <c r="J335" s="1">
        <v>6962.2460000000001</v>
      </c>
      <c r="K335" t="s">
        <v>67</v>
      </c>
      <c r="L335" t="s">
        <v>35</v>
      </c>
      <c r="M335">
        <v>1</v>
      </c>
      <c r="N335" t="s">
        <v>714</v>
      </c>
      <c r="O335" t="s">
        <v>715</v>
      </c>
      <c r="P335" s="11">
        <v>12.46</v>
      </c>
      <c r="Q335" s="6">
        <v>45567</v>
      </c>
      <c r="R335" s="6">
        <v>45571</v>
      </c>
      <c r="S335" t="s">
        <v>44</v>
      </c>
      <c r="T335">
        <f>Sheet1[[#This Row],[DeliveryDate]]-Sheet1[[#This Row],[OrderDate]]</f>
        <v>4</v>
      </c>
      <c r="U335" t="str">
        <f t="shared" si="10"/>
        <v>Nov</v>
      </c>
      <c r="V335" t="str">
        <f t="shared" si="11"/>
        <v>Friday</v>
      </c>
      <c r="W335" s="1">
        <f>Sheet1[[#This Row],[TotalPrice]]-Sheet1[[#This Row],[ShippingCost]]</f>
        <v>6949.7860000000001</v>
      </c>
      <c r="X335" t="str">
        <f>TEXT(Sheet1[[#This Row],[Date]], "yyyy")</f>
        <v>2024</v>
      </c>
      <c r="Y335" s="1">
        <f>Sheet1[[#This Row],[UnitPrice]]*Sheet1[[#This Row],[Quantity]] *(1 - Sheet1[[#This Row],[Discount]])</f>
        <v>6962.2460000000001</v>
      </c>
      <c r="Z335" s="24">
        <f>SUM(Sheet1[[#This Row],[Quantity]]*Sheet1[[#This Row],[Returned]])</f>
        <v>19</v>
      </c>
    </row>
    <row r="336" spans="1:26" hidden="1" x14ac:dyDescent="0.25">
      <c r="A336" s="6">
        <v>45080</v>
      </c>
      <c r="B336" t="s">
        <v>62</v>
      </c>
      <c r="C336" t="s">
        <v>93</v>
      </c>
      <c r="D336">
        <v>3</v>
      </c>
      <c r="E336" s="1">
        <v>54.37</v>
      </c>
      <c r="F336" t="s">
        <v>21</v>
      </c>
      <c r="G336" t="s">
        <v>22</v>
      </c>
      <c r="H336" s="9">
        <v>0.1</v>
      </c>
      <c r="I336" t="s">
        <v>47</v>
      </c>
      <c r="J336" s="1">
        <v>146.79900000000001</v>
      </c>
      <c r="K336" t="s">
        <v>82</v>
      </c>
      <c r="L336" t="s">
        <v>41</v>
      </c>
      <c r="M336">
        <v>0</v>
      </c>
      <c r="N336" t="s">
        <v>716</v>
      </c>
      <c r="O336" t="s">
        <v>717</v>
      </c>
      <c r="P336" s="11">
        <v>48.71</v>
      </c>
      <c r="Q336" s="6">
        <v>45080</v>
      </c>
      <c r="R336" s="6">
        <v>45090</v>
      </c>
      <c r="S336" t="s">
        <v>65</v>
      </c>
      <c r="T336">
        <f>Sheet1[[#This Row],[DeliveryDate]]-Sheet1[[#This Row],[OrderDate]]</f>
        <v>10</v>
      </c>
      <c r="U336" t="str">
        <f t="shared" si="10"/>
        <v>Dec</v>
      </c>
      <c r="V336" t="str">
        <f t="shared" si="11"/>
        <v>Tuesday</v>
      </c>
      <c r="W336" s="1">
        <f>Sheet1[[#This Row],[TotalPrice]]-Sheet1[[#This Row],[ShippingCost]]</f>
        <v>98.088999999999999</v>
      </c>
      <c r="X336" t="str">
        <f>TEXT(Sheet1[[#This Row],[Date]], "yyyy")</f>
        <v>2023</v>
      </c>
      <c r="Y336" s="1">
        <f>Sheet1[[#This Row],[UnitPrice]]*Sheet1[[#This Row],[Quantity]] *(1 - Sheet1[[#This Row],[Discount]])</f>
        <v>146.79899999999998</v>
      </c>
      <c r="Z336" s="24">
        <f>SUM(Sheet1[[#This Row],[Quantity]]*Sheet1[[#This Row],[Returned]])</f>
        <v>0</v>
      </c>
    </row>
    <row r="337" spans="1:26" x14ac:dyDescent="0.25">
      <c r="A337" s="6">
        <v>45797</v>
      </c>
      <c r="B337" t="s">
        <v>45</v>
      </c>
      <c r="C337" t="s">
        <v>109</v>
      </c>
      <c r="D337">
        <v>19</v>
      </c>
      <c r="E337" s="1">
        <v>322.31</v>
      </c>
      <c r="F337" t="s">
        <v>21</v>
      </c>
      <c r="G337" t="s">
        <v>32</v>
      </c>
      <c r="H337" s="9">
        <v>0.15</v>
      </c>
      <c r="I337" t="s">
        <v>59</v>
      </c>
      <c r="J337" s="1">
        <v>5205.3065000000006</v>
      </c>
      <c r="K337" t="s">
        <v>67</v>
      </c>
      <c r="L337" t="s">
        <v>25</v>
      </c>
      <c r="M337">
        <v>0</v>
      </c>
      <c r="N337" t="s">
        <v>718</v>
      </c>
      <c r="O337" t="s">
        <v>719</v>
      </c>
      <c r="P337" s="11">
        <v>33.950000000000003</v>
      </c>
      <c r="Q337" s="6">
        <v>45797</v>
      </c>
      <c r="R337" s="6">
        <v>45799</v>
      </c>
      <c r="S337" t="s">
        <v>50</v>
      </c>
      <c r="T337">
        <f>Sheet1[[#This Row],[DeliveryDate]]-Sheet1[[#This Row],[OrderDate]]</f>
        <v>2</v>
      </c>
      <c r="U337" t="str">
        <f t="shared" si="10"/>
        <v>Jun</v>
      </c>
      <c r="V337" t="str">
        <f t="shared" si="11"/>
        <v>Monday</v>
      </c>
      <c r="W337" s="1">
        <f>Sheet1[[#This Row],[TotalPrice]]-Sheet1[[#This Row],[ShippingCost]]</f>
        <v>5171.3565000000008</v>
      </c>
      <c r="X337" t="str">
        <f>TEXT(Sheet1[[#This Row],[Date]], "yyyy")</f>
        <v>2025</v>
      </c>
      <c r="Y337" s="1">
        <f>Sheet1[[#This Row],[UnitPrice]]*Sheet1[[#This Row],[Quantity]] *(1 - Sheet1[[#This Row],[Discount]])</f>
        <v>5205.3065000000006</v>
      </c>
      <c r="Z337" s="24">
        <f>SUM(Sheet1[[#This Row],[Quantity]]*Sheet1[[#This Row],[Returned]])</f>
        <v>0</v>
      </c>
    </row>
    <row r="338" spans="1:26" x14ac:dyDescent="0.25">
      <c r="A338" s="6">
        <v>45094</v>
      </c>
      <c r="B338" t="s">
        <v>19</v>
      </c>
      <c r="C338" t="s">
        <v>46</v>
      </c>
      <c r="D338">
        <v>4</v>
      </c>
      <c r="E338" s="1">
        <v>584.79999999999995</v>
      </c>
      <c r="F338" t="s">
        <v>21</v>
      </c>
      <c r="G338" t="s">
        <v>32</v>
      </c>
      <c r="H338" s="9">
        <v>0.1</v>
      </c>
      <c r="I338" t="s">
        <v>23</v>
      </c>
      <c r="J338" s="1">
        <v>2105.2800000000002</v>
      </c>
      <c r="K338" t="s">
        <v>24</v>
      </c>
      <c r="L338" t="s">
        <v>25</v>
      </c>
      <c r="M338">
        <v>0</v>
      </c>
      <c r="N338" t="s">
        <v>720</v>
      </c>
      <c r="O338" t="s">
        <v>721</v>
      </c>
      <c r="P338" s="11">
        <v>16.440000000000001</v>
      </c>
      <c r="Q338" s="6">
        <v>45094</v>
      </c>
      <c r="R338" s="6">
        <v>45102</v>
      </c>
      <c r="S338" t="s">
        <v>28</v>
      </c>
      <c r="T338">
        <f>Sheet1[[#This Row],[DeliveryDate]]-Sheet1[[#This Row],[OrderDate]]</f>
        <v>8</v>
      </c>
      <c r="U338" t="str">
        <f t="shared" si="10"/>
        <v>Mar</v>
      </c>
      <c r="V338" t="str">
        <f t="shared" si="11"/>
        <v>Friday</v>
      </c>
      <c r="W338" s="1">
        <f>Sheet1[[#This Row],[TotalPrice]]-Sheet1[[#This Row],[ShippingCost]]</f>
        <v>2088.84</v>
      </c>
      <c r="X338" t="str">
        <f>TEXT(Sheet1[[#This Row],[Date]], "yyyy")</f>
        <v>2023</v>
      </c>
      <c r="Y338" s="1">
        <f>Sheet1[[#This Row],[UnitPrice]]*Sheet1[[#This Row],[Quantity]] *(1 - Sheet1[[#This Row],[Discount]])</f>
        <v>2105.2799999999997</v>
      </c>
      <c r="Z338" s="24">
        <f>SUM(Sheet1[[#This Row],[Quantity]]*Sheet1[[#This Row],[Returned]])</f>
        <v>0</v>
      </c>
    </row>
    <row r="339" spans="1:26" hidden="1" x14ac:dyDescent="0.25">
      <c r="A339" s="6">
        <v>45319</v>
      </c>
      <c r="B339" t="s">
        <v>62</v>
      </c>
      <c r="C339" t="s">
        <v>109</v>
      </c>
      <c r="D339">
        <v>20</v>
      </c>
      <c r="E339" s="1">
        <v>424.7</v>
      </c>
      <c r="F339" t="s">
        <v>21</v>
      </c>
      <c r="G339" t="s">
        <v>22</v>
      </c>
      <c r="H339" s="9">
        <v>0.15</v>
      </c>
      <c r="I339" t="s">
        <v>59</v>
      </c>
      <c r="J339" s="1">
        <v>7219.9</v>
      </c>
      <c r="K339" t="s">
        <v>24</v>
      </c>
      <c r="L339" t="s">
        <v>25</v>
      </c>
      <c r="M339">
        <v>0</v>
      </c>
      <c r="N339" t="s">
        <v>722</v>
      </c>
      <c r="O339" t="s">
        <v>723</v>
      </c>
      <c r="P339" s="11">
        <v>42.03</v>
      </c>
      <c r="Q339" s="6">
        <v>45319</v>
      </c>
      <c r="R339" s="6">
        <v>45327</v>
      </c>
      <c r="S339" t="s">
        <v>65</v>
      </c>
      <c r="T339">
        <f>Sheet1[[#This Row],[DeliveryDate]]-Sheet1[[#This Row],[OrderDate]]</f>
        <v>8</v>
      </c>
      <c r="U339" t="str">
        <f t="shared" si="10"/>
        <v>Aug</v>
      </c>
      <c r="V339" t="str">
        <f t="shared" si="11"/>
        <v>Monday</v>
      </c>
      <c r="W339" s="1">
        <f>Sheet1[[#This Row],[TotalPrice]]-Sheet1[[#This Row],[ShippingCost]]</f>
        <v>7177.87</v>
      </c>
      <c r="X339" t="str">
        <f>TEXT(Sheet1[[#This Row],[Date]], "yyyy")</f>
        <v>2024</v>
      </c>
      <c r="Y339" s="1">
        <f>Sheet1[[#This Row],[UnitPrice]]*Sheet1[[#This Row],[Quantity]] *(1 - Sheet1[[#This Row],[Discount]])</f>
        <v>7219.9</v>
      </c>
      <c r="Z339" s="24">
        <f>SUM(Sheet1[[#This Row],[Quantity]]*Sheet1[[#This Row],[Returned]])</f>
        <v>0</v>
      </c>
    </row>
    <row r="340" spans="1:26" hidden="1" x14ac:dyDescent="0.25">
      <c r="A340" s="6">
        <v>44999</v>
      </c>
      <c r="B340" t="s">
        <v>45</v>
      </c>
      <c r="C340" t="s">
        <v>46</v>
      </c>
      <c r="D340">
        <v>16</v>
      </c>
      <c r="E340" s="1">
        <v>179.22</v>
      </c>
      <c r="F340" t="s">
        <v>58</v>
      </c>
      <c r="G340" t="s">
        <v>32</v>
      </c>
      <c r="H340" s="9">
        <v>0.1</v>
      </c>
      <c r="I340" t="s">
        <v>33</v>
      </c>
      <c r="J340" s="1">
        <v>2580.768</v>
      </c>
      <c r="K340" t="s">
        <v>24</v>
      </c>
      <c r="L340" t="s">
        <v>41</v>
      </c>
      <c r="M340">
        <v>0</v>
      </c>
      <c r="N340" t="s">
        <v>724</v>
      </c>
      <c r="O340" t="s">
        <v>725</v>
      </c>
      <c r="P340" s="11">
        <v>45.99</v>
      </c>
      <c r="Q340" s="6">
        <v>44999</v>
      </c>
      <c r="R340" s="6">
        <v>45002</v>
      </c>
      <c r="S340" t="s">
        <v>50</v>
      </c>
      <c r="T340">
        <f>Sheet1[[#This Row],[DeliveryDate]]-Sheet1[[#This Row],[OrderDate]]</f>
        <v>3</v>
      </c>
      <c r="U340" t="str">
        <f t="shared" si="10"/>
        <v>Aug</v>
      </c>
      <c r="V340" t="str">
        <f t="shared" si="11"/>
        <v>Thursday</v>
      </c>
      <c r="W340" s="1">
        <f>Sheet1[[#This Row],[TotalPrice]]-Sheet1[[#This Row],[ShippingCost]]</f>
        <v>2534.7780000000002</v>
      </c>
      <c r="X340" t="str">
        <f>TEXT(Sheet1[[#This Row],[Date]], "yyyy")</f>
        <v>2023</v>
      </c>
      <c r="Y340" s="1">
        <f>Sheet1[[#This Row],[UnitPrice]]*Sheet1[[#This Row],[Quantity]] *(1 - Sheet1[[#This Row],[Discount]])</f>
        <v>2580.768</v>
      </c>
      <c r="Z340" s="24">
        <f>SUM(Sheet1[[#This Row],[Quantity]]*Sheet1[[#This Row],[Returned]])</f>
        <v>0</v>
      </c>
    </row>
    <row r="341" spans="1:26" x14ac:dyDescent="0.25">
      <c r="A341" s="6">
        <v>45746</v>
      </c>
      <c r="B341" t="s">
        <v>45</v>
      </c>
      <c r="C341" t="s">
        <v>30</v>
      </c>
      <c r="D341">
        <v>16</v>
      </c>
      <c r="E341" s="1">
        <v>460.43</v>
      </c>
      <c r="F341" t="s">
        <v>21</v>
      </c>
      <c r="G341" t="s">
        <v>22</v>
      </c>
      <c r="H341" s="9">
        <v>0.15</v>
      </c>
      <c r="I341" t="s">
        <v>59</v>
      </c>
      <c r="J341" s="1">
        <v>6261.848</v>
      </c>
      <c r="K341" t="s">
        <v>24</v>
      </c>
      <c r="L341" t="s">
        <v>41</v>
      </c>
      <c r="M341">
        <v>0</v>
      </c>
      <c r="N341" t="s">
        <v>726</v>
      </c>
      <c r="O341" t="s">
        <v>727</v>
      </c>
      <c r="P341" s="11">
        <v>20.38</v>
      </c>
      <c r="Q341" s="6">
        <v>45746</v>
      </c>
      <c r="R341" s="6">
        <v>45753</v>
      </c>
      <c r="S341" t="s">
        <v>50</v>
      </c>
      <c r="T341">
        <f>Sheet1[[#This Row],[DeliveryDate]]-Sheet1[[#This Row],[OrderDate]]</f>
        <v>7</v>
      </c>
      <c r="U341" t="str">
        <f t="shared" si="10"/>
        <v>Jun</v>
      </c>
      <c r="V341" t="str">
        <f t="shared" si="11"/>
        <v>Wednesday</v>
      </c>
      <c r="W341" s="1">
        <f>Sheet1[[#This Row],[TotalPrice]]-Sheet1[[#This Row],[ShippingCost]]</f>
        <v>6241.4679999999998</v>
      </c>
      <c r="X341" t="str">
        <f>TEXT(Sheet1[[#This Row],[Date]], "yyyy")</f>
        <v>2025</v>
      </c>
      <c r="Y341" s="1">
        <f>Sheet1[[#This Row],[UnitPrice]]*Sheet1[[#This Row],[Quantity]] *(1 - Sheet1[[#This Row],[Discount]])</f>
        <v>6261.848</v>
      </c>
      <c r="Z341" s="24">
        <f>SUM(Sheet1[[#This Row],[Quantity]]*Sheet1[[#This Row],[Returned]])</f>
        <v>0</v>
      </c>
    </row>
    <row r="342" spans="1:26" x14ac:dyDescent="0.25">
      <c r="A342" s="6">
        <v>45816</v>
      </c>
      <c r="B342" t="s">
        <v>62</v>
      </c>
      <c r="C342" t="s">
        <v>102</v>
      </c>
      <c r="D342">
        <v>3</v>
      </c>
      <c r="E342" s="1">
        <v>599.72</v>
      </c>
      <c r="F342" t="s">
        <v>58</v>
      </c>
      <c r="G342" t="s">
        <v>32</v>
      </c>
      <c r="H342" s="9">
        <v>0.15</v>
      </c>
      <c r="I342" t="s">
        <v>33</v>
      </c>
      <c r="J342" s="1">
        <v>1529.2860000000001</v>
      </c>
      <c r="K342" t="s">
        <v>24</v>
      </c>
      <c r="L342" t="s">
        <v>41</v>
      </c>
      <c r="M342">
        <v>1</v>
      </c>
      <c r="N342" t="s">
        <v>728</v>
      </c>
      <c r="O342" t="s">
        <v>729</v>
      </c>
      <c r="P342" s="11">
        <v>14.93</v>
      </c>
      <c r="Q342" s="6">
        <v>45816</v>
      </c>
      <c r="R342" s="6">
        <v>45822</v>
      </c>
      <c r="S342" t="s">
        <v>65</v>
      </c>
      <c r="T342">
        <f>Sheet1[[#This Row],[DeliveryDate]]-Sheet1[[#This Row],[OrderDate]]</f>
        <v>6</v>
      </c>
      <c r="U342" t="str">
        <f t="shared" si="10"/>
        <v>Jun</v>
      </c>
      <c r="V342" t="str">
        <f t="shared" si="11"/>
        <v>Monday</v>
      </c>
      <c r="W342" s="1">
        <f>Sheet1[[#This Row],[TotalPrice]]-Sheet1[[#This Row],[ShippingCost]]</f>
        <v>1514.356</v>
      </c>
      <c r="X342" t="str">
        <f>TEXT(Sheet1[[#This Row],[Date]], "yyyy")</f>
        <v>2025</v>
      </c>
      <c r="Y342" s="1">
        <f>Sheet1[[#This Row],[UnitPrice]]*Sheet1[[#This Row],[Quantity]] *(1 - Sheet1[[#This Row],[Discount]])</f>
        <v>1529.2860000000001</v>
      </c>
      <c r="Z342" s="24">
        <f>SUM(Sheet1[[#This Row],[Quantity]]*Sheet1[[#This Row],[Returned]])</f>
        <v>3</v>
      </c>
    </row>
    <row r="343" spans="1:26" hidden="1" x14ac:dyDescent="0.25">
      <c r="A343" s="6">
        <v>45348</v>
      </c>
      <c r="B343" t="s">
        <v>62</v>
      </c>
      <c r="C343" t="s">
        <v>102</v>
      </c>
      <c r="D343">
        <v>11</v>
      </c>
      <c r="E343" s="1">
        <v>389.84</v>
      </c>
      <c r="F343" t="s">
        <v>58</v>
      </c>
      <c r="G343" t="s">
        <v>22</v>
      </c>
      <c r="H343" s="9">
        <v>0</v>
      </c>
      <c r="I343" t="s">
        <v>33</v>
      </c>
      <c r="J343" s="1">
        <v>4288.24</v>
      </c>
      <c r="K343" t="s">
        <v>34</v>
      </c>
      <c r="L343" t="s">
        <v>35</v>
      </c>
      <c r="M343">
        <v>1</v>
      </c>
      <c r="N343" t="s">
        <v>730</v>
      </c>
      <c r="O343" t="s">
        <v>731</v>
      </c>
      <c r="P343" s="11">
        <v>10.24</v>
      </c>
      <c r="Q343" s="6">
        <v>45348</v>
      </c>
      <c r="R343" s="6">
        <v>45351</v>
      </c>
      <c r="S343" t="s">
        <v>65</v>
      </c>
      <c r="T343">
        <f>Sheet1[[#This Row],[DeliveryDate]]-Sheet1[[#This Row],[OrderDate]]</f>
        <v>3</v>
      </c>
      <c r="U343" t="str">
        <f t="shared" si="10"/>
        <v>Aug</v>
      </c>
      <c r="V343" t="str">
        <f t="shared" si="11"/>
        <v>Thursday</v>
      </c>
      <c r="W343" s="1">
        <f>Sheet1[[#This Row],[TotalPrice]]-Sheet1[[#This Row],[ShippingCost]]</f>
        <v>4278</v>
      </c>
      <c r="X343" t="str">
        <f>TEXT(Sheet1[[#This Row],[Date]], "yyyy")</f>
        <v>2024</v>
      </c>
      <c r="Y343" s="1">
        <f>Sheet1[[#This Row],[UnitPrice]]*Sheet1[[#This Row],[Quantity]] *(1 - Sheet1[[#This Row],[Discount]])</f>
        <v>4288.24</v>
      </c>
      <c r="Z343" s="24">
        <f>SUM(Sheet1[[#This Row],[Quantity]]*Sheet1[[#This Row],[Returned]])</f>
        <v>11</v>
      </c>
    </row>
    <row r="344" spans="1:26" hidden="1" x14ac:dyDescent="0.25">
      <c r="A344" s="6">
        <v>45595</v>
      </c>
      <c r="B344" t="s">
        <v>19</v>
      </c>
      <c r="C344" t="s">
        <v>46</v>
      </c>
      <c r="D344">
        <v>11</v>
      </c>
      <c r="E344" s="1">
        <v>445.75</v>
      </c>
      <c r="F344" t="s">
        <v>31</v>
      </c>
      <c r="G344" t="s">
        <v>22</v>
      </c>
      <c r="H344" s="9">
        <v>0.1</v>
      </c>
      <c r="I344" t="s">
        <v>47</v>
      </c>
      <c r="J344" s="1">
        <v>4412.9250000000002</v>
      </c>
      <c r="K344" t="s">
        <v>24</v>
      </c>
      <c r="L344" t="s">
        <v>35</v>
      </c>
      <c r="M344">
        <v>0</v>
      </c>
      <c r="N344" t="s">
        <v>732</v>
      </c>
      <c r="O344" t="s">
        <v>733</v>
      </c>
      <c r="P344" s="11">
        <v>18.07</v>
      </c>
      <c r="Q344" s="6">
        <v>45595</v>
      </c>
      <c r="R344" s="6">
        <v>45603</v>
      </c>
      <c r="S344" t="s">
        <v>28</v>
      </c>
      <c r="T344">
        <f>Sheet1[[#This Row],[DeliveryDate]]-Sheet1[[#This Row],[OrderDate]]</f>
        <v>8</v>
      </c>
      <c r="U344" t="str">
        <f t="shared" si="10"/>
        <v>Apr</v>
      </c>
      <c r="V344" t="str">
        <f t="shared" si="11"/>
        <v>Sunday</v>
      </c>
      <c r="W344" s="1">
        <f>Sheet1[[#This Row],[TotalPrice]]-Sheet1[[#This Row],[ShippingCost]]</f>
        <v>4394.8550000000005</v>
      </c>
      <c r="X344" t="str">
        <f>TEXT(Sheet1[[#This Row],[Date]], "yyyy")</f>
        <v>2024</v>
      </c>
      <c r="Y344" s="1">
        <f>Sheet1[[#This Row],[UnitPrice]]*Sheet1[[#This Row],[Quantity]] *(1 - Sheet1[[#This Row],[Discount]])</f>
        <v>4412.9250000000002</v>
      </c>
      <c r="Z344" s="24">
        <f>SUM(Sheet1[[#This Row],[Quantity]]*Sheet1[[#This Row],[Returned]])</f>
        <v>0</v>
      </c>
    </row>
    <row r="345" spans="1:26" x14ac:dyDescent="0.25">
      <c r="A345" s="6">
        <v>45523</v>
      </c>
      <c r="B345" t="s">
        <v>29</v>
      </c>
      <c r="C345" t="s">
        <v>20</v>
      </c>
      <c r="D345">
        <v>18</v>
      </c>
      <c r="E345" s="1">
        <v>96.84</v>
      </c>
      <c r="F345" t="s">
        <v>31</v>
      </c>
      <c r="G345" t="s">
        <v>22</v>
      </c>
      <c r="H345" s="9">
        <v>0.15</v>
      </c>
      <c r="I345" t="s">
        <v>47</v>
      </c>
      <c r="J345" s="1">
        <v>1481.652</v>
      </c>
      <c r="K345" t="s">
        <v>67</v>
      </c>
      <c r="L345" t="s">
        <v>35</v>
      </c>
      <c r="M345">
        <v>1</v>
      </c>
      <c r="N345" t="s">
        <v>734</v>
      </c>
      <c r="O345" t="s">
        <v>735</v>
      </c>
      <c r="P345" s="11">
        <v>8.1</v>
      </c>
      <c r="Q345" s="6">
        <v>45523</v>
      </c>
      <c r="R345" s="6">
        <v>45527</v>
      </c>
      <c r="S345" t="s">
        <v>38</v>
      </c>
      <c r="T345">
        <f>Sheet1[[#This Row],[DeliveryDate]]-Sheet1[[#This Row],[OrderDate]]</f>
        <v>4</v>
      </c>
      <c r="U345" t="str">
        <f t="shared" si="10"/>
        <v>Jul</v>
      </c>
      <c r="V345" t="str">
        <f t="shared" si="11"/>
        <v>Monday</v>
      </c>
      <c r="W345" s="1">
        <f>Sheet1[[#This Row],[TotalPrice]]-Sheet1[[#This Row],[ShippingCost]]</f>
        <v>1473.5520000000001</v>
      </c>
      <c r="X345" t="str">
        <f>TEXT(Sheet1[[#This Row],[Date]], "yyyy")</f>
        <v>2024</v>
      </c>
      <c r="Y345" s="1">
        <f>Sheet1[[#This Row],[UnitPrice]]*Sheet1[[#This Row],[Quantity]] *(1 - Sheet1[[#This Row],[Discount]])</f>
        <v>1481.652</v>
      </c>
      <c r="Z345" s="24">
        <f>SUM(Sheet1[[#This Row],[Quantity]]*Sheet1[[#This Row],[Returned]])</f>
        <v>18</v>
      </c>
    </row>
    <row r="346" spans="1:26" x14ac:dyDescent="0.25">
      <c r="A346" s="6">
        <v>45137</v>
      </c>
      <c r="B346" t="s">
        <v>45</v>
      </c>
      <c r="C346" t="s">
        <v>46</v>
      </c>
      <c r="D346">
        <v>1</v>
      </c>
      <c r="E346" s="1">
        <v>528.30999999999995</v>
      </c>
      <c r="F346" t="s">
        <v>51</v>
      </c>
      <c r="G346" t="s">
        <v>22</v>
      </c>
      <c r="H346" s="9">
        <v>0.1</v>
      </c>
      <c r="I346" t="s">
        <v>33</v>
      </c>
      <c r="J346" s="1">
        <v>475.47899999999998</v>
      </c>
      <c r="K346" t="s">
        <v>24</v>
      </c>
      <c r="L346" t="s">
        <v>25</v>
      </c>
      <c r="M346">
        <v>0</v>
      </c>
      <c r="N346" t="s">
        <v>736</v>
      </c>
      <c r="O346" t="s">
        <v>737</v>
      </c>
      <c r="P346" s="11">
        <v>24.55</v>
      </c>
      <c r="Q346" s="6">
        <v>45137</v>
      </c>
      <c r="R346" s="6">
        <v>45147</v>
      </c>
      <c r="S346" t="s">
        <v>50</v>
      </c>
      <c r="T346">
        <f>Sheet1[[#This Row],[DeliveryDate]]-Sheet1[[#This Row],[OrderDate]]</f>
        <v>10</v>
      </c>
      <c r="U346" t="str">
        <f t="shared" si="10"/>
        <v>Jan</v>
      </c>
      <c r="V346" t="str">
        <f t="shared" si="11"/>
        <v>Saturday</v>
      </c>
      <c r="W346" s="1">
        <f>Sheet1[[#This Row],[TotalPrice]]-Sheet1[[#This Row],[ShippingCost]]</f>
        <v>450.92899999999997</v>
      </c>
      <c r="X346" t="str">
        <f>TEXT(Sheet1[[#This Row],[Date]], "yyyy")</f>
        <v>2023</v>
      </c>
      <c r="Y346" s="1">
        <f>Sheet1[[#This Row],[UnitPrice]]*Sheet1[[#This Row],[Quantity]] *(1 - Sheet1[[#This Row],[Discount]])</f>
        <v>475.47899999999998</v>
      </c>
      <c r="Z346" s="24">
        <f>SUM(Sheet1[[#This Row],[Quantity]]*Sheet1[[#This Row],[Returned]])</f>
        <v>0</v>
      </c>
    </row>
    <row r="347" spans="1:26" hidden="1" x14ac:dyDescent="0.25">
      <c r="A347" s="6">
        <v>45517</v>
      </c>
      <c r="B347" t="s">
        <v>39</v>
      </c>
      <c r="C347" t="s">
        <v>102</v>
      </c>
      <c r="D347">
        <v>16</v>
      </c>
      <c r="E347" s="1">
        <v>64.03</v>
      </c>
      <c r="F347" t="s">
        <v>31</v>
      </c>
      <c r="G347" t="s">
        <v>22</v>
      </c>
      <c r="H347" s="9">
        <v>0</v>
      </c>
      <c r="I347" t="s">
        <v>52</v>
      </c>
      <c r="J347" s="1">
        <v>1024.48</v>
      </c>
      <c r="K347" t="s">
        <v>34</v>
      </c>
      <c r="L347" t="s">
        <v>41</v>
      </c>
      <c r="M347">
        <v>1</v>
      </c>
      <c r="N347" t="s">
        <v>738</v>
      </c>
      <c r="O347" t="s">
        <v>739</v>
      </c>
      <c r="P347" s="11">
        <v>16.71</v>
      </c>
      <c r="Q347" s="6">
        <v>45517</v>
      </c>
      <c r="R347" s="6">
        <v>45527</v>
      </c>
      <c r="S347" t="s">
        <v>44</v>
      </c>
      <c r="T347">
        <f>Sheet1[[#This Row],[DeliveryDate]]-Sheet1[[#This Row],[OrderDate]]</f>
        <v>10</v>
      </c>
      <c r="U347" t="str">
        <f t="shared" si="10"/>
        <v>Feb</v>
      </c>
      <c r="V347" t="str">
        <f t="shared" si="11"/>
        <v>Friday</v>
      </c>
      <c r="W347" s="1">
        <f>Sheet1[[#This Row],[TotalPrice]]-Sheet1[[#This Row],[ShippingCost]]</f>
        <v>1007.77</v>
      </c>
      <c r="X347" t="str">
        <f>TEXT(Sheet1[[#This Row],[Date]], "yyyy")</f>
        <v>2024</v>
      </c>
      <c r="Y347" s="1">
        <f>Sheet1[[#This Row],[UnitPrice]]*Sheet1[[#This Row],[Quantity]] *(1 - Sheet1[[#This Row],[Discount]])</f>
        <v>1024.48</v>
      </c>
      <c r="Z347" s="24">
        <f>SUM(Sheet1[[#This Row],[Quantity]]*Sheet1[[#This Row],[Returned]])</f>
        <v>16</v>
      </c>
    </row>
    <row r="348" spans="1:26" x14ac:dyDescent="0.25">
      <c r="A348" s="6">
        <v>45234</v>
      </c>
      <c r="B348" t="s">
        <v>39</v>
      </c>
      <c r="C348" t="s">
        <v>109</v>
      </c>
      <c r="D348">
        <v>13</v>
      </c>
      <c r="E348" s="1">
        <v>179.37</v>
      </c>
      <c r="F348" t="s">
        <v>31</v>
      </c>
      <c r="G348" t="s">
        <v>32</v>
      </c>
      <c r="H348" s="9">
        <v>0.05</v>
      </c>
      <c r="I348" t="s">
        <v>23</v>
      </c>
      <c r="J348" s="1">
        <v>2215.2195000000002</v>
      </c>
      <c r="K348" t="s">
        <v>24</v>
      </c>
      <c r="L348" t="s">
        <v>25</v>
      </c>
      <c r="M348">
        <v>0</v>
      </c>
      <c r="N348" t="s">
        <v>740</v>
      </c>
      <c r="O348" t="s">
        <v>741</v>
      </c>
      <c r="P348" s="11">
        <v>35.28</v>
      </c>
      <c r="Q348" s="6">
        <v>45234</v>
      </c>
      <c r="R348" s="6">
        <v>45242</v>
      </c>
      <c r="S348" t="s">
        <v>44</v>
      </c>
      <c r="T348">
        <f>Sheet1[[#This Row],[DeliveryDate]]-Sheet1[[#This Row],[OrderDate]]</f>
        <v>8</v>
      </c>
      <c r="U348" t="str">
        <f t="shared" si="10"/>
        <v>Jul</v>
      </c>
      <c r="V348" t="str">
        <f t="shared" si="11"/>
        <v>Friday</v>
      </c>
      <c r="W348" s="1">
        <f>Sheet1[[#This Row],[TotalPrice]]-Sheet1[[#This Row],[ShippingCost]]</f>
        <v>2179.9395</v>
      </c>
      <c r="X348" t="str">
        <f>TEXT(Sheet1[[#This Row],[Date]], "yyyy")</f>
        <v>2023</v>
      </c>
      <c r="Y348" s="1">
        <f>Sheet1[[#This Row],[UnitPrice]]*Sheet1[[#This Row],[Quantity]] *(1 - Sheet1[[#This Row],[Discount]])</f>
        <v>2215.2194999999997</v>
      </c>
      <c r="Z348" s="24">
        <f>SUM(Sheet1[[#This Row],[Quantity]]*Sheet1[[#This Row],[Returned]])</f>
        <v>0</v>
      </c>
    </row>
    <row r="349" spans="1:26" x14ac:dyDescent="0.25">
      <c r="A349" s="6">
        <v>45292</v>
      </c>
      <c r="B349" t="s">
        <v>29</v>
      </c>
      <c r="C349" t="s">
        <v>40</v>
      </c>
      <c r="D349">
        <v>3</v>
      </c>
      <c r="E349" s="1">
        <v>599.41999999999996</v>
      </c>
      <c r="F349" t="s">
        <v>31</v>
      </c>
      <c r="G349" t="s">
        <v>22</v>
      </c>
      <c r="H349" s="9">
        <v>0.1</v>
      </c>
      <c r="I349" t="s">
        <v>59</v>
      </c>
      <c r="J349" s="1">
        <v>1618.434</v>
      </c>
      <c r="K349" t="s">
        <v>24</v>
      </c>
      <c r="L349" t="s">
        <v>35</v>
      </c>
      <c r="M349">
        <v>0</v>
      </c>
      <c r="N349" t="s">
        <v>742</v>
      </c>
      <c r="O349" t="s">
        <v>743</v>
      </c>
      <c r="P349" s="11">
        <v>48.02</v>
      </c>
      <c r="Q349" s="6">
        <v>45292</v>
      </c>
      <c r="R349" s="6">
        <v>45294</v>
      </c>
      <c r="S349" t="s">
        <v>38</v>
      </c>
      <c r="T349">
        <f>Sheet1[[#This Row],[DeliveryDate]]-Sheet1[[#This Row],[OrderDate]]</f>
        <v>2</v>
      </c>
      <c r="U349" t="str">
        <f t="shared" si="10"/>
        <v>Sep</v>
      </c>
      <c r="V349" t="str">
        <f t="shared" si="11"/>
        <v>Wednesday</v>
      </c>
      <c r="W349" s="1">
        <f>Sheet1[[#This Row],[TotalPrice]]-Sheet1[[#This Row],[ShippingCost]]</f>
        <v>1570.414</v>
      </c>
      <c r="X349" t="str">
        <f>TEXT(Sheet1[[#This Row],[Date]], "yyyy")</f>
        <v>2024</v>
      </c>
      <c r="Y349" s="1">
        <f>Sheet1[[#This Row],[UnitPrice]]*Sheet1[[#This Row],[Quantity]] *(1 - Sheet1[[#This Row],[Discount]])</f>
        <v>1618.4339999999997</v>
      </c>
      <c r="Z349" s="24">
        <f>SUM(Sheet1[[#This Row],[Quantity]]*Sheet1[[#This Row],[Returned]])</f>
        <v>0</v>
      </c>
    </row>
    <row r="350" spans="1:26" hidden="1" x14ac:dyDescent="0.25">
      <c r="A350" s="6">
        <v>45659</v>
      </c>
      <c r="B350" t="s">
        <v>62</v>
      </c>
      <c r="C350" t="s">
        <v>20</v>
      </c>
      <c r="D350">
        <v>1</v>
      </c>
      <c r="E350" s="1">
        <v>374.33</v>
      </c>
      <c r="F350" t="s">
        <v>21</v>
      </c>
      <c r="G350" t="s">
        <v>22</v>
      </c>
      <c r="H350" s="9">
        <v>0</v>
      </c>
      <c r="I350" t="s">
        <v>52</v>
      </c>
      <c r="J350" s="1">
        <v>374.33</v>
      </c>
      <c r="K350" t="s">
        <v>82</v>
      </c>
      <c r="L350" t="s">
        <v>25</v>
      </c>
      <c r="M350">
        <v>0</v>
      </c>
      <c r="N350" t="s">
        <v>744</v>
      </c>
      <c r="O350" t="s">
        <v>745</v>
      </c>
      <c r="P350" s="11">
        <v>33.31</v>
      </c>
      <c r="Q350" s="6">
        <v>45659</v>
      </c>
      <c r="R350" s="6">
        <v>45669</v>
      </c>
      <c r="S350" t="s">
        <v>65</v>
      </c>
      <c r="T350">
        <f>Sheet1[[#This Row],[DeliveryDate]]-Sheet1[[#This Row],[OrderDate]]</f>
        <v>10</v>
      </c>
      <c r="U350" t="str">
        <f t="shared" si="10"/>
        <v>Oct</v>
      </c>
      <c r="V350" t="str">
        <f t="shared" si="11"/>
        <v>Sunday</v>
      </c>
      <c r="W350" s="1">
        <f>Sheet1[[#This Row],[TotalPrice]]-Sheet1[[#This Row],[ShippingCost]]</f>
        <v>341.02</v>
      </c>
      <c r="X350" t="str">
        <f>TEXT(Sheet1[[#This Row],[Date]], "yyyy")</f>
        <v>2025</v>
      </c>
      <c r="Y350" s="1">
        <f>Sheet1[[#This Row],[UnitPrice]]*Sheet1[[#This Row],[Quantity]] *(1 - Sheet1[[#This Row],[Discount]])</f>
        <v>374.33</v>
      </c>
      <c r="Z350" s="24">
        <f>SUM(Sheet1[[#This Row],[Quantity]]*Sheet1[[#This Row],[Returned]])</f>
        <v>0</v>
      </c>
    </row>
    <row r="351" spans="1:26" x14ac:dyDescent="0.25">
      <c r="A351" s="6">
        <v>45365</v>
      </c>
      <c r="B351" t="s">
        <v>39</v>
      </c>
      <c r="C351" t="s">
        <v>40</v>
      </c>
      <c r="D351">
        <v>13</v>
      </c>
      <c r="E351" s="1">
        <v>588.79999999999995</v>
      </c>
      <c r="F351" t="s">
        <v>58</v>
      </c>
      <c r="G351" t="s">
        <v>22</v>
      </c>
      <c r="H351" s="9">
        <v>0.15</v>
      </c>
      <c r="I351" t="s">
        <v>47</v>
      </c>
      <c r="J351" s="1">
        <v>6506.24</v>
      </c>
      <c r="K351" t="s">
        <v>67</v>
      </c>
      <c r="L351" t="s">
        <v>35</v>
      </c>
      <c r="M351">
        <v>0</v>
      </c>
      <c r="N351" t="s">
        <v>746</v>
      </c>
      <c r="O351" t="s">
        <v>747</v>
      </c>
      <c r="P351" s="11">
        <v>45.03</v>
      </c>
      <c r="Q351" s="6">
        <v>45365</v>
      </c>
      <c r="R351" s="6">
        <v>45372</v>
      </c>
      <c r="S351" t="s">
        <v>44</v>
      </c>
      <c r="T351">
        <f>Sheet1[[#This Row],[DeliveryDate]]-Sheet1[[#This Row],[OrderDate]]</f>
        <v>7</v>
      </c>
      <c r="U351" t="str">
        <f t="shared" si="10"/>
        <v>Jun</v>
      </c>
      <c r="V351" t="str">
        <f t="shared" si="11"/>
        <v>Thursday</v>
      </c>
      <c r="W351" s="1">
        <f>Sheet1[[#This Row],[TotalPrice]]-Sheet1[[#This Row],[ShippingCost]]</f>
        <v>6461.21</v>
      </c>
      <c r="X351" t="str">
        <f>TEXT(Sheet1[[#This Row],[Date]], "yyyy")</f>
        <v>2024</v>
      </c>
      <c r="Y351" s="1">
        <f>Sheet1[[#This Row],[UnitPrice]]*Sheet1[[#This Row],[Quantity]] *(1 - Sheet1[[#This Row],[Discount]])</f>
        <v>6506.24</v>
      </c>
      <c r="Z351" s="24">
        <f>SUM(Sheet1[[#This Row],[Quantity]]*Sheet1[[#This Row],[Returned]])</f>
        <v>0</v>
      </c>
    </row>
    <row r="352" spans="1:26" x14ac:dyDescent="0.25">
      <c r="A352" s="6">
        <v>45416</v>
      </c>
      <c r="B352" t="s">
        <v>62</v>
      </c>
      <c r="C352" t="s">
        <v>102</v>
      </c>
      <c r="D352">
        <v>13</v>
      </c>
      <c r="E352" s="1">
        <v>198.44</v>
      </c>
      <c r="F352" t="s">
        <v>58</v>
      </c>
      <c r="G352" t="s">
        <v>22</v>
      </c>
      <c r="H352" s="9">
        <v>0</v>
      </c>
      <c r="I352" t="s">
        <v>52</v>
      </c>
      <c r="J352" s="1">
        <v>2579.7199999999998</v>
      </c>
      <c r="K352" t="s">
        <v>67</v>
      </c>
      <c r="L352" t="s">
        <v>35</v>
      </c>
      <c r="M352">
        <v>1</v>
      </c>
      <c r="N352" t="s">
        <v>748</v>
      </c>
      <c r="O352" t="s">
        <v>749</v>
      </c>
      <c r="P352" s="11">
        <v>31.51</v>
      </c>
      <c r="Q352" s="6">
        <v>45416</v>
      </c>
      <c r="R352" s="6">
        <v>45421</v>
      </c>
      <c r="S352" t="s">
        <v>65</v>
      </c>
      <c r="T352">
        <f>Sheet1[[#This Row],[DeliveryDate]]-Sheet1[[#This Row],[OrderDate]]</f>
        <v>5</v>
      </c>
      <c r="U352" t="str">
        <f t="shared" si="10"/>
        <v>Jan</v>
      </c>
      <c r="V352" t="str">
        <f t="shared" si="11"/>
        <v>Wednesday</v>
      </c>
      <c r="W352" s="1">
        <f>Sheet1[[#This Row],[TotalPrice]]-Sheet1[[#This Row],[ShippingCost]]</f>
        <v>2548.2099999999996</v>
      </c>
      <c r="X352" t="str">
        <f>TEXT(Sheet1[[#This Row],[Date]], "yyyy")</f>
        <v>2024</v>
      </c>
      <c r="Y352" s="1">
        <f>Sheet1[[#This Row],[UnitPrice]]*Sheet1[[#This Row],[Quantity]] *(1 - Sheet1[[#This Row],[Discount]])</f>
        <v>2579.7199999999998</v>
      </c>
      <c r="Z352" s="24">
        <f>SUM(Sheet1[[#This Row],[Quantity]]*Sheet1[[#This Row],[Returned]])</f>
        <v>13</v>
      </c>
    </row>
    <row r="353" spans="1:26" hidden="1" x14ac:dyDescent="0.25">
      <c r="A353" s="6">
        <v>45715</v>
      </c>
      <c r="B353" t="s">
        <v>29</v>
      </c>
      <c r="C353" t="s">
        <v>109</v>
      </c>
      <c r="D353">
        <v>12</v>
      </c>
      <c r="E353" s="1">
        <v>384.2</v>
      </c>
      <c r="F353" t="s">
        <v>31</v>
      </c>
      <c r="G353" t="s">
        <v>32</v>
      </c>
      <c r="H353" s="9">
        <v>0</v>
      </c>
      <c r="I353" t="s">
        <v>23</v>
      </c>
      <c r="J353" s="1">
        <v>4610.3999999999996</v>
      </c>
      <c r="K353" t="s">
        <v>67</v>
      </c>
      <c r="L353" t="s">
        <v>25</v>
      </c>
      <c r="M353">
        <v>0</v>
      </c>
      <c r="N353" t="s">
        <v>750</v>
      </c>
      <c r="O353" t="s">
        <v>510</v>
      </c>
      <c r="P353" s="11">
        <v>38.99</v>
      </c>
      <c r="Q353" s="6">
        <v>45715</v>
      </c>
      <c r="R353" s="6">
        <v>45718</v>
      </c>
      <c r="S353" t="s">
        <v>38</v>
      </c>
      <c r="T353">
        <f>Sheet1[[#This Row],[DeliveryDate]]-Sheet1[[#This Row],[OrderDate]]</f>
        <v>3</v>
      </c>
      <c r="U353" t="str">
        <f t="shared" si="10"/>
        <v>Dec</v>
      </c>
      <c r="V353" t="str">
        <f t="shared" si="11"/>
        <v>Friday</v>
      </c>
      <c r="W353" s="1">
        <f>Sheet1[[#This Row],[TotalPrice]]-Sheet1[[#This Row],[ShippingCost]]</f>
        <v>4571.41</v>
      </c>
      <c r="X353" t="str">
        <f>TEXT(Sheet1[[#This Row],[Date]], "yyyy")</f>
        <v>2025</v>
      </c>
      <c r="Y353" s="1">
        <f>Sheet1[[#This Row],[UnitPrice]]*Sheet1[[#This Row],[Quantity]] *(1 - Sheet1[[#This Row],[Discount]])</f>
        <v>4610.3999999999996</v>
      </c>
      <c r="Z353" s="24">
        <f>SUM(Sheet1[[#This Row],[Quantity]]*Sheet1[[#This Row],[Returned]])</f>
        <v>0</v>
      </c>
    </row>
    <row r="354" spans="1:26" hidden="1" x14ac:dyDescent="0.25">
      <c r="A354" s="6">
        <v>45609</v>
      </c>
      <c r="B354" t="s">
        <v>45</v>
      </c>
      <c r="C354" t="s">
        <v>30</v>
      </c>
      <c r="D354">
        <v>4</v>
      </c>
      <c r="E354" s="1">
        <v>475.49</v>
      </c>
      <c r="F354" t="s">
        <v>21</v>
      </c>
      <c r="G354" t="s">
        <v>22</v>
      </c>
      <c r="H354" s="9">
        <v>0.15</v>
      </c>
      <c r="I354" t="s">
        <v>47</v>
      </c>
      <c r="J354" s="1">
        <v>1616.6659999999999</v>
      </c>
      <c r="K354" t="s">
        <v>67</v>
      </c>
      <c r="L354" t="s">
        <v>41</v>
      </c>
      <c r="M354">
        <v>0</v>
      </c>
      <c r="N354" t="s">
        <v>751</v>
      </c>
      <c r="O354" t="s">
        <v>752</v>
      </c>
      <c r="P354" s="11">
        <v>11.6</v>
      </c>
      <c r="Q354" s="6">
        <v>45609</v>
      </c>
      <c r="R354" s="6">
        <v>45613</v>
      </c>
      <c r="S354" t="s">
        <v>50</v>
      </c>
      <c r="T354">
        <f>Sheet1[[#This Row],[DeliveryDate]]-Sheet1[[#This Row],[OrderDate]]</f>
        <v>4</v>
      </c>
      <c r="U354" t="str">
        <f t="shared" si="10"/>
        <v>Jun</v>
      </c>
      <c r="V354" t="str">
        <f t="shared" si="11"/>
        <v>Sunday</v>
      </c>
      <c r="W354" s="1">
        <f>Sheet1[[#This Row],[TotalPrice]]-Sheet1[[#This Row],[ShippingCost]]</f>
        <v>1605.066</v>
      </c>
      <c r="X354" t="str">
        <f>TEXT(Sheet1[[#This Row],[Date]], "yyyy")</f>
        <v>2024</v>
      </c>
      <c r="Y354" s="1">
        <f>Sheet1[[#This Row],[UnitPrice]]*Sheet1[[#This Row],[Quantity]] *(1 - Sheet1[[#This Row],[Discount]])</f>
        <v>1616.6659999999999</v>
      </c>
      <c r="Z354" s="24">
        <f>SUM(Sheet1[[#This Row],[Quantity]]*Sheet1[[#This Row],[Returned]])</f>
        <v>0</v>
      </c>
    </row>
    <row r="355" spans="1:26" x14ac:dyDescent="0.25">
      <c r="A355" s="6">
        <v>45230</v>
      </c>
      <c r="B355" t="s">
        <v>62</v>
      </c>
      <c r="C355" t="s">
        <v>109</v>
      </c>
      <c r="D355">
        <v>6</v>
      </c>
      <c r="E355" s="1">
        <v>202.97</v>
      </c>
      <c r="F355" t="s">
        <v>51</v>
      </c>
      <c r="G355" t="s">
        <v>32</v>
      </c>
      <c r="H355" s="9">
        <v>0.1</v>
      </c>
      <c r="I355" t="s">
        <v>23</v>
      </c>
      <c r="J355" s="1">
        <v>1096.038</v>
      </c>
      <c r="K355" t="s">
        <v>34</v>
      </c>
      <c r="L355" t="s">
        <v>41</v>
      </c>
      <c r="M355">
        <v>0</v>
      </c>
      <c r="N355" t="s">
        <v>753</v>
      </c>
      <c r="O355" t="s">
        <v>754</v>
      </c>
      <c r="P355" s="11">
        <v>43.55</v>
      </c>
      <c r="Q355" s="6">
        <v>45230</v>
      </c>
      <c r="R355" s="6">
        <v>45240</v>
      </c>
      <c r="S355" t="s">
        <v>65</v>
      </c>
      <c r="T355">
        <f>Sheet1[[#This Row],[DeliveryDate]]-Sheet1[[#This Row],[OrderDate]]</f>
        <v>10</v>
      </c>
      <c r="U355" t="str">
        <f t="shared" si="10"/>
        <v>Oct</v>
      </c>
      <c r="V355" t="str">
        <f t="shared" si="11"/>
        <v>Wednesday</v>
      </c>
      <c r="W355" s="1">
        <f>Sheet1[[#This Row],[TotalPrice]]-Sheet1[[#This Row],[ShippingCost]]</f>
        <v>1052.4880000000001</v>
      </c>
      <c r="X355" t="str">
        <f>TEXT(Sheet1[[#This Row],[Date]], "yyyy")</f>
        <v>2023</v>
      </c>
      <c r="Y355" s="1">
        <f>Sheet1[[#This Row],[UnitPrice]]*Sheet1[[#This Row],[Quantity]] *(1 - Sheet1[[#This Row],[Discount]])</f>
        <v>1096.038</v>
      </c>
      <c r="Z355" s="24">
        <f>SUM(Sheet1[[#This Row],[Quantity]]*Sheet1[[#This Row],[Returned]])</f>
        <v>0</v>
      </c>
    </row>
    <row r="356" spans="1:26" x14ac:dyDescent="0.25">
      <c r="A356" s="6">
        <v>45279</v>
      </c>
      <c r="B356" t="s">
        <v>45</v>
      </c>
      <c r="C356" t="s">
        <v>93</v>
      </c>
      <c r="D356">
        <v>18</v>
      </c>
      <c r="E356" s="1">
        <v>135.22999999999999</v>
      </c>
      <c r="F356" t="s">
        <v>51</v>
      </c>
      <c r="G356" t="s">
        <v>22</v>
      </c>
      <c r="H356" s="9">
        <v>0</v>
      </c>
      <c r="I356" t="s">
        <v>66</v>
      </c>
      <c r="J356" s="1">
        <v>2434.14</v>
      </c>
      <c r="K356" t="s">
        <v>24</v>
      </c>
      <c r="L356" t="s">
        <v>41</v>
      </c>
      <c r="M356">
        <v>1</v>
      </c>
      <c r="N356" t="s">
        <v>755</v>
      </c>
      <c r="O356" t="s">
        <v>756</v>
      </c>
      <c r="P356" s="11">
        <v>46.1</v>
      </c>
      <c r="Q356" s="6">
        <v>45279</v>
      </c>
      <c r="R356" s="6">
        <v>45284</v>
      </c>
      <c r="S356" t="s">
        <v>50</v>
      </c>
      <c r="T356">
        <f>Sheet1[[#This Row],[DeliveryDate]]-Sheet1[[#This Row],[OrderDate]]</f>
        <v>5</v>
      </c>
      <c r="U356" t="str">
        <f t="shared" si="10"/>
        <v>Jan</v>
      </c>
      <c r="V356" t="str">
        <f t="shared" si="11"/>
        <v>Wednesday</v>
      </c>
      <c r="W356" s="1">
        <f>Sheet1[[#This Row],[TotalPrice]]-Sheet1[[#This Row],[ShippingCost]]</f>
        <v>2388.04</v>
      </c>
      <c r="X356" t="str">
        <f>TEXT(Sheet1[[#This Row],[Date]], "yyyy")</f>
        <v>2023</v>
      </c>
      <c r="Y356" s="1">
        <f>Sheet1[[#This Row],[UnitPrice]]*Sheet1[[#This Row],[Quantity]] *(1 - Sheet1[[#This Row],[Discount]])</f>
        <v>2434.14</v>
      </c>
      <c r="Z356" s="24">
        <f>SUM(Sheet1[[#This Row],[Quantity]]*Sheet1[[#This Row],[Returned]])</f>
        <v>18</v>
      </c>
    </row>
    <row r="357" spans="1:26" x14ac:dyDescent="0.25">
      <c r="A357" s="6">
        <v>45257</v>
      </c>
      <c r="B357" t="s">
        <v>29</v>
      </c>
      <c r="C357" t="s">
        <v>93</v>
      </c>
      <c r="D357">
        <v>20</v>
      </c>
      <c r="E357" s="1">
        <v>356.4</v>
      </c>
      <c r="F357" t="s">
        <v>51</v>
      </c>
      <c r="G357" t="s">
        <v>22</v>
      </c>
      <c r="H357" s="9">
        <v>0.05</v>
      </c>
      <c r="I357" t="s">
        <v>66</v>
      </c>
      <c r="J357" s="1">
        <v>6771.5999999999995</v>
      </c>
      <c r="K357" t="s">
        <v>67</v>
      </c>
      <c r="L357" t="s">
        <v>25</v>
      </c>
      <c r="M357">
        <v>1</v>
      </c>
      <c r="N357" t="s">
        <v>757</v>
      </c>
      <c r="O357" t="s">
        <v>758</v>
      </c>
      <c r="P357" s="11">
        <v>26.7</v>
      </c>
      <c r="Q357" s="6">
        <v>45257</v>
      </c>
      <c r="R357" s="6">
        <v>45263</v>
      </c>
      <c r="S357" t="s">
        <v>38</v>
      </c>
      <c r="T357">
        <f>Sheet1[[#This Row],[DeliveryDate]]-Sheet1[[#This Row],[OrderDate]]</f>
        <v>6</v>
      </c>
      <c r="U357" t="str">
        <f t="shared" si="10"/>
        <v>Nov</v>
      </c>
      <c r="V357" t="str">
        <f t="shared" si="11"/>
        <v>Thursday</v>
      </c>
      <c r="W357" s="1">
        <f>Sheet1[[#This Row],[TotalPrice]]-Sheet1[[#This Row],[ShippingCost]]</f>
        <v>6744.9</v>
      </c>
      <c r="X357" t="str">
        <f>TEXT(Sheet1[[#This Row],[Date]], "yyyy")</f>
        <v>2023</v>
      </c>
      <c r="Y357" s="1">
        <f>Sheet1[[#This Row],[UnitPrice]]*Sheet1[[#This Row],[Quantity]] *(1 - Sheet1[[#This Row],[Discount]])</f>
        <v>6771.5999999999995</v>
      </c>
      <c r="Z357" s="24">
        <f>SUM(Sheet1[[#This Row],[Quantity]]*Sheet1[[#This Row],[Returned]])</f>
        <v>20</v>
      </c>
    </row>
    <row r="358" spans="1:26" hidden="1" x14ac:dyDescent="0.25">
      <c r="A358" s="6">
        <v>45153</v>
      </c>
      <c r="B358" t="s">
        <v>19</v>
      </c>
      <c r="C358" t="s">
        <v>20</v>
      </c>
      <c r="D358">
        <v>3</v>
      </c>
      <c r="E358" s="1">
        <v>294.72000000000003</v>
      </c>
      <c r="F358" t="s">
        <v>51</v>
      </c>
      <c r="G358" t="s">
        <v>22</v>
      </c>
      <c r="H358" s="9">
        <v>0.05</v>
      </c>
      <c r="I358" t="s">
        <v>33</v>
      </c>
      <c r="J358" s="1">
        <v>839.952</v>
      </c>
      <c r="K358" t="s">
        <v>67</v>
      </c>
      <c r="L358" t="s">
        <v>35</v>
      </c>
      <c r="M358">
        <v>0</v>
      </c>
      <c r="N358" t="s">
        <v>759</v>
      </c>
      <c r="O358" t="s">
        <v>760</v>
      </c>
      <c r="P358" s="11">
        <v>45.33</v>
      </c>
      <c r="Q358" s="6">
        <v>45153</v>
      </c>
      <c r="R358" s="6">
        <v>45156</v>
      </c>
      <c r="S358" t="s">
        <v>28</v>
      </c>
      <c r="T358">
        <f>Sheet1[[#This Row],[DeliveryDate]]-Sheet1[[#This Row],[OrderDate]]</f>
        <v>3</v>
      </c>
      <c r="U358" t="str">
        <f t="shared" si="10"/>
        <v>Jun</v>
      </c>
      <c r="V358" t="str">
        <f t="shared" si="11"/>
        <v>Sunday</v>
      </c>
      <c r="W358" s="1">
        <f>Sheet1[[#This Row],[TotalPrice]]-Sheet1[[#This Row],[ShippingCost]]</f>
        <v>794.62199999999996</v>
      </c>
      <c r="X358" t="str">
        <f>TEXT(Sheet1[[#This Row],[Date]], "yyyy")</f>
        <v>2023</v>
      </c>
      <c r="Y358" s="1">
        <f>Sheet1[[#This Row],[UnitPrice]]*Sheet1[[#This Row],[Quantity]] *(1 - Sheet1[[#This Row],[Discount]])</f>
        <v>839.952</v>
      </c>
      <c r="Z358" s="24">
        <f>SUM(Sheet1[[#This Row],[Quantity]]*Sheet1[[#This Row],[Returned]])</f>
        <v>0</v>
      </c>
    </row>
    <row r="359" spans="1:26" hidden="1" x14ac:dyDescent="0.25">
      <c r="A359" s="6">
        <v>44942</v>
      </c>
      <c r="B359" t="s">
        <v>62</v>
      </c>
      <c r="C359" t="s">
        <v>30</v>
      </c>
      <c r="D359">
        <v>20</v>
      </c>
      <c r="E359" s="1">
        <v>553.85</v>
      </c>
      <c r="F359" t="s">
        <v>31</v>
      </c>
      <c r="G359" t="s">
        <v>32</v>
      </c>
      <c r="H359" s="9">
        <v>0</v>
      </c>
      <c r="I359" t="s">
        <v>47</v>
      </c>
      <c r="J359" s="1">
        <v>11077</v>
      </c>
      <c r="K359" t="s">
        <v>67</v>
      </c>
      <c r="L359" t="s">
        <v>41</v>
      </c>
      <c r="M359">
        <v>0</v>
      </c>
      <c r="N359" t="s">
        <v>761</v>
      </c>
      <c r="O359" t="s">
        <v>762</v>
      </c>
      <c r="P359" s="11">
        <v>33.21</v>
      </c>
      <c r="Q359" s="6">
        <v>44942</v>
      </c>
      <c r="R359" s="6">
        <v>44950</v>
      </c>
      <c r="S359" t="s">
        <v>65</v>
      </c>
      <c r="T359">
        <f>Sheet1[[#This Row],[DeliveryDate]]-Sheet1[[#This Row],[OrderDate]]</f>
        <v>8</v>
      </c>
      <c r="U359" t="str">
        <f t="shared" si="10"/>
        <v>Jul</v>
      </c>
      <c r="V359" t="str">
        <f t="shared" si="11"/>
        <v>Sunday</v>
      </c>
      <c r="W359" s="1">
        <f>Sheet1[[#This Row],[TotalPrice]]-Sheet1[[#This Row],[ShippingCost]]</f>
        <v>11043.79</v>
      </c>
      <c r="X359" t="str">
        <f>TEXT(Sheet1[[#This Row],[Date]], "yyyy")</f>
        <v>2023</v>
      </c>
      <c r="Y359" s="1">
        <f>Sheet1[[#This Row],[UnitPrice]]*Sheet1[[#This Row],[Quantity]] *(1 - Sheet1[[#This Row],[Discount]])</f>
        <v>11077</v>
      </c>
      <c r="Z359" s="24">
        <f>SUM(Sheet1[[#This Row],[Quantity]]*Sheet1[[#This Row],[Returned]])</f>
        <v>0</v>
      </c>
    </row>
    <row r="360" spans="1:26" x14ac:dyDescent="0.25">
      <c r="A360" s="6">
        <v>45716</v>
      </c>
      <c r="B360" t="s">
        <v>45</v>
      </c>
      <c r="C360" t="s">
        <v>93</v>
      </c>
      <c r="D360">
        <v>13</v>
      </c>
      <c r="E360" s="1">
        <v>81.17</v>
      </c>
      <c r="F360" t="s">
        <v>58</v>
      </c>
      <c r="G360" t="s">
        <v>32</v>
      </c>
      <c r="H360" s="9">
        <v>0.1</v>
      </c>
      <c r="I360" t="s">
        <v>47</v>
      </c>
      <c r="J360" s="1">
        <v>949.68900000000008</v>
      </c>
      <c r="K360" t="s">
        <v>67</v>
      </c>
      <c r="L360" t="s">
        <v>35</v>
      </c>
      <c r="M360">
        <v>1</v>
      </c>
      <c r="N360" t="s">
        <v>763</v>
      </c>
      <c r="O360" t="s">
        <v>764</v>
      </c>
      <c r="P360" s="11">
        <v>48.21</v>
      </c>
      <c r="Q360" s="6">
        <v>45716</v>
      </c>
      <c r="R360" s="6">
        <v>45724</v>
      </c>
      <c r="S360" t="s">
        <v>50</v>
      </c>
      <c r="T360">
        <f>Sheet1[[#This Row],[DeliveryDate]]-Sheet1[[#This Row],[OrderDate]]</f>
        <v>8</v>
      </c>
      <c r="U360" t="str">
        <f t="shared" si="10"/>
        <v>Jun</v>
      </c>
      <c r="V360" t="str">
        <f t="shared" si="11"/>
        <v>Monday</v>
      </c>
      <c r="W360" s="1">
        <f>Sheet1[[#This Row],[TotalPrice]]-Sheet1[[#This Row],[ShippingCost]]</f>
        <v>901.47900000000004</v>
      </c>
      <c r="X360" t="str">
        <f>TEXT(Sheet1[[#This Row],[Date]], "yyyy")</f>
        <v>2025</v>
      </c>
      <c r="Y360" s="1">
        <f>Sheet1[[#This Row],[UnitPrice]]*Sheet1[[#This Row],[Quantity]] *(1 - Sheet1[[#This Row],[Discount]])</f>
        <v>949.68900000000008</v>
      </c>
      <c r="Z360" s="24">
        <f>SUM(Sheet1[[#This Row],[Quantity]]*Sheet1[[#This Row],[Returned]])</f>
        <v>13</v>
      </c>
    </row>
    <row r="361" spans="1:26" hidden="1" x14ac:dyDescent="0.25">
      <c r="A361" s="6">
        <v>45258</v>
      </c>
      <c r="B361" t="s">
        <v>62</v>
      </c>
      <c r="C361" t="s">
        <v>30</v>
      </c>
      <c r="D361">
        <v>2</v>
      </c>
      <c r="E361" s="1">
        <v>532.51</v>
      </c>
      <c r="F361" t="s">
        <v>21</v>
      </c>
      <c r="G361" t="s">
        <v>22</v>
      </c>
      <c r="H361" s="9">
        <v>0</v>
      </c>
      <c r="I361" t="s">
        <v>52</v>
      </c>
      <c r="J361" s="1">
        <v>1065.02</v>
      </c>
      <c r="K361" t="s">
        <v>82</v>
      </c>
      <c r="L361" t="s">
        <v>41</v>
      </c>
      <c r="M361">
        <v>1</v>
      </c>
      <c r="N361" t="s">
        <v>765</v>
      </c>
      <c r="O361" t="s">
        <v>766</v>
      </c>
      <c r="P361" s="11">
        <v>49.67</v>
      </c>
      <c r="Q361" s="6">
        <v>45258</v>
      </c>
      <c r="R361" s="6">
        <v>45261</v>
      </c>
      <c r="S361" t="s">
        <v>65</v>
      </c>
      <c r="T361">
        <f>Sheet1[[#This Row],[DeliveryDate]]-Sheet1[[#This Row],[OrderDate]]</f>
        <v>3</v>
      </c>
      <c r="U361" t="str">
        <f t="shared" si="10"/>
        <v>Feb</v>
      </c>
      <c r="V361" t="str">
        <f t="shared" si="11"/>
        <v>Friday</v>
      </c>
      <c r="W361" s="1">
        <f>Sheet1[[#This Row],[TotalPrice]]-Sheet1[[#This Row],[ShippingCost]]</f>
        <v>1015.35</v>
      </c>
      <c r="X361" t="str">
        <f>TEXT(Sheet1[[#This Row],[Date]], "yyyy")</f>
        <v>2023</v>
      </c>
      <c r="Y361" s="1">
        <f>Sheet1[[#This Row],[UnitPrice]]*Sheet1[[#This Row],[Quantity]] *(1 - Sheet1[[#This Row],[Discount]])</f>
        <v>1065.02</v>
      </c>
      <c r="Z361" s="24">
        <f>SUM(Sheet1[[#This Row],[Quantity]]*Sheet1[[#This Row],[Returned]])</f>
        <v>2</v>
      </c>
    </row>
    <row r="362" spans="1:26" x14ac:dyDescent="0.25">
      <c r="A362" s="6">
        <v>45264</v>
      </c>
      <c r="B362" t="s">
        <v>62</v>
      </c>
      <c r="C362" t="s">
        <v>109</v>
      </c>
      <c r="D362">
        <v>1</v>
      </c>
      <c r="E362" s="1">
        <v>268.19</v>
      </c>
      <c r="F362" t="s">
        <v>21</v>
      </c>
      <c r="G362" t="s">
        <v>22</v>
      </c>
      <c r="H362" s="9">
        <v>0.1</v>
      </c>
      <c r="I362" t="s">
        <v>52</v>
      </c>
      <c r="J362" s="1">
        <v>241.37100000000001</v>
      </c>
      <c r="K362" t="s">
        <v>34</v>
      </c>
      <c r="L362" t="s">
        <v>41</v>
      </c>
      <c r="M362">
        <v>0</v>
      </c>
      <c r="N362" t="s">
        <v>767</v>
      </c>
      <c r="O362" t="s">
        <v>768</v>
      </c>
      <c r="P362" s="11">
        <v>9.48</v>
      </c>
      <c r="Q362" s="6">
        <v>45264</v>
      </c>
      <c r="R362" s="6">
        <v>45273</v>
      </c>
      <c r="S362" t="s">
        <v>65</v>
      </c>
      <c r="T362">
        <f>Sheet1[[#This Row],[DeliveryDate]]-Sheet1[[#This Row],[OrderDate]]</f>
        <v>9</v>
      </c>
      <c r="U362" t="str">
        <f t="shared" si="10"/>
        <v>Jul</v>
      </c>
      <c r="V362" t="str">
        <f t="shared" si="11"/>
        <v>Monday</v>
      </c>
      <c r="W362" s="1">
        <f>Sheet1[[#This Row],[TotalPrice]]-Sheet1[[#This Row],[ShippingCost]]</f>
        <v>231.89100000000002</v>
      </c>
      <c r="X362" t="str">
        <f>TEXT(Sheet1[[#This Row],[Date]], "yyyy")</f>
        <v>2023</v>
      </c>
      <c r="Y362" s="1">
        <f>Sheet1[[#This Row],[UnitPrice]]*Sheet1[[#This Row],[Quantity]] *(1 - Sheet1[[#This Row],[Discount]])</f>
        <v>241.37100000000001</v>
      </c>
      <c r="Z362" s="24">
        <f>SUM(Sheet1[[#This Row],[Quantity]]*Sheet1[[#This Row],[Returned]])</f>
        <v>0</v>
      </c>
    </row>
    <row r="363" spans="1:26" x14ac:dyDescent="0.25">
      <c r="A363" s="6">
        <v>45464</v>
      </c>
      <c r="B363" t="s">
        <v>29</v>
      </c>
      <c r="C363" t="s">
        <v>109</v>
      </c>
      <c r="D363">
        <v>17</v>
      </c>
      <c r="E363" s="1">
        <v>432.65</v>
      </c>
      <c r="F363" t="s">
        <v>31</v>
      </c>
      <c r="G363" t="s">
        <v>32</v>
      </c>
      <c r="H363" s="9">
        <v>0.15</v>
      </c>
      <c r="I363" t="s">
        <v>47</v>
      </c>
      <c r="J363" s="1">
        <v>6251.7924999999996</v>
      </c>
      <c r="K363" t="s">
        <v>67</v>
      </c>
      <c r="L363" t="s">
        <v>25</v>
      </c>
      <c r="M363">
        <v>0</v>
      </c>
      <c r="N363" t="s">
        <v>769</v>
      </c>
      <c r="O363" t="s">
        <v>770</v>
      </c>
      <c r="P363" s="11">
        <v>18.850000000000001</v>
      </c>
      <c r="Q363" s="6">
        <v>45464</v>
      </c>
      <c r="R363" s="6">
        <v>45472</v>
      </c>
      <c r="S363" t="s">
        <v>38</v>
      </c>
      <c r="T363">
        <f>Sheet1[[#This Row],[DeliveryDate]]-Sheet1[[#This Row],[OrderDate]]</f>
        <v>8</v>
      </c>
      <c r="U363" t="str">
        <f t="shared" si="10"/>
        <v>Mar</v>
      </c>
      <c r="V363" t="str">
        <f t="shared" si="11"/>
        <v>Monday</v>
      </c>
      <c r="W363" s="1">
        <f>Sheet1[[#This Row],[TotalPrice]]-Sheet1[[#This Row],[ShippingCost]]</f>
        <v>6232.9424999999992</v>
      </c>
      <c r="X363" t="str">
        <f>TEXT(Sheet1[[#This Row],[Date]], "yyyy")</f>
        <v>2024</v>
      </c>
      <c r="Y363" s="1">
        <f>Sheet1[[#This Row],[UnitPrice]]*Sheet1[[#This Row],[Quantity]] *(1 - Sheet1[[#This Row],[Discount]])</f>
        <v>6251.7924999999996</v>
      </c>
      <c r="Z363" s="24">
        <f>SUM(Sheet1[[#This Row],[Quantity]]*Sheet1[[#This Row],[Returned]])</f>
        <v>0</v>
      </c>
    </row>
    <row r="364" spans="1:26" hidden="1" x14ac:dyDescent="0.25">
      <c r="A364" s="6">
        <v>45733</v>
      </c>
      <c r="B364" t="s">
        <v>19</v>
      </c>
      <c r="C364" t="s">
        <v>40</v>
      </c>
      <c r="D364">
        <v>14</v>
      </c>
      <c r="E364" s="1">
        <v>123.04</v>
      </c>
      <c r="F364" t="s">
        <v>31</v>
      </c>
      <c r="G364" t="s">
        <v>22</v>
      </c>
      <c r="H364" s="9">
        <v>0.1</v>
      </c>
      <c r="I364" t="s">
        <v>66</v>
      </c>
      <c r="J364" s="1">
        <v>1550.3040000000001</v>
      </c>
      <c r="K364" t="s">
        <v>67</v>
      </c>
      <c r="L364" t="s">
        <v>41</v>
      </c>
      <c r="M364">
        <v>1</v>
      </c>
      <c r="N364" t="s">
        <v>771</v>
      </c>
      <c r="O364" t="s">
        <v>772</v>
      </c>
      <c r="P364" s="11">
        <v>43.28</v>
      </c>
      <c r="Q364" s="6">
        <v>45733</v>
      </c>
      <c r="R364" s="6">
        <v>45742</v>
      </c>
      <c r="S364" t="s">
        <v>28</v>
      </c>
      <c r="T364">
        <f>Sheet1[[#This Row],[DeliveryDate]]-Sheet1[[#This Row],[OrderDate]]</f>
        <v>9</v>
      </c>
      <c r="U364" t="str">
        <f t="shared" si="10"/>
        <v>Apr</v>
      </c>
      <c r="V364" t="str">
        <f t="shared" si="11"/>
        <v>Friday</v>
      </c>
      <c r="W364" s="1">
        <f>Sheet1[[#This Row],[TotalPrice]]-Sheet1[[#This Row],[ShippingCost]]</f>
        <v>1507.0240000000001</v>
      </c>
      <c r="X364" t="str">
        <f>TEXT(Sheet1[[#This Row],[Date]], "yyyy")</f>
        <v>2025</v>
      </c>
      <c r="Y364" s="1">
        <f>Sheet1[[#This Row],[UnitPrice]]*Sheet1[[#This Row],[Quantity]] *(1 - Sheet1[[#This Row],[Discount]])</f>
        <v>1550.3040000000001</v>
      </c>
      <c r="Z364" s="24">
        <f>SUM(Sheet1[[#This Row],[Quantity]]*Sheet1[[#This Row],[Returned]])</f>
        <v>14</v>
      </c>
    </row>
    <row r="365" spans="1:26" x14ac:dyDescent="0.25">
      <c r="A365" s="6">
        <v>45155</v>
      </c>
      <c r="B365" t="s">
        <v>45</v>
      </c>
      <c r="C365" t="s">
        <v>40</v>
      </c>
      <c r="D365">
        <v>16</v>
      </c>
      <c r="E365" s="1">
        <v>454.54</v>
      </c>
      <c r="F365" t="s">
        <v>21</v>
      </c>
      <c r="G365" t="s">
        <v>32</v>
      </c>
      <c r="H365" s="9">
        <v>0.1</v>
      </c>
      <c r="I365" t="s">
        <v>59</v>
      </c>
      <c r="J365" s="1">
        <v>6545.3760000000002</v>
      </c>
      <c r="K365" t="s">
        <v>24</v>
      </c>
      <c r="L365" t="s">
        <v>25</v>
      </c>
      <c r="M365">
        <v>0</v>
      </c>
      <c r="N365" t="s">
        <v>773</v>
      </c>
      <c r="O365" t="s">
        <v>774</v>
      </c>
      <c r="P365" s="11">
        <v>20.55</v>
      </c>
      <c r="Q365" s="6">
        <v>45155</v>
      </c>
      <c r="R365" s="6">
        <v>45157</v>
      </c>
      <c r="S365" t="s">
        <v>50</v>
      </c>
      <c r="T365">
        <f>Sheet1[[#This Row],[DeliveryDate]]-Sheet1[[#This Row],[OrderDate]]</f>
        <v>2</v>
      </c>
      <c r="U365" t="str">
        <f t="shared" si="10"/>
        <v>Oct</v>
      </c>
      <c r="V365" t="str">
        <f t="shared" si="11"/>
        <v>Wednesday</v>
      </c>
      <c r="W365" s="1">
        <f>Sheet1[[#This Row],[TotalPrice]]-Sheet1[[#This Row],[ShippingCost]]</f>
        <v>6524.826</v>
      </c>
      <c r="X365" t="str">
        <f>TEXT(Sheet1[[#This Row],[Date]], "yyyy")</f>
        <v>2023</v>
      </c>
      <c r="Y365" s="1">
        <f>Sheet1[[#This Row],[UnitPrice]]*Sheet1[[#This Row],[Quantity]] *(1 - Sheet1[[#This Row],[Discount]])</f>
        <v>6545.3760000000002</v>
      </c>
      <c r="Z365" s="24">
        <f>SUM(Sheet1[[#This Row],[Quantity]]*Sheet1[[#This Row],[Returned]])</f>
        <v>0</v>
      </c>
    </row>
    <row r="366" spans="1:26" x14ac:dyDescent="0.25">
      <c r="A366" s="6">
        <v>45168</v>
      </c>
      <c r="B366" t="s">
        <v>45</v>
      </c>
      <c r="C366" t="s">
        <v>102</v>
      </c>
      <c r="D366">
        <v>11</v>
      </c>
      <c r="E366" s="1">
        <v>414.58</v>
      </c>
      <c r="F366" t="s">
        <v>58</v>
      </c>
      <c r="G366" t="s">
        <v>22</v>
      </c>
      <c r="H366" s="9">
        <v>0.05</v>
      </c>
      <c r="I366" t="s">
        <v>66</v>
      </c>
      <c r="J366" s="1">
        <v>4332.3609999999999</v>
      </c>
      <c r="K366" t="s">
        <v>67</v>
      </c>
      <c r="L366" t="s">
        <v>41</v>
      </c>
      <c r="M366">
        <v>0</v>
      </c>
      <c r="N366" t="s">
        <v>775</v>
      </c>
      <c r="O366" t="s">
        <v>295</v>
      </c>
      <c r="P366" s="11">
        <v>25.33</v>
      </c>
      <c r="Q366" s="6">
        <v>45168</v>
      </c>
      <c r="R366" s="6">
        <v>45174</v>
      </c>
      <c r="S366" t="s">
        <v>50</v>
      </c>
      <c r="T366">
        <f>Sheet1[[#This Row],[DeliveryDate]]-Sheet1[[#This Row],[OrderDate]]</f>
        <v>6</v>
      </c>
      <c r="U366" t="str">
        <f t="shared" si="10"/>
        <v>Jun</v>
      </c>
      <c r="V366" t="str">
        <f t="shared" si="11"/>
        <v>Saturday</v>
      </c>
      <c r="W366" s="1">
        <f>Sheet1[[#This Row],[TotalPrice]]-Sheet1[[#This Row],[ShippingCost]]</f>
        <v>4307.0309999999999</v>
      </c>
      <c r="X366" t="str">
        <f>TEXT(Sheet1[[#This Row],[Date]], "yyyy")</f>
        <v>2023</v>
      </c>
      <c r="Y366" s="1">
        <f>Sheet1[[#This Row],[UnitPrice]]*Sheet1[[#This Row],[Quantity]] *(1 - Sheet1[[#This Row],[Discount]])</f>
        <v>4332.3609999999999</v>
      </c>
      <c r="Z366" s="24">
        <f>SUM(Sheet1[[#This Row],[Quantity]]*Sheet1[[#This Row],[Returned]])</f>
        <v>0</v>
      </c>
    </row>
    <row r="367" spans="1:26" hidden="1" x14ac:dyDescent="0.25">
      <c r="A367" s="6">
        <v>45824</v>
      </c>
      <c r="B367" t="s">
        <v>19</v>
      </c>
      <c r="C367" t="s">
        <v>30</v>
      </c>
      <c r="D367">
        <v>9</v>
      </c>
      <c r="E367" s="1">
        <v>352.91</v>
      </c>
      <c r="F367" t="s">
        <v>21</v>
      </c>
      <c r="G367" t="s">
        <v>22</v>
      </c>
      <c r="H367" s="9">
        <v>0.1</v>
      </c>
      <c r="I367" t="s">
        <v>59</v>
      </c>
      <c r="J367" s="1">
        <v>2858.5709999999999</v>
      </c>
      <c r="K367" t="s">
        <v>67</v>
      </c>
      <c r="L367" t="s">
        <v>25</v>
      </c>
      <c r="M367">
        <v>0</v>
      </c>
      <c r="N367" t="s">
        <v>776</v>
      </c>
      <c r="O367" t="s">
        <v>777</v>
      </c>
      <c r="P367" s="11">
        <v>30.57</v>
      </c>
      <c r="Q367" s="6">
        <v>45824</v>
      </c>
      <c r="R367" s="6">
        <v>45826</v>
      </c>
      <c r="S367" t="s">
        <v>28</v>
      </c>
      <c r="T367">
        <f>Sheet1[[#This Row],[DeliveryDate]]-Sheet1[[#This Row],[OrderDate]]</f>
        <v>2</v>
      </c>
      <c r="U367" t="str">
        <f t="shared" si="10"/>
        <v>Oct</v>
      </c>
      <c r="V367" t="str">
        <f t="shared" si="11"/>
        <v>Sunday</v>
      </c>
      <c r="W367" s="1">
        <f>Sheet1[[#This Row],[TotalPrice]]-Sheet1[[#This Row],[ShippingCost]]</f>
        <v>2828.0009999999997</v>
      </c>
      <c r="X367" t="str">
        <f>TEXT(Sheet1[[#This Row],[Date]], "yyyy")</f>
        <v>2025</v>
      </c>
      <c r="Y367" s="1">
        <f>Sheet1[[#This Row],[UnitPrice]]*Sheet1[[#This Row],[Quantity]] *(1 - Sheet1[[#This Row],[Discount]])</f>
        <v>2858.5709999999999</v>
      </c>
      <c r="Z367" s="24">
        <f>SUM(Sheet1[[#This Row],[Quantity]]*Sheet1[[#This Row],[Returned]])</f>
        <v>0</v>
      </c>
    </row>
    <row r="368" spans="1:26" x14ac:dyDescent="0.25">
      <c r="A368" s="6">
        <v>45106</v>
      </c>
      <c r="B368" t="s">
        <v>39</v>
      </c>
      <c r="C368" t="s">
        <v>46</v>
      </c>
      <c r="D368">
        <v>10</v>
      </c>
      <c r="E368" s="1">
        <v>126.46</v>
      </c>
      <c r="F368" t="s">
        <v>31</v>
      </c>
      <c r="G368" t="s">
        <v>32</v>
      </c>
      <c r="H368" s="9">
        <v>0.1</v>
      </c>
      <c r="I368" t="s">
        <v>23</v>
      </c>
      <c r="J368" s="1">
        <v>1138.1400000000001</v>
      </c>
      <c r="K368" t="s">
        <v>24</v>
      </c>
      <c r="L368" t="s">
        <v>41</v>
      </c>
      <c r="M368">
        <v>0</v>
      </c>
      <c r="N368" t="s">
        <v>778</v>
      </c>
      <c r="O368" t="s">
        <v>779</v>
      </c>
      <c r="P368" s="11">
        <v>26.96</v>
      </c>
      <c r="Q368" s="6">
        <v>45106</v>
      </c>
      <c r="R368" s="6">
        <v>45116</v>
      </c>
      <c r="S368" t="s">
        <v>44</v>
      </c>
      <c r="T368">
        <f>Sheet1[[#This Row],[DeliveryDate]]-Sheet1[[#This Row],[OrderDate]]</f>
        <v>10</v>
      </c>
      <c r="U368" t="str">
        <f t="shared" si="10"/>
        <v>Jun</v>
      </c>
      <c r="V368" t="str">
        <f t="shared" si="11"/>
        <v>Friday</v>
      </c>
      <c r="W368" s="1">
        <f>Sheet1[[#This Row],[TotalPrice]]-Sheet1[[#This Row],[ShippingCost]]</f>
        <v>1111.18</v>
      </c>
      <c r="X368" t="str">
        <f>TEXT(Sheet1[[#This Row],[Date]], "yyyy")</f>
        <v>2023</v>
      </c>
      <c r="Y368" s="1">
        <f>Sheet1[[#This Row],[UnitPrice]]*Sheet1[[#This Row],[Quantity]] *(1 - Sheet1[[#This Row],[Discount]])</f>
        <v>1138.1399999999999</v>
      </c>
      <c r="Z368" s="24">
        <f>SUM(Sheet1[[#This Row],[Quantity]]*Sheet1[[#This Row],[Returned]])</f>
        <v>0</v>
      </c>
    </row>
    <row r="369" spans="1:26" hidden="1" x14ac:dyDescent="0.25">
      <c r="A369" s="6">
        <v>45151</v>
      </c>
      <c r="B369" t="s">
        <v>39</v>
      </c>
      <c r="C369" t="s">
        <v>102</v>
      </c>
      <c r="D369">
        <v>7</v>
      </c>
      <c r="E369" s="1">
        <v>125.02</v>
      </c>
      <c r="F369" t="s">
        <v>58</v>
      </c>
      <c r="G369" t="s">
        <v>22</v>
      </c>
      <c r="H369" s="9">
        <v>0</v>
      </c>
      <c r="I369" t="s">
        <v>52</v>
      </c>
      <c r="J369" s="1">
        <v>875.14</v>
      </c>
      <c r="K369" t="s">
        <v>82</v>
      </c>
      <c r="L369" t="s">
        <v>25</v>
      </c>
      <c r="M369">
        <v>0</v>
      </c>
      <c r="N369" t="s">
        <v>780</v>
      </c>
      <c r="O369" t="s">
        <v>781</v>
      </c>
      <c r="P369" s="11">
        <v>12.45</v>
      </c>
      <c r="Q369" s="6">
        <v>45151</v>
      </c>
      <c r="R369" s="6">
        <v>45158</v>
      </c>
      <c r="S369" t="s">
        <v>44</v>
      </c>
      <c r="T369">
        <f>Sheet1[[#This Row],[DeliveryDate]]-Sheet1[[#This Row],[OrderDate]]</f>
        <v>7</v>
      </c>
      <c r="U369" t="str">
        <f t="shared" si="10"/>
        <v>Apr</v>
      </c>
      <c r="V369" t="str">
        <f t="shared" si="11"/>
        <v>Saturday</v>
      </c>
      <c r="W369" s="1">
        <f>Sheet1[[#This Row],[TotalPrice]]-Sheet1[[#This Row],[ShippingCost]]</f>
        <v>862.68999999999994</v>
      </c>
      <c r="X369" t="str">
        <f>TEXT(Sheet1[[#This Row],[Date]], "yyyy")</f>
        <v>2023</v>
      </c>
      <c r="Y369" s="1">
        <f>Sheet1[[#This Row],[UnitPrice]]*Sheet1[[#This Row],[Quantity]] *(1 - Sheet1[[#This Row],[Discount]])</f>
        <v>875.14</v>
      </c>
      <c r="Z369" s="24">
        <f>SUM(Sheet1[[#This Row],[Quantity]]*Sheet1[[#This Row],[Returned]])</f>
        <v>0</v>
      </c>
    </row>
    <row r="370" spans="1:26" x14ac:dyDescent="0.25">
      <c r="A370" s="6">
        <v>45411</v>
      </c>
      <c r="B370" t="s">
        <v>62</v>
      </c>
      <c r="C370" t="s">
        <v>93</v>
      </c>
      <c r="D370">
        <v>20</v>
      </c>
      <c r="E370" s="1">
        <v>367.24</v>
      </c>
      <c r="F370" t="s">
        <v>31</v>
      </c>
      <c r="G370" t="s">
        <v>22</v>
      </c>
      <c r="H370" s="9">
        <v>0.05</v>
      </c>
      <c r="I370" t="s">
        <v>52</v>
      </c>
      <c r="J370" s="1">
        <v>6977.5599999999986</v>
      </c>
      <c r="K370" t="s">
        <v>34</v>
      </c>
      <c r="L370" t="s">
        <v>25</v>
      </c>
      <c r="M370">
        <v>0</v>
      </c>
      <c r="N370" t="s">
        <v>782</v>
      </c>
      <c r="O370" t="s">
        <v>783</v>
      </c>
      <c r="P370" s="11">
        <v>45.67</v>
      </c>
      <c r="Q370" s="6">
        <v>45411</v>
      </c>
      <c r="R370" s="6">
        <v>45419</v>
      </c>
      <c r="S370" t="s">
        <v>65</v>
      </c>
      <c r="T370">
        <f>Sheet1[[#This Row],[DeliveryDate]]-Sheet1[[#This Row],[OrderDate]]</f>
        <v>8</v>
      </c>
      <c r="U370" t="str">
        <f t="shared" si="10"/>
        <v>Nov</v>
      </c>
      <c r="V370" t="str">
        <f t="shared" si="11"/>
        <v>Monday</v>
      </c>
      <c r="W370" s="1">
        <f>Sheet1[[#This Row],[TotalPrice]]-Sheet1[[#This Row],[ShippingCost]]</f>
        <v>6931.8899999999985</v>
      </c>
      <c r="X370" t="str">
        <f>TEXT(Sheet1[[#This Row],[Date]], "yyyy")</f>
        <v>2024</v>
      </c>
      <c r="Y370" s="1">
        <f>Sheet1[[#This Row],[UnitPrice]]*Sheet1[[#This Row],[Quantity]] *(1 - Sheet1[[#This Row],[Discount]])</f>
        <v>6977.5599999999995</v>
      </c>
      <c r="Z370" s="24">
        <f>SUM(Sheet1[[#This Row],[Quantity]]*Sheet1[[#This Row],[Returned]])</f>
        <v>0</v>
      </c>
    </row>
    <row r="371" spans="1:26" x14ac:dyDescent="0.25">
      <c r="A371" s="6">
        <v>45122</v>
      </c>
      <c r="B371" t="s">
        <v>62</v>
      </c>
      <c r="C371" t="s">
        <v>102</v>
      </c>
      <c r="D371">
        <v>8</v>
      </c>
      <c r="E371" s="1">
        <v>432.12</v>
      </c>
      <c r="F371" t="s">
        <v>21</v>
      </c>
      <c r="G371" t="s">
        <v>32</v>
      </c>
      <c r="H371" s="9">
        <v>0</v>
      </c>
      <c r="I371" t="s">
        <v>66</v>
      </c>
      <c r="J371" s="1">
        <v>3456.96</v>
      </c>
      <c r="K371" t="s">
        <v>82</v>
      </c>
      <c r="L371" t="s">
        <v>41</v>
      </c>
      <c r="M371">
        <v>0</v>
      </c>
      <c r="N371" t="s">
        <v>784</v>
      </c>
      <c r="O371" t="s">
        <v>785</v>
      </c>
      <c r="P371" s="11">
        <v>42.1</v>
      </c>
      <c r="Q371" s="6">
        <v>45122</v>
      </c>
      <c r="R371" s="6">
        <v>45132</v>
      </c>
      <c r="S371" t="s">
        <v>65</v>
      </c>
      <c r="T371">
        <f>Sheet1[[#This Row],[DeliveryDate]]-Sheet1[[#This Row],[OrderDate]]</f>
        <v>10</v>
      </c>
      <c r="U371" t="str">
        <f t="shared" si="10"/>
        <v>Jun</v>
      </c>
      <c r="V371" t="str">
        <f t="shared" si="11"/>
        <v>Friday</v>
      </c>
      <c r="W371" s="1">
        <f>Sheet1[[#This Row],[TotalPrice]]-Sheet1[[#This Row],[ShippingCost]]</f>
        <v>3414.86</v>
      </c>
      <c r="X371" t="str">
        <f>TEXT(Sheet1[[#This Row],[Date]], "yyyy")</f>
        <v>2023</v>
      </c>
      <c r="Y371" s="1">
        <f>Sheet1[[#This Row],[UnitPrice]]*Sheet1[[#This Row],[Quantity]] *(1 - Sheet1[[#This Row],[Discount]])</f>
        <v>3456.96</v>
      </c>
      <c r="Z371" s="24">
        <f>SUM(Sheet1[[#This Row],[Quantity]]*Sheet1[[#This Row],[Returned]])</f>
        <v>0</v>
      </c>
    </row>
    <row r="372" spans="1:26" hidden="1" x14ac:dyDescent="0.25">
      <c r="A372" s="6">
        <v>45674</v>
      </c>
      <c r="B372" t="s">
        <v>39</v>
      </c>
      <c r="C372" t="s">
        <v>93</v>
      </c>
      <c r="D372">
        <v>3</v>
      </c>
      <c r="E372" s="1">
        <v>13.33</v>
      </c>
      <c r="F372" t="s">
        <v>58</v>
      </c>
      <c r="G372" t="s">
        <v>32</v>
      </c>
      <c r="H372" s="9">
        <v>0.1</v>
      </c>
      <c r="I372" t="s">
        <v>23</v>
      </c>
      <c r="J372" s="1">
        <v>35.991</v>
      </c>
      <c r="K372" t="s">
        <v>67</v>
      </c>
      <c r="L372" t="s">
        <v>35</v>
      </c>
      <c r="M372">
        <v>0</v>
      </c>
      <c r="N372" t="s">
        <v>786</v>
      </c>
      <c r="O372" t="s">
        <v>787</v>
      </c>
      <c r="P372" s="11">
        <v>17.62</v>
      </c>
      <c r="Q372" s="6">
        <v>45674</v>
      </c>
      <c r="R372" s="6">
        <v>45680</v>
      </c>
      <c r="S372" t="s">
        <v>44</v>
      </c>
      <c r="T372">
        <f>Sheet1[[#This Row],[DeliveryDate]]-Sheet1[[#This Row],[OrderDate]]</f>
        <v>6</v>
      </c>
      <c r="U372" t="str">
        <f t="shared" si="10"/>
        <v>Feb</v>
      </c>
      <c r="V372" t="str">
        <f t="shared" si="11"/>
        <v>Friday</v>
      </c>
      <c r="W372" s="1">
        <f>Sheet1[[#This Row],[TotalPrice]]-Sheet1[[#This Row],[ShippingCost]]</f>
        <v>18.370999999999999</v>
      </c>
      <c r="X372" t="str">
        <f>TEXT(Sheet1[[#This Row],[Date]], "yyyy")</f>
        <v>2025</v>
      </c>
      <c r="Y372" s="1">
        <f>Sheet1[[#This Row],[UnitPrice]]*Sheet1[[#This Row],[Quantity]] *(1 - Sheet1[[#This Row],[Discount]])</f>
        <v>35.991</v>
      </c>
      <c r="Z372" s="24">
        <f>SUM(Sheet1[[#This Row],[Quantity]]*Sheet1[[#This Row],[Returned]])</f>
        <v>0</v>
      </c>
    </row>
    <row r="373" spans="1:26" hidden="1" x14ac:dyDescent="0.25">
      <c r="A373" s="6">
        <v>45709</v>
      </c>
      <c r="B373" t="s">
        <v>19</v>
      </c>
      <c r="C373" t="s">
        <v>109</v>
      </c>
      <c r="D373">
        <v>13</v>
      </c>
      <c r="E373" s="1">
        <v>105.93</v>
      </c>
      <c r="F373" t="s">
        <v>51</v>
      </c>
      <c r="G373" t="s">
        <v>32</v>
      </c>
      <c r="H373" s="9">
        <v>0</v>
      </c>
      <c r="I373" t="s">
        <v>59</v>
      </c>
      <c r="J373" s="1">
        <v>1377.09</v>
      </c>
      <c r="K373" t="s">
        <v>55</v>
      </c>
      <c r="L373" t="s">
        <v>25</v>
      </c>
      <c r="M373">
        <v>0</v>
      </c>
      <c r="N373" t="s">
        <v>788</v>
      </c>
      <c r="O373" t="s">
        <v>789</v>
      </c>
      <c r="P373" s="11">
        <v>38.96</v>
      </c>
      <c r="Q373" s="6">
        <v>45709</v>
      </c>
      <c r="R373" s="6">
        <v>45719</v>
      </c>
      <c r="S373" t="s">
        <v>28</v>
      </c>
      <c r="T373">
        <f>Sheet1[[#This Row],[DeliveryDate]]-Sheet1[[#This Row],[OrderDate]]</f>
        <v>10</v>
      </c>
      <c r="U373" t="str">
        <f t="shared" si="10"/>
        <v>Apr</v>
      </c>
      <c r="V373" t="str">
        <f t="shared" si="11"/>
        <v>Sunday</v>
      </c>
      <c r="W373" s="1">
        <f>Sheet1[[#This Row],[TotalPrice]]-Sheet1[[#This Row],[ShippingCost]]</f>
        <v>1338.1299999999999</v>
      </c>
      <c r="X373" t="str">
        <f>TEXT(Sheet1[[#This Row],[Date]], "yyyy")</f>
        <v>2025</v>
      </c>
      <c r="Y373" s="1">
        <f>Sheet1[[#This Row],[UnitPrice]]*Sheet1[[#This Row],[Quantity]] *(1 - Sheet1[[#This Row],[Discount]])</f>
        <v>1377.0900000000001</v>
      </c>
      <c r="Z373" s="24">
        <f>SUM(Sheet1[[#This Row],[Quantity]]*Sheet1[[#This Row],[Returned]])</f>
        <v>0</v>
      </c>
    </row>
    <row r="374" spans="1:26" x14ac:dyDescent="0.25">
      <c r="A374" s="6">
        <v>45126</v>
      </c>
      <c r="B374" t="s">
        <v>62</v>
      </c>
      <c r="C374" t="s">
        <v>102</v>
      </c>
      <c r="D374">
        <v>20</v>
      </c>
      <c r="E374" s="1">
        <v>526.54999999999995</v>
      </c>
      <c r="F374" t="s">
        <v>31</v>
      </c>
      <c r="G374" t="s">
        <v>22</v>
      </c>
      <c r="H374" s="9">
        <v>0</v>
      </c>
      <c r="I374" t="s">
        <v>33</v>
      </c>
      <c r="J374" s="1">
        <v>10531</v>
      </c>
      <c r="K374" t="s">
        <v>55</v>
      </c>
      <c r="L374" t="s">
        <v>25</v>
      </c>
      <c r="M374">
        <v>1</v>
      </c>
      <c r="N374" t="s">
        <v>790</v>
      </c>
      <c r="O374" t="s">
        <v>791</v>
      </c>
      <c r="P374" s="11">
        <v>25.64</v>
      </c>
      <c r="Q374" s="6">
        <v>45126</v>
      </c>
      <c r="R374" s="6">
        <v>45133</v>
      </c>
      <c r="S374" t="s">
        <v>65</v>
      </c>
      <c r="T374">
        <f>Sheet1[[#This Row],[DeliveryDate]]-Sheet1[[#This Row],[OrderDate]]</f>
        <v>7</v>
      </c>
      <c r="U374" t="str">
        <f t="shared" si="10"/>
        <v>Jun</v>
      </c>
      <c r="V374" t="str">
        <f t="shared" si="11"/>
        <v>Tuesday</v>
      </c>
      <c r="W374" s="1">
        <f>Sheet1[[#This Row],[TotalPrice]]-Sheet1[[#This Row],[ShippingCost]]</f>
        <v>10505.36</v>
      </c>
      <c r="X374" t="str">
        <f>TEXT(Sheet1[[#This Row],[Date]], "yyyy")</f>
        <v>2023</v>
      </c>
      <c r="Y374" s="1">
        <f>Sheet1[[#This Row],[UnitPrice]]*Sheet1[[#This Row],[Quantity]] *(1 - Sheet1[[#This Row],[Discount]])</f>
        <v>10531</v>
      </c>
      <c r="Z374" s="24">
        <f>SUM(Sheet1[[#This Row],[Quantity]]*Sheet1[[#This Row],[Returned]])</f>
        <v>20</v>
      </c>
    </row>
    <row r="375" spans="1:26" hidden="1" x14ac:dyDescent="0.25">
      <c r="A375" s="6">
        <v>45564</v>
      </c>
      <c r="B375" t="s">
        <v>62</v>
      </c>
      <c r="C375" t="s">
        <v>30</v>
      </c>
      <c r="D375">
        <v>11</v>
      </c>
      <c r="E375" s="1">
        <v>339.78</v>
      </c>
      <c r="F375" t="s">
        <v>31</v>
      </c>
      <c r="G375" t="s">
        <v>32</v>
      </c>
      <c r="H375" s="9">
        <v>0.05</v>
      </c>
      <c r="I375" t="s">
        <v>66</v>
      </c>
      <c r="J375" s="1">
        <v>3550.701</v>
      </c>
      <c r="K375" t="s">
        <v>55</v>
      </c>
      <c r="L375" t="s">
        <v>41</v>
      </c>
      <c r="M375">
        <v>1</v>
      </c>
      <c r="N375" t="s">
        <v>792</v>
      </c>
      <c r="O375" t="s">
        <v>793</v>
      </c>
      <c r="P375" s="11">
        <v>11.56</v>
      </c>
      <c r="Q375" s="6">
        <v>45564</v>
      </c>
      <c r="R375" s="6">
        <v>45571</v>
      </c>
      <c r="S375" t="s">
        <v>65</v>
      </c>
      <c r="T375">
        <f>Sheet1[[#This Row],[DeliveryDate]]-Sheet1[[#This Row],[OrderDate]]</f>
        <v>7</v>
      </c>
      <c r="U375" t="str">
        <f t="shared" si="10"/>
        <v>Sep</v>
      </c>
      <c r="V375" t="str">
        <f t="shared" si="11"/>
        <v>Sunday</v>
      </c>
      <c r="W375" s="1">
        <f>Sheet1[[#This Row],[TotalPrice]]-Sheet1[[#This Row],[ShippingCost]]</f>
        <v>3539.1410000000001</v>
      </c>
      <c r="X375" t="str">
        <f>TEXT(Sheet1[[#This Row],[Date]], "yyyy")</f>
        <v>2024</v>
      </c>
      <c r="Y375" s="1">
        <f>Sheet1[[#This Row],[UnitPrice]]*Sheet1[[#This Row],[Quantity]] *(1 - Sheet1[[#This Row],[Discount]])</f>
        <v>3550.7009999999996</v>
      </c>
      <c r="Z375" s="24">
        <f>SUM(Sheet1[[#This Row],[Quantity]]*Sheet1[[#This Row],[Returned]])</f>
        <v>11</v>
      </c>
    </row>
    <row r="376" spans="1:26" hidden="1" x14ac:dyDescent="0.25">
      <c r="A376" s="6">
        <v>45582</v>
      </c>
      <c r="B376" t="s">
        <v>19</v>
      </c>
      <c r="C376" t="s">
        <v>20</v>
      </c>
      <c r="D376">
        <v>10</v>
      </c>
      <c r="E376" s="1">
        <v>91.75</v>
      </c>
      <c r="F376" t="s">
        <v>58</v>
      </c>
      <c r="G376" t="s">
        <v>22</v>
      </c>
      <c r="H376" s="9">
        <v>0.15</v>
      </c>
      <c r="I376" t="s">
        <v>47</v>
      </c>
      <c r="J376" s="1">
        <v>779.875</v>
      </c>
      <c r="K376" t="s">
        <v>67</v>
      </c>
      <c r="L376" t="s">
        <v>41</v>
      </c>
      <c r="M376">
        <v>0</v>
      </c>
      <c r="N376" t="s">
        <v>794</v>
      </c>
      <c r="O376" t="s">
        <v>795</v>
      </c>
      <c r="P376" s="11">
        <v>37.270000000000003</v>
      </c>
      <c r="Q376" s="6">
        <v>45582</v>
      </c>
      <c r="R376" s="6">
        <v>45586</v>
      </c>
      <c r="S376" t="s">
        <v>28</v>
      </c>
      <c r="T376">
        <f>Sheet1[[#This Row],[DeliveryDate]]-Sheet1[[#This Row],[OrderDate]]</f>
        <v>4</v>
      </c>
      <c r="U376" t="str">
        <f t="shared" si="10"/>
        <v>Mar</v>
      </c>
      <c r="V376" t="str">
        <f t="shared" si="11"/>
        <v>Sunday</v>
      </c>
      <c r="W376" s="1">
        <f>Sheet1[[#This Row],[TotalPrice]]-Sheet1[[#This Row],[ShippingCost]]</f>
        <v>742.60500000000002</v>
      </c>
      <c r="X376" t="str">
        <f>TEXT(Sheet1[[#This Row],[Date]], "yyyy")</f>
        <v>2024</v>
      </c>
      <c r="Y376" s="1">
        <f>Sheet1[[#This Row],[UnitPrice]]*Sheet1[[#This Row],[Quantity]] *(1 - Sheet1[[#This Row],[Discount]])</f>
        <v>779.875</v>
      </c>
      <c r="Z376" s="24">
        <f>SUM(Sheet1[[#This Row],[Quantity]]*Sheet1[[#This Row],[Returned]])</f>
        <v>0</v>
      </c>
    </row>
    <row r="377" spans="1:26" x14ac:dyDescent="0.25">
      <c r="A377" s="6">
        <v>45819</v>
      </c>
      <c r="B377" t="s">
        <v>19</v>
      </c>
      <c r="C377" t="s">
        <v>30</v>
      </c>
      <c r="D377">
        <v>15</v>
      </c>
      <c r="E377" s="1">
        <v>13.66</v>
      </c>
      <c r="F377" t="s">
        <v>21</v>
      </c>
      <c r="G377" t="s">
        <v>32</v>
      </c>
      <c r="H377" s="9">
        <v>0.1</v>
      </c>
      <c r="I377" t="s">
        <v>33</v>
      </c>
      <c r="J377" s="1">
        <v>184.41</v>
      </c>
      <c r="K377" t="s">
        <v>55</v>
      </c>
      <c r="L377" t="s">
        <v>25</v>
      </c>
      <c r="M377">
        <v>0</v>
      </c>
      <c r="N377" t="s">
        <v>796</v>
      </c>
      <c r="O377" t="s">
        <v>797</v>
      </c>
      <c r="P377" s="11">
        <v>38.04</v>
      </c>
      <c r="Q377" s="6">
        <v>45819</v>
      </c>
      <c r="R377" s="6">
        <v>45825</v>
      </c>
      <c r="S377" t="s">
        <v>28</v>
      </c>
      <c r="T377">
        <f>Sheet1[[#This Row],[DeliveryDate]]-Sheet1[[#This Row],[OrderDate]]</f>
        <v>6</v>
      </c>
      <c r="U377" t="str">
        <f t="shared" si="10"/>
        <v>Jul</v>
      </c>
      <c r="V377" t="str">
        <f t="shared" si="11"/>
        <v>Monday</v>
      </c>
      <c r="W377" s="1">
        <f>Sheet1[[#This Row],[TotalPrice]]-Sheet1[[#This Row],[ShippingCost]]</f>
        <v>146.37</v>
      </c>
      <c r="X377" t="str">
        <f>TEXT(Sheet1[[#This Row],[Date]], "yyyy")</f>
        <v>2025</v>
      </c>
      <c r="Y377" s="1">
        <f>Sheet1[[#This Row],[UnitPrice]]*Sheet1[[#This Row],[Quantity]] *(1 - Sheet1[[#This Row],[Discount]])</f>
        <v>184.41</v>
      </c>
      <c r="Z377" s="24">
        <f>SUM(Sheet1[[#This Row],[Quantity]]*Sheet1[[#This Row],[Returned]])</f>
        <v>0</v>
      </c>
    </row>
    <row r="378" spans="1:26" x14ac:dyDescent="0.25">
      <c r="A378" s="6">
        <v>45310</v>
      </c>
      <c r="B378" t="s">
        <v>62</v>
      </c>
      <c r="C378" t="s">
        <v>40</v>
      </c>
      <c r="D378">
        <v>6</v>
      </c>
      <c r="E378" s="1">
        <v>148.22999999999999</v>
      </c>
      <c r="F378" t="s">
        <v>21</v>
      </c>
      <c r="G378" t="s">
        <v>32</v>
      </c>
      <c r="H378" s="9">
        <v>0.1</v>
      </c>
      <c r="I378" t="s">
        <v>23</v>
      </c>
      <c r="J378" s="1">
        <v>800.44199999999989</v>
      </c>
      <c r="K378" t="s">
        <v>82</v>
      </c>
      <c r="L378" t="s">
        <v>25</v>
      </c>
      <c r="M378">
        <v>0</v>
      </c>
      <c r="N378" t="s">
        <v>798</v>
      </c>
      <c r="O378" t="s">
        <v>799</v>
      </c>
      <c r="P378" s="11">
        <v>19.579999999999998</v>
      </c>
      <c r="Q378" s="6">
        <v>45310</v>
      </c>
      <c r="R378" s="6">
        <v>45320</v>
      </c>
      <c r="S378" t="s">
        <v>65</v>
      </c>
      <c r="T378">
        <f>Sheet1[[#This Row],[DeliveryDate]]-Sheet1[[#This Row],[OrderDate]]</f>
        <v>10</v>
      </c>
      <c r="U378" t="str">
        <f t="shared" si="10"/>
        <v>Oct</v>
      </c>
      <c r="V378" t="str">
        <f t="shared" si="11"/>
        <v>Wednesday</v>
      </c>
      <c r="W378" s="1">
        <f>Sheet1[[#This Row],[TotalPrice]]-Sheet1[[#This Row],[ShippingCost]]</f>
        <v>780.86199999999985</v>
      </c>
      <c r="X378" t="str">
        <f>TEXT(Sheet1[[#This Row],[Date]], "yyyy")</f>
        <v>2024</v>
      </c>
      <c r="Y378" s="1">
        <f>Sheet1[[#This Row],[UnitPrice]]*Sheet1[[#This Row],[Quantity]] *(1 - Sheet1[[#This Row],[Discount]])</f>
        <v>800.44199999999989</v>
      </c>
      <c r="Z378" s="24">
        <f>SUM(Sheet1[[#This Row],[Quantity]]*Sheet1[[#This Row],[Returned]])</f>
        <v>0</v>
      </c>
    </row>
    <row r="379" spans="1:26" hidden="1" x14ac:dyDescent="0.25">
      <c r="A379" s="6">
        <v>45263</v>
      </c>
      <c r="B379" t="s">
        <v>19</v>
      </c>
      <c r="C379" t="s">
        <v>46</v>
      </c>
      <c r="D379">
        <v>11</v>
      </c>
      <c r="E379" s="1">
        <v>495.03</v>
      </c>
      <c r="F379" t="s">
        <v>58</v>
      </c>
      <c r="G379" t="s">
        <v>22</v>
      </c>
      <c r="H379" s="9">
        <v>0.15</v>
      </c>
      <c r="I379" t="s">
        <v>47</v>
      </c>
      <c r="J379" s="1">
        <v>4628.5304999999998</v>
      </c>
      <c r="K379" t="s">
        <v>67</v>
      </c>
      <c r="L379" t="s">
        <v>41</v>
      </c>
      <c r="M379">
        <v>0</v>
      </c>
      <c r="N379" t="s">
        <v>800</v>
      </c>
      <c r="O379" t="s">
        <v>801</v>
      </c>
      <c r="P379" s="11">
        <v>27.37</v>
      </c>
      <c r="Q379" s="6">
        <v>45263</v>
      </c>
      <c r="R379" s="6">
        <v>45265</v>
      </c>
      <c r="S379" t="s">
        <v>28</v>
      </c>
      <c r="T379">
        <f>Sheet1[[#This Row],[DeliveryDate]]-Sheet1[[#This Row],[OrderDate]]</f>
        <v>2</v>
      </c>
      <c r="U379" t="str">
        <f t="shared" si="10"/>
        <v>Apr</v>
      </c>
      <c r="V379" t="str">
        <f t="shared" si="11"/>
        <v>Thursday</v>
      </c>
      <c r="W379" s="1">
        <f>Sheet1[[#This Row],[TotalPrice]]-Sheet1[[#This Row],[ShippingCost]]</f>
        <v>4601.1605</v>
      </c>
      <c r="X379" t="str">
        <f>TEXT(Sheet1[[#This Row],[Date]], "yyyy")</f>
        <v>2023</v>
      </c>
      <c r="Y379" s="1">
        <f>Sheet1[[#This Row],[UnitPrice]]*Sheet1[[#This Row],[Quantity]] *(1 - Sheet1[[#This Row],[Discount]])</f>
        <v>4628.5304999999998</v>
      </c>
      <c r="Z379" s="24">
        <f>SUM(Sheet1[[#This Row],[Quantity]]*Sheet1[[#This Row],[Returned]])</f>
        <v>0</v>
      </c>
    </row>
    <row r="380" spans="1:26" x14ac:dyDescent="0.25">
      <c r="A380" s="6">
        <v>45462</v>
      </c>
      <c r="B380" t="s">
        <v>45</v>
      </c>
      <c r="C380" t="s">
        <v>46</v>
      </c>
      <c r="D380">
        <v>6</v>
      </c>
      <c r="E380" s="1">
        <v>247.2</v>
      </c>
      <c r="F380" t="s">
        <v>31</v>
      </c>
      <c r="G380" t="s">
        <v>22</v>
      </c>
      <c r="H380" s="9">
        <v>0.05</v>
      </c>
      <c r="I380" t="s">
        <v>66</v>
      </c>
      <c r="J380" s="1">
        <v>1409.04</v>
      </c>
      <c r="K380" t="s">
        <v>82</v>
      </c>
      <c r="L380" t="s">
        <v>25</v>
      </c>
      <c r="M380">
        <v>0</v>
      </c>
      <c r="N380" t="s">
        <v>802</v>
      </c>
      <c r="O380" t="s">
        <v>803</v>
      </c>
      <c r="P380" s="11">
        <v>18.75</v>
      </c>
      <c r="Q380" s="6">
        <v>45462</v>
      </c>
      <c r="R380" s="6">
        <v>45470</v>
      </c>
      <c r="S380" t="s">
        <v>50</v>
      </c>
      <c r="T380">
        <f>Sheet1[[#This Row],[DeliveryDate]]-Sheet1[[#This Row],[OrderDate]]</f>
        <v>8</v>
      </c>
      <c r="U380" t="str">
        <f t="shared" si="10"/>
        <v>Jun</v>
      </c>
      <c r="V380" t="str">
        <f t="shared" si="11"/>
        <v>Tuesday</v>
      </c>
      <c r="W380" s="1">
        <f>Sheet1[[#This Row],[TotalPrice]]-Sheet1[[#This Row],[ShippingCost]]</f>
        <v>1390.29</v>
      </c>
      <c r="X380" t="str">
        <f>TEXT(Sheet1[[#This Row],[Date]], "yyyy")</f>
        <v>2024</v>
      </c>
      <c r="Y380" s="1">
        <f>Sheet1[[#This Row],[UnitPrice]]*Sheet1[[#This Row],[Quantity]] *(1 - Sheet1[[#This Row],[Discount]])</f>
        <v>1409.0399999999997</v>
      </c>
      <c r="Z380" s="24">
        <f>SUM(Sheet1[[#This Row],[Quantity]]*Sheet1[[#This Row],[Returned]])</f>
        <v>0</v>
      </c>
    </row>
    <row r="381" spans="1:26" x14ac:dyDescent="0.25">
      <c r="A381" s="6">
        <v>45581</v>
      </c>
      <c r="B381" t="s">
        <v>62</v>
      </c>
      <c r="C381" t="s">
        <v>93</v>
      </c>
      <c r="D381">
        <v>19</v>
      </c>
      <c r="E381" s="1">
        <v>207.45</v>
      </c>
      <c r="F381" t="s">
        <v>51</v>
      </c>
      <c r="G381" t="s">
        <v>32</v>
      </c>
      <c r="H381" s="9">
        <v>0.05</v>
      </c>
      <c r="I381" t="s">
        <v>59</v>
      </c>
      <c r="J381" s="1">
        <v>3744.4724999999989</v>
      </c>
      <c r="K381" t="s">
        <v>55</v>
      </c>
      <c r="L381" t="s">
        <v>35</v>
      </c>
      <c r="M381">
        <v>0</v>
      </c>
      <c r="N381" t="s">
        <v>804</v>
      </c>
      <c r="O381" t="s">
        <v>805</v>
      </c>
      <c r="P381" s="11">
        <v>11.5</v>
      </c>
      <c r="Q381" s="6">
        <v>45581</v>
      </c>
      <c r="R381" s="6">
        <v>45586</v>
      </c>
      <c r="S381" t="s">
        <v>65</v>
      </c>
      <c r="T381">
        <f>Sheet1[[#This Row],[DeliveryDate]]-Sheet1[[#This Row],[OrderDate]]</f>
        <v>5</v>
      </c>
      <c r="U381" t="str">
        <f t="shared" si="10"/>
        <v>Jan</v>
      </c>
      <c r="V381" t="str">
        <f t="shared" si="11"/>
        <v>Wednesday</v>
      </c>
      <c r="W381" s="1">
        <f>Sheet1[[#This Row],[TotalPrice]]-Sheet1[[#This Row],[ShippingCost]]</f>
        <v>3732.9724999999989</v>
      </c>
      <c r="X381" t="str">
        <f>TEXT(Sheet1[[#This Row],[Date]], "yyyy")</f>
        <v>2024</v>
      </c>
      <c r="Y381" s="1">
        <f>Sheet1[[#This Row],[UnitPrice]]*Sheet1[[#This Row],[Quantity]] *(1 - Sheet1[[#This Row],[Discount]])</f>
        <v>3744.4724999999994</v>
      </c>
      <c r="Z381" s="24">
        <f>SUM(Sheet1[[#This Row],[Quantity]]*Sheet1[[#This Row],[Returned]])</f>
        <v>0</v>
      </c>
    </row>
    <row r="382" spans="1:26" x14ac:dyDescent="0.25">
      <c r="A382" s="6">
        <v>45680</v>
      </c>
      <c r="B382" t="s">
        <v>19</v>
      </c>
      <c r="C382" t="s">
        <v>20</v>
      </c>
      <c r="D382">
        <v>2</v>
      </c>
      <c r="E382" s="1">
        <v>370.78</v>
      </c>
      <c r="F382" t="s">
        <v>58</v>
      </c>
      <c r="G382" t="s">
        <v>22</v>
      </c>
      <c r="H382" s="9">
        <v>0.15</v>
      </c>
      <c r="I382" t="s">
        <v>66</v>
      </c>
      <c r="J382" s="1">
        <v>630.32599999999991</v>
      </c>
      <c r="K382" t="s">
        <v>24</v>
      </c>
      <c r="L382" t="s">
        <v>25</v>
      </c>
      <c r="M382">
        <v>0</v>
      </c>
      <c r="N382" t="s">
        <v>806</v>
      </c>
      <c r="O382" t="s">
        <v>807</v>
      </c>
      <c r="P382" s="11">
        <v>20.45</v>
      </c>
      <c r="Q382" s="6">
        <v>45680</v>
      </c>
      <c r="R382" s="6">
        <v>45684</v>
      </c>
      <c r="S382" t="s">
        <v>28</v>
      </c>
      <c r="T382">
        <f>Sheet1[[#This Row],[DeliveryDate]]-Sheet1[[#This Row],[OrderDate]]</f>
        <v>4</v>
      </c>
      <c r="U382" t="str">
        <f t="shared" si="10"/>
        <v>Nov</v>
      </c>
      <c r="V382" t="str">
        <f t="shared" si="11"/>
        <v>Thursday</v>
      </c>
      <c r="W382" s="1">
        <f>Sheet1[[#This Row],[TotalPrice]]-Sheet1[[#This Row],[ShippingCost]]</f>
        <v>609.87599999999986</v>
      </c>
      <c r="X382" t="str">
        <f>TEXT(Sheet1[[#This Row],[Date]], "yyyy")</f>
        <v>2025</v>
      </c>
      <c r="Y382" s="1">
        <f>Sheet1[[#This Row],[UnitPrice]]*Sheet1[[#This Row],[Quantity]] *(1 - Sheet1[[#This Row],[Discount]])</f>
        <v>630.32599999999991</v>
      </c>
      <c r="Z382" s="24">
        <f>SUM(Sheet1[[#This Row],[Quantity]]*Sheet1[[#This Row],[Returned]])</f>
        <v>0</v>
      </c>
    </row>
    <row r="383" spans="1:26" hidden="1" x14ac:dyDescent="0.25">
      <c r="A383" s="6">
        <v>45235</v>
      </c>
      <c r="B383" t="s">
        <v>19</v>
      </c>
      <c r="C383" t="s">
        <v>40</v>
      </c>
      <c r="D383">
        <v>12</v>
      </c>
      <c r="E383" s="1">
        <v>159.85</v>
      </c>
      <c r="F383" t="s">
        <v>58</v>
      </c>
      <c r="G383" t="s">
        <v>32</v>
      </c>
      <c r="H383" s="9">
        <v>0.1</v>
      </c>
      <c r="I383" t="s">
        <v>33</v>
      </c>
      <c r="J383" s="1">
        <v>1726.38</v>
      </c>
      <c r="K383" t="s">
        <v>67</v>
      </c>
      <c r="L383" t="s">
        <v>41</v>
      </c>
      <c r="M383">
        <v>0</v>
      </c>
      <c r="N383" t="s">
        <v>808</v>
      </c>
      <c r="O383" t="s">
        <v>809</v>
      </c>
      <c r="P383" s="11">
        <v>32.61</v>
      </c>
      <c r="Q383" s="6">
        <v>45235</v>
      </c>
      <c r="R383" s="6">
        <v>45237</v>
      </c>
      <c r="S383" t="s">
        <v>28</v>
      </c>
      <c r="T383">
        <f>Sheet1[[#This Row],[DeliveryDate]]-Sheet1[[#This Row],[OrderDate]]</f>
        <v>2</v>
      </c>
      <c r="U383" t="str">
        <f t="shared" si="10"/>
        <v>Apr</v>
      </c>
      <c r="V383" t="str">
        <f t="shared" si="11"/>
        <v>Monday</v>
      </c>
      <c r="W383" s="1">
        <f>Sheet1[[#This Row],[TotalPrice]]-Sheet1[[#This Row],[ShippingCost]]</f>
        <v>1693.7700000000002</v>
      </c>
      <c r="X383" t="str">
        <f>TEXT(Sheet1[[#This Row],[Date]], "yyyy")</f>
        <v>2023</v>
      </c>
      <c r="Y383" s="1">
        <f>Sheet1[[#This Row],[UnitPrice]]*Sheet1[[#This Row],[Quantity]] *(1 - Sheet1[[#This Row],[Discount]])</f>
        <v>1726.3799999999999</v>
      </c>
      <c r="Z383" s="24">
        <f>SUM(Sheet1[[#This Row],[Quantity]]*Sheet1[[#This Row],[Returned]])</f>
        <v>0</v>
      </c>
    </row>
    <row r="384" spans="1:26" x14ac:dyDescent="0.25">
      <c r="A384" s="6">
        <v>45095</v>
      </c>
      <c r="B384" t="s">
        <v>29</v>
      </c>
      <c r="C384" t="s">
        <v>109</v>
      </c>
      <c r="D384">
        <v>13</v>
      </c>
      <c r="E384" s="1">
        <v>181.68</v>
      </c>
      <c r="F384" t="s">
        <v>51</v>
      </c>
      <c r="G384" t="s">
        <v>22</v>
      </c>
      <c r="H384" s="9">
        <v>0.05</v>
      </c>
      <c r="I384" t="s">
        <v>66</v>
      </c>
      <c r="J384" s="1">
        <v>2243.748</v>
      </c>
      <c r="K384" t="s">
        <v>34</v>
      </c>
      <c r="L384" t="s">
        <v>35</v>
      </c>
      <c r="M384">
        <v>0</v>
      </c>
      <c r="N384" t="s">
        <v>810</v>
      </c>
      <c r="O384" t="s">
        <v>811</v>
      </c>
      <c r="P384" s="11">
        <v>14.69</v>
      </c>
      <c r="Q384" s="6">
        <v>45095</v>
      </c>
      <c r="R384" s="6">
        <v>45100</v>
      </c>
      <c r="S384" t="s">
        <v>38</v>
      </c>
      <c r="T384">
        <f>Sheet1[[#This Row],[DeliveryDate]]-Sheet1[[#This Row],[OrderDate]]</f>
        <v>5</v>
      </c>
      <c r="U384" t="str">
        <f t="shared" si="10"/>
        <v>Jan</v>
      </c>
      <c r="V384" t="str">
        <f t="shared" si="11"/>
        <v>Tuesday</v>
      </c>
      <c r="W384" s="1">
        <f>Sheet1[[#This Row],[TotalPrice]]-Sheet1[[#This Row],[ShippingCost]]</f>
        <v>2229.058</v>
      </c>
      <c r="X384" t="str">
        <f>TEXT(Sheet1[[#This Row],[Date]], "yyyy")</f>
        <v>2023</v>
      </c>
      <c r="Y384" s="1">
        <f>Sheet1[[#This Row],[UnitPrice]]*Sheet1[[#This Row],[Quantity]] *(1 - Sheet1[[#This Row],[Discount]])</f>
        <v>2243.748</v>
      </c>
      <c r="Z384" s="24">
        <f>SUM(Sheet1[[#This Row],[Quantity]]*Sheet1[[#This Row],[Returned]])</f>
        <v>0</v>
      </c>
    </row>
    <row r="385" spans="1:26" x14ac:dyDescent="0.25">
      <c r="A385" s="6">
        <v>45488</v>
      </c>
      <c r="B385" t="s">
        <v>45</v>
      </c>
      <c r="C385" t="s">
        <v>30</v>
      </c>
      <c r="D385">
        <v>16</v>
      </c>
      <c r="E385" s="1">
        <v>34.159999999999997</v>
      </c>
      <c r="F385" t="s">
        <v>31</v>
      </c>
      <c r="G385" t="s">
        <v>32</v>
      </c>
      <c r="H385" s="9">
        <v>0.15</v>
      </c>
      <c r="I385" t="s">
        <v>59</v>
      </c>
      <c r="J385" s="1">
        <v>464.57600000000002</v>
      </c>
      <c r="K385" t="s">
        <v>67</v>
      </c>
      <c r="L385" t="s">
        <v>35</v>
      </c>
      <c r="M385">
        <v>0</v>
      </c>
      <c r="N385" t="s">
        <v>812</v>
      </c>
      <c r="O385" t="s">
        <v>813</v>
      </c>
      <c r="P385" s="11">
        <v>36.33</v>
      </c>
      <c r="Q385" s="6">
        <v>45488</v>
      </c>
      <c r="R385" s="6">
        <v>45494</v>
      </c>
      <c r="S385" t="s">
        <v>50</v>
      </c>
      <c r="T385">
        <f>Sheet1[[#This Row],[DeliveryDate]]-Sheet1[[#This Row],[OrderDate]]</f>
        <v>6</v>
      </c>
      <c r="U385" t="str">
        <f t="shared" si="10"/>
        <v>Sep</v>
      </c>
      <c r="V385" t="str">
        <f t="shared" si="11"/>
        <v>Friday</v>
      </c>
      <c r="W385" s="1">
        <f>Sheet1[[#This Row],[TotalPrice]]-Sheet1[[#This Row],[ShippingCost]]</f>
        <v>428.24600000000004</v>
      </c>
      <c r="X385" t="str">
        <f>TEXT(Sheet1[[#This Row],[Date]], "yyyy")</f>
        <v>2024</v>
      </c>
      <c r="Y385" s="1">
        <f>Sheet1[[#This Row],[UnitPrice]]*Sheet1[[#This Row],[Quantity]] *(1 - Sheet1[[#This Row],[Discount]])</f>
        <v>464.57599999999996</v>
      </c>
      <c r="Z385" s="24">
        <f>SUM(Sheet1[[#This Row],[Quantity]]*Sheet1[[#This Row],[Returned]])</f>
        <v>0</v>
      </c>
    </row>
    <row r="386" spans="1:26" hidden="1" x14ac:dyDescent="0.25">
      <c r="A386" s="6">
        <v>45457</v>
      </c>
      <c r="B386" t="s">
        <v>45</v>
      </c>
      <c r="C386" t="s">
        <v>20</v>
      </c>
      <c r="D386">
        <v>2</v>
      </c>
      <c r="E386" s="1">
        <v>287.43</v>
      </c>
      <c r="F386" t="s">
        <v>51</v>
      </c>
      <c r="G386" t="s">
        <v>22</v>
      </c>
      <c r="H386" s="9">
        <v>0.1</v>
      </c>
      <c r="I386" t="s">
        <v>66</v>
      </c>
      <c r="J386" s="1">
        <v>517.37400000000002</v>
      </c>
      <c r="K386" t="s">
        <v>67</v>
      </c>
      <c r="L386" t="s">
        <v>41</v>
      </c>
      <c r="M386">
        <v>0</v>
      </c>
      <c r="N386" t="s">
        <v>814</v>
      </c>
      <c r="O386" t="s">
        <v>399</v>
      </c>
      <c r="P386" s="11">
        <v>25.34</v>
      </c>
      <c r="Q386" s="6">
        <v>45457</v>
      </c>
      <c r="R386" s="6">
        <v>45466</v>
      </c>
      <c r="S386" t="s">
        <v>50</v>
      </c>
      <c r="T386">
        <f>Sheet1[[#This Row],[DeliveryDate]]-Sheet1[[#This Row],[OrderDate]]</f>
        <v>9</v>
      </c>
      <c r="U386" t="str">
        <f t="shared" ref="U386:U449" si="12">TEXT(A412,"mmm")</f>
        <v>Jan</v>
      </c>
      <c r="V386" t="str">
        <f t="shared" ref="V386:V449" si="13">TEXT(A411,"dddd")</f>
        <v>Sunday</v>
      </c>
      <c r="W386" s="1">
        <f>Sheet1[[#This Row],[TotalPrice]]-Sheet1[[#This Row],[ShippingCost]]</f>
        <v>492.03400000000005</v>
      </c>
      <c r="X386" t="str">
        <f>TEXT(Sheet1[[#This Row],[Date]], "yyyy")</f>
        <v>2024</v>
      </c>
      <c r="Y386" s="1">
        <f>Sheet1[[#This Row],[UnitPrice]]*Sheet1[[#This Row],[Quantity]] *(1 - Sheet1[[#This Row],[Discount]])</f>
        <v>517.37400000000002</v>
      </c>
      <c r="Z386" s="24">
        <f>SUM(Sheet1[[#This Row],[Quantity]]*Sheet1[[#This Row],[Returned]])</f>
        <v>0</v>
      </c>
    </row>
    <row r="387" spans="1:26" x14ac:dyDescent="0.25">
      <c r="A387" s="6">
        <v>44984</v>
      </c>
      <c r="B387" t="s">
        <v>39</v>
      </c>
      <c r="C387" t="s">
        <v>20</v>
      </c>
      <c r="D387">
        <v>1</v>
      </c>
      <c r="E387" s="1">
        <v>430.61</v>
      </c>
      <c r="F387" t="s">
        <v>21</v>
      </c>
      <c r="G387" t="s">
        <v>32</v>
      </c>
      <c r="H387" s="9">
        <v>0</v>
      </c>
      <c r="I387" t="s">
        <v>33</v>
      </c>
      <c r="J387" s="1">
        <v>430.61</v>
      </c>
      <c r="K387" t="s">
        <v>34</v>
      </c>
      <c r="L387" t="s">
        <v>41</v>
      </c>
      <c r="M387">
        <v>0</v>
      </c>
      <c r="N387" t="s">
        <v>815</v>
      </c>
      <c r="O387" t="s">
        <v>816</v>
      </c>
      <c r="P387" s="11">
        <v>14.53</v>
      </c>
      <c r="Q387" s="6">
        <v>44984</v>
      </c>
      <c r="R387" s="6">
        <v>44992</v>
      </c>
      <c r="S387" t="s">
        <v>44</v>
      </c>
      <c r="T387">
        <f>Sheet1[[#This Row],[DeliveryDate]]-Sheet1[[#This Row],[OrderDate]]</f>
        <v>8</v>
      </c>
      <c r="U387" t="str">
        <f t="shared" si="12"/>
        <v>Jan</v>
      </c>
      <c r="V387" t="str">
        <f t="shared" si="13"/>
        <v>Friday</v>
      </c>
      <c r="W387" s="1">
        <f>Sheet1[[#This Row],[TotalPrice]]-Sheet1[[#This Row],[ShippingCost]]</f>
        <v>416.08000000000004</v>
      </c>
      <c r="X387" t="str">
        <f>TEXT(Sheet1[[#This Row],[Date]], "yyyy")</f>
        <v>2023</v>
      </c>
      <c r="Y387" s="1">
        <f>Sheet1[[#This Row],[UnitPrice]]*Sheet1[[#This Row],[Quantity]] *(1 - Sheet1[[#This Row],[Discount]])</f>
        <v>430.61</v>
      </c>
      <c r="Z387" s="24">
        <f>SUM(Sheet1[[#This Row],[Quantity]]*Sheet1[[#This Row],[Returned]])</f>
        <v>0</v>
      </c>
    </row>
    <row r="388" spans="1:26" hidden="1" x14ac:dyDescent="0.25">
      <c r="A388" s="6">
        <v>45138</v>
      </c>
      <c r="B388" t="s">
        <v>62</v>
      </c>
      <c r="C388" t="s">
        <v>20</v>
      </c>
      <c r="D388">
        <v>5</v>
      </c>
      <c r="E388" s="1">
        <v>508.05</v>
      </c>
      <c r="F388" t="s">
        <v>58</v>
      </c>
      <c r="G388" t="s">
        <v>32</v>
      </c>
      <c r="H388" s="9">
        <v>0</v>
      </c>
      <c r="I388" t="s">
        <v>47</v>
      </c>
      <c r="J388" s="1">
        <v>2540.25</v>
      </c>
      <c r="K388" t="s">
        <v>82</v>
      </c>
      <c r="L388" t="s">
        <v>41</v>
      </c>
      <c r="M388">
        <v>1</v>
      </c>
      <c r="N388" t="s">
        <v>817</v>
      </c>
      <c r="O388" t="s">
        <v>818</v>
      </c>
      <c r="P388" s="11">
        <v>35.630000000000003</v>
      </c>
      <c r="Q388" s="6">
        <v>45138</v>
      </c>
      <c r="R388" s="6">
        <v>45147</v>
      </c>
      <c r="S388" t="s">
        <v>65</v>
      </c>
      <c r="T388">
        <f>Sheet1[[#This Row],[DeliveryDate]]-Sheet1[[#This Row],[OrderDate]]</f>
        <v>9</v>
      </c>
      <c r="U388" t="str">
        <f t="shared" si="12"/>
        <v>Apr</v>
      </c>
      <c r="V388" t="str">
        <f t="shared" si="13"/>
        <v>Friday</v>
      </c>
      <c r="W388" s="1">
        <f>Sheet1[[#This Row],[TotalPrice]]-Sheet1[[#This Row],[ShippingCost]]</f>
        <v>2504.62</v>
      </c>
      <c r="X388" t="str">
        <f>TEXT(Sheet1[[#This Row],[Date]], "yyyy")</f>
        <v>2023</v>
      </c>
      <c r="Y388" s="1">
        <f>Sheet1[[#This Row],[UnitPrice]]*Sheet1[[#This Row],[Quantity]] *(1 - Sheet1[[#This Row],[Discount]])</f>
        <v>2540.25</v>
      </c>
      <c r="Z388" s="24">
        <f>SUM(Sheet1[[#This Row],[Quantity]]*Sheet1[[#This Row],[Returned]])</f>
        <v>5</v>
      </c>
    </row>
    <row r="389" spans="1:26" hidden="1" x14ac:dyDescent="0.25">
      <c r="A389" s="6">
        <v>44988</v>
      </c>
      <c r="B389" t="s">
        <v>62</v>
      </c>
      <c r="C389" t="s">
        <v>20</v>
      </c>
      <c r="D389">
        <v>13</v>
      </c>
      <c r="E389" s="1">
        <v>522.97</v>
      </c>
      <c r="F389" t="s">
        <v>51</v>
      </c>
      <c r="G389" t="s">
        <v>32</v>
      </c>
      <c r="H389" s="9">
        <v>0.15</v>
      </c>
      <c r="I389" t="s">
        <v>52</v>
      </c>
      <c r="J389" s="1">
        <v>5778.8185000000003</v>
      </c>
      <c r="K389" t="s">
        <v>55</v>
      </c>
      <c r="L389" t="s">
        <v>25</v>
      </c>
      <c r="M389">
        <v>0</v>
      </c>
      <c r="N389" t="s">
        <v>819</v>
      </c>
      <c r="O389" t="s">
        <v>820</v>
      </c>
      <c r="P389" s="11">
        <v>33.9</v>
      </c>
      <c r="Q389" s="6">
        <v>44988</v>
      </c>
      <c r="R389" s="6">
        <v>44995</v>
      </c>
      <c r="S389" t="s">
        <v>65</v>
      </c>
      <c r="T389">
        <f>Sheet1[[#This Row],[DeliveryDate]]-Sheet1[[#This Row],[OrderDate]]</f>
        <v>7</v>
      </c>
      <c r="U389" t="str">
        <f t="shared" si="12"/>
        <v>Feb</v>
      </c>
      <c r="V389" t="str">
        <f t="shared" si="13"/>
        <v>Monday</v>
      </c>
      <c r="W389" s="1">
        <f>Sheet1[[#This Row],[TotalPrice]]-Sheet1[[#This Row],[ShippingCost]]</f>
        <v>5744.9185000000007</v>
      </c>
      <c r="X389" t="str">
        <f>TEXT(Sheet1[[#This Row],[Date]], "yyyy")</f>
        <v>2023</v>
      </c>
      <c r="Y389" s="1">
        <f>Sheet1[[#This Row],[UnitPrice]]*Sheet1[[#This Row],[Quantity]] *(1 - Sheet1[[#This Row],[Discount]])</f>
        <v>5778.8185000000003</v>
      </c>
      <c r="Z389" s="24">
        <f>SUM(Sheet1[[#This Row],[Quantity]]*Sheet1[[#This Row],[Returned]])</f>
        <v>0</v>
      </c>
    </row>
    <row r="390" spans="1:26" x14ac:dyDescent="0.25">
      <c r="A390" s="6">
        <v>45042</v>
      </c>
      <c r="B390" t="s">
        <v>29</v>
      </c>
      <c r="C390" t="s">
        <v>20</v>
      </c>
      <c r="D390">
        <v>17</v>
      </c>
      <c r="E390" s="1">
        <v>260.25</v>
      </c>
      <c r="F390" t="s">
        <v>58</v>
      </c>
      <c r="G390" t="s">
        <v>22</v>
      </c>
      <c r="H390" s="9">
        <v>0.1</v>
      </c>
      <c r="I390" t="s">
        <v>47</v>
      </c>
      <c r="J390" s="1">
        <v>3981.8249999999998</v>
      </c>
      <c r="K390" t="s">
        <v>82</v>
      </c>
      <c r="L390" t="s">
        <v>35</v>
      </c>
      <c r="M390">
        <v>0</v>
      </c>
      <c r="N390" t="s">
        <v>821</v>
      </c>
      <c r="O390" t="s">
        <v>822</v>
      </c>
      <c r="P390" s="11">
        <v>23.26</v>
      </c>
      <c r="Q390" s="6">
        <v>45042</v>
      </c>
      <c r="R390" s="6">
        <v>45044</v>
      </c>
      <c r="S390" t="s">
        <v>38</v>
      </c>
      <c r="T390">
        <f>Sheet1[[#This Row],[DeliveryDate]]-Sheet1[[#This Row],[OrderDate]]</f>
        <v>2</v>
      </c>
      <c r="U390" t="str">
        <f t="shared" si="12"/>
        <v>Jan</v>
      </c>
      <c r="V390" t="str">
        <f t="shared" si="13"/>
        <v>Saturday</v>
      </c>
      <c r="W390" s="1">
        <f>Sheet1[[#This Row],[TotalPrice]]-Sheet1[[#This Row],[ShippingCost]]</f>
        <v>3958.5649999999996</v>
      </c>
      <c r="X390" t="str">
        <f>TEXT(Sheet1[[#This Row],[Date]], "yyyy")</f>
        <v>2023</v>
      </c>
      <c r="Y390" s="1">
        <f>Sheet1[[#This Row],[UnitPrice]]*Sheet1[[#This Row],[Quantity]] *(1 - Sheet1[[#This Row],[Discount]])</f>
        <v>3981.8250000000003</v>
      </c>
      <c r="Z390" s="24">
        <f>SUM(Sheet1[[#This Row],[Quantity]]*Sheet1[[#This Row],[Returned]])</f>
        <v>0</v>
      </c>
    </row>
    <row r="391" spans="1:26" x14ac:dyDescent="0.25">
      <c r="A391" s="6">
        <v>45584</v>
      </c>
      <c r="B391" t="s">
        <v>19</v>
      </c>
      <c r="C391" t="s">
        <v>30</v>
      </c>
      <c r="D391">
        <v>6</v>
      </c>
      <c r="E391" s="1">
        <v>549.21</v>
      </c>
      <c r="F391" t="s">
        <v>21</v>
      </c>
      <c r="G391" t="s">
        <v>32</v>
      </c>
      <c r="H391" s="9">
        <v>0.1</v>
      </c>
      <c r="I391" t="s">
        <v>23</v>
      </c>
      <c r="J391" s="1">
        <v>2965.7339999999999</v>
      </c>
      <c r="K391" t="s">
        <v>82</v>
      </c>
      <c r="L391" t="s">
        <v>41</v>
      </c>
      <c r="M391">
        <v>1</v>
      </c>
      <c r="N391" t="s">
        <v>823</v>
      </c>
      <c r="O391" t="s">
        <v>824</v>
      </c>
      <c r="P391" s="11">
        <v>12.29</v>
      </c>
      <c r="Q391" s="6">
        <v>45584</v>
      </c>
      <c r="R391" s="6">
        <v>45592</v>
      </c>
      <c r="S391" t="s">
        <v>28</v>
      </c>
      <c r="T391">
        <f>Sheet1[[#This Row],[DeliveryDate]]-Sheet1[[#This Row],[OrderDate]]</f>
        <v>8</v>
      </c>
      <c r="U391" t="str">
        <f t="shared" si="12"/>
        <v>Jun</v>
      </c>
      <c r="V391" t="str">
        <f t="shared" si="13"/>
        <v>Thursday</v>
      </c>
      <c r="W391" s="1">
        <f>Sheet1[[#This Row],[TotalPrice]]-Sheet1[[#This Row],[ShippingCost]]</f>
        <v>2953.444</v>
      </c>
      <c r="X391" t="str">
        <f>TEXT(Sheet1[[#This Row],[Date]], "yyyy")</f>
        <v>2024</v>
      </c>
      <c r="Y391" s="1">
        <f>Sheet1[[#This Row],[UnitPrice]]*Sheet1[[#This Row],[Quantity]] *(1 - Sheet1[[#This Row],[Discount]])</f>
        <v>2965.7340000000004</v>
      </c>
      <c r="Z391" s="24">
        <f>SUM(Sheet1[[#This Row],[Quantity]]*Sheet1[[#This Row],[Returned]])</f>
        <v>6</v>
      </c>
    </row>
    <row r="392" spans="1:26" hidden="1" x14ac:dyDescent="0.25">
      <c r="A392" s="6">
        <v>45473</v>
      </c>
      <c r="B392" t="s">
        <v>45</v>
      </c>
      <c r="C392" t="s">
        <v>109</v>
      </c>
      <c r="D392">
        <v>17</v>
      </c>
      <c r="E392" s="1">
        <v>472.33</v>
      </c>
      <c r="F392" t="s">
        <v>51</v>
      </c>
      <c r="G392" t="s">
        <v>32</v>
      </c>
      <c r="H392" s="9">
        <v>0.15</v>
      </c>
      <c r="I392" t="s">
        <v>52</v>
      </c>
      <c r="J392" s="1">
        <v>6825.1684999999998</v>
      </c>
      <c r="K392" t="s">
        <v>55</v>
      </c>
      <c r="L392" t="s">
        <v>41</v>
      </c>
      <c r="M392">
        <v>0</v>
      </c>
      <c r="N392" t="s">
        <v>825</v>
      </c>
      <c r="O392" t="s">
        <v>826</v>
      </c>
      <c r="P392" s="11">
        <v>22.63</v>
      </c>
      <c r="Q392" s="6">
        <v>45473</v>
      </c>
      <c r="R392" s="6">
        <v>45477</v>
      </c>
      <c r="S392" t="s">
        <v>50</v>
      </c>
      <c r="T392">
        <f>Sheet1[[#This Row],[DeliveryDate]]-Sheet1[[#This Row],[OrderDate]]</f>
        <v>4</v>
      </c>
      <c r="U392" t="str">
        <f t="shared" si="12"/>
        <v>Apr</v>
      </c>
      <c r="V392" t="str">
        <f t="shared" si="13"/>
        <v>Sunday</v>
      </c>
      <c r="W392" s="1">
        <f>Sheet1[[#This Row],[TotalPrice]]-Sheet1[[#This Row],[ShippingCost]]</f>
        <v>6802.5384999999997</v>
      </c>
      <c r="X392" t="str">
        <f>TEXT(Sheet1[[#This Row],[Date]], "yyyy")</f>
        <v>2024</v>
      </c>
      <c r="Y392" s="1">
        <f>Sheet1[[#This Row],[UnitPrice]]*Sheet1[[#This Row],[Quantity]] *(1 - Sheet1[[#This Row],[Discount]])</f>
        <v>6825.1684999999998</v>
      </c>
      <c r="Z392" s="24">
        <f>SUM(Sheet1[[#This Row],[Quantity]]*Sheet1[[#This Row],[Returned]])</f>
        <v>0</v>
      </c>
    </row>
    <row r="393" spans="1:26" hidden="1" x14ac:dyDescent="0.25">
      <c r="A393" s="6">
        <v>45576</v>
      </c>
      <c r="B393" t="s">
        <v>62</v>
      </c>
      <c r="C393" t="s">
        <v>20</v>
      </c>
      <c r="D393">
        <v>9</v>
      </c>
      <c r="E393" s="1">
        <v>596.83000000000004</v>
      </c>
      <c r="F393" t="s">
        <v>31</v>
      </c>
      <c r="G393" t="s">
        <v>32</v>
      </c>
      <c r="H393" s="9">
        <v>0</v>
      </c>
      <c r="I393" t="s">
        <v>23</v>
      </c>
      <c r="J393" s="1">
        <v>5371.47</v>
      </c>
      <c r="K393" t="s">
        <v>67</v>
      </c>
      <c r="L393" t="s">
        <v>41</v>
      </c>
      <c r="M393">
        <v>0</v>
      </c>
      <c r="N393" t="s">
        <v>827</v>
      </c>
      <c r="O393" t="s">
        <v>171</v>
      </c>
      <c r="P393" s="11">
        <v>6.43</v>
      </c>
      <c r="Q393" s="6">
        <v>45576</v>
      </c>
      <c r="R393" s="6">
        <v>45584</v>
      </c>
      <c r="S393" t="s">
        <v>65</v>
      </c>
      <c r="T393">
        <f>Sheet1[[#This Row],[DeliveryDate]]-Sheet1[[#This Row],[OrderDate]]</f>
        <v>8</v>
      </c>
      <c r="U393" t="str">
        <f t="shared" si="12"/>
        <v>Feb</v>
      </c>
      <c r="V393" t="str">
        <f t="shared" si="13"/>
        <v>Monday</v>
      </c>
      <c r="W393" s="1">
        <f>Sheet1[[#This Row],[TotalPrice]]-Sheet1[[#This Row],[ShippingCost]]</f>
        <v>5365.04</v>
      </c>
      <c r="X393" t="str">
        <f>TEXT(Sheet1[[#This Row],[Date]], "yyyy")</f>
        <v>2024</v>
      </c>
      <c r="Y393" s="1">
        <f>Sheet1[[#This Row],[UnitPrice]]*Sheet1[[#This Row],[Quantity]] *(1 - Sheet1[[#This Row],[Discount]])</f>
        <v>5371.47</v>
      </c>
      <c r="Z393" s="24">
        <f>SUM(Sheet1[[#This Row],[Quantity]]*Sheet1[[#This Row],[Returned]])</f>
        <v>0</v>
      </c>
    </row>
    <row r="394" spans="1:26" hidden="1" x14ac:dyDescent="0.25">
      <c r="A394" s="6">
        <v>45822</v>
      </c>
      <c r="B394" t="s">
        <v>45</v>
      </c>
      <c r="C394" t="s">
        <v>102</v>
      </c>
      <c r="D394">
        <v>15</v>
      </c>
      <c r="E394" s="1">
        <v>154.04</v>
      </c>
      <c r="F394" t="s">
        <v>58</v>
      </c>
      <c r="G394" t="s">
        <v>32</v>
      </c>
      <c r="H394" s="9">
        <v>0.1</v>
      </c>
      <c r="I394" t="s">
        <v>33</v>
      </c>
      <c r="J394" s="1">
        <v>2079.54</v>
      </c>
      <c r="K394" t="s">
        <v>67</v>
      </c>
      <c r="L394" t="s">
        <v>25</v>
      </c>
      <c r="M394">
        <v>1</v>
      </c>
      <c r="N394" t="s">
        <v>828</v>
      </c>
      <c r="O394" t="s">
        <v>829</v>
      </c>
      <c r="P394" s="11">
        <v>24.53</v>
      </c>
      <c r="Q394" s="6">
        <v>45822</v>
      </c>
      <c r="R394" s="6">
        <v>45831</v>
      </c>
      <c r="S394" t="s">
        <v>50</v>
      </c>
      <c r="T394">
        <f>Sheet1[[#This Row],[DeliveryDate]]-Sheet1[[#This Row],[OrderDate]]</f>
        <v>9</v>
      </c>
      <c r="U394" t="str">
        <f t="shared" si="12"/>
        <v>Dec</v>
      </c>
      <c r="V394" t="str">
        <f t="shared" si="13"/>
        <v>Monday</v>
      </c>
      <c r="W394" s="1">
        <f>Sheet1[[#This Row],[TotalPrice]]-Sheet1[[#This Row],[ShippingCost]]</f>
        <v>2055.0099999999998</v>
      </c>
      <c r="X394" t="str">
        <f>TEXT(Sheet1[[#This Row],[Date]], "yyyy")</f>
        <v>2025</v>
      </c>
      <c r="Y394" s="1">
        <f>Sheet1[[#This Row],[UnitPrice]]*Sheet1[[#This Row],[Quantity]] *(1 - Sheet1[[#This Row],[Discount]])</f>
        <v>2079.54</v>
      </c>
      <c r="Z394" s="24">
        <f>SUM(Sheet1[[#This Row],[Quantity]]*Sheet1[[#This Row],[Returned]])</f>
        <v>15</v>
      </c>
    </row>
    <row r="395" spans="1:26" x14ac:dyDescent="0.25">
      <c r="A395" s="6">
        <v>45404</v>
      </c>
      <c r="B395" t="s">
        <v>62</v>
      </c>
      <c r="C395" t="s">
        <v>93</v>
      </c>
      <c r="D395">
        <v>5</v>
      </c>
      <c r="E395" s="1">
        <v>382.17</v>
      </c>
      <c r="F395" t="s">
        <v>51</v>
      </c>
      <c r="G395" t="s">
        <v>22</v>
      </c>
      <c r="H395" s="9">
        <v>0</v>
      </c>
      <c r="I395" t="s">
        <v>66</v>
      </c>
      <c r="J395" s="1">
        <v>1910.85</v>
      </c>
      <c r="K395" t="s">
        <v>82</v>
      </c>
      <c r="L395" t="s">
        <v>25</v>
      </c>
      <c r="M395">
        <v>0</v>
      </c>
      <c r="N395" t="s">
        <v>830</v>
      </c>
      <c r="O395" t="s">
        <v>831</v>
      </c>
      <c r="P395" s="11">
        <v>17.72</v>
      </c>
      <c r="Q395" s="6">
        <v>45404</v>
      </c>
      <c r="R395" s="6">
        <v>45407</v>
      </c>
      <c r="S395" t="s">
        <v>65</v>
      </c>
      <c r="T395">
        <f>Sheet1[[#This Row],[DeliveryDate]]-Sheet1[[#This Row],[OrderDate]]</f>
        <v>3</v>
      </c>
      <c r="U395" t="str">
        <f t="shared" si="12"/>
        <v>Jul</v>
      </c>
      <c r="V395" t="str">
        <f t="shared" si="13"/>
        <v>Thursday</v>
      </c>
      <c r="W395" s="1">
        <f>Sheet1[[#This Row],[TotalPrice]]-Sheet1[[#This Row],[ShippingCost]]</f>
        <v>1893.1299999999999</v>
      </c>
      <c r="X395" t="str">
        <f>TEXT(Sheet1[[#This Row],[Date]], "yyyy")</f>
        <v>2024</v>
      </c>
      <c r="Y395" s="1">
        <f>Sheet1[[#This Row],[UnitPrice]]*Sheet1[[#This Row],[Quantity]] *(1 - Sheet1[[#This Row],[Discount]])</f>
        <v>1910.8500000000001</v>
      </c>
      <c r="Z395" s="24">
        <f>SUM(Sheet1[[#This Row],[Quantity]]*Sheet1[[#This Row],[Returned]])</f>
        <v>0</v>
      </c>
    </row>
    <row r="396" spans="1:26" x14ac:dyDescent="0.25">
      <c r="A396" s="6">
        <v>45611</v>
      </c>
      <c r="B396" t="s">
        <v>19</v>
      </c>
      <c r="C396" t="s">
        <v>102</v>
      </c>
      <c r="D396">
        <v>10</v>
      </c>
      <c r="E396" s="1">
        <v>98.24</v>
      </c>
      <c r="F396" t="s">
        <v>51</v>
      </c>
      <c r="G396" t="s">
        <v>22</v>
      </c>
      <c r="H396" s="9">
        <v>0</v>
      </c>
      <c r="I396" t="s">
        <v>47</v>
      </c>
      <c r="J396" s="1">
        <v>982.4</v>
      </c>
      <c r="K396" t="s">
        <v>82</v>
      </c>
      <c r="L396" t="s">
        <v>25</v>
      </c>
      <c r="M396">
        <v>1</v>
      </c>
      <c r="N396" t="s">
        <v>832</v>
      </c>
      <c r="O396" t="s">
        <v>833</v>
      </c>
      <c r="P396" s="11">
        <v>21.01</v>
      </c>
      <c r="Q396" s="6">
        <v>45611</v>
      </c>
      <c r="R396" s="6">
        <v>45613</v>
      </c>
      <c r="S396" t="s">
        <v>28</v>
      </c>
      <c r="T396">
        <f>Sheet1[[#This Row],[DeliveryDate]]-Sheet1[[#This Row],[OrderDate]]</f>
        <v>2</v>
      </c>
      <c r="U396" t="str">
        <f t="shared" si="12"/>
        <v>Mar</v>
      </c>
      <c r="V396" t="str">
        <f t="shared" si="13"/>
        <v>Saturday</v>
      </c>
      <c r="W396" s="1">
        <f>Sheet1[[#This Row],[TotalPrice]]-Sheet1[[#This Row],[ShippingCost]]</f>
        <v>961.39</v>
      </c>
      <c r="X396" t="str">
        <f>TEXT(Sheet1[[#This Row],[Date]], "yyyy")</f>
        <v>2024</v>
      </c>
      <c r="Y396" s="1">
        <f>Sheet1[[#This Row],[UnitPrice]]*Sheet1[[#This Row],[Quantity]] *(1 - Sheet1[[#This Row],[Discount]])</f>
        <v>982.4</v>
      </c>
      <c r="Z396" s="24">
        <f>SUM(Sheet1[[#This Row],[Quantity]]*Sheet1[[#This Row],[Returned]])</f>
        <v>10</v>
      </c>
    </row>
    <row r="397" spans="1:26" x14ac:dyDescent="0.25">
      <c r="A397" s="6">
        <v>45471</v>
      </c>
      <c r="B397" t="s">
        <v>45</v>
      </c>
      <c r="C397" t="s">
        <v>20</v>
      </c>
      <c r="D397">
        <v>6</v>
      </c>
      <c r="E397" s="1">
        <v>227.6</v>
      </c>
      <c r="F397" t="s">
        <v>58</v>
      </c>
      <c r="G397" t="s">
        <v>32</v>
      </c>
      <c r="H397" s="9">
        <v>0.05</v>
      </c>
      <c r="I397" t="s">
        <v>52</v>
      </c>
      <c r="J397" s="1">
        <v>1297.32</v>
      </c>
      <c r="K397" t="s">
        <v>55</v>
      </c>
      <c r="L397" t="s">
        <v>25</v>
      </c>
      <c r="M397">
        <v>0</v>
      </c>
      <c r="N397" t="s">
        <v>834</v>
      </c>
      <c r="O397" t="s">
        <v>835</v>
      </c>
      <c r="P397" s="11">
        <v>38.22</v>
      </c>
      <c r="Q397" s="6">
        <v>45471</v>
      </c>
      <c r="R397" s="6">
        <v>45478</v>
      </c>
      <c r="S397" t="s">
        <v>50</v>
      </c>
      <c r="T397">
        <f>Sheet1[[#This Row],[DeliveryDate]]-Sheet1[[#This Row],[OrderDate]]</f>
        <v>7</v>
      </c>
      <c r="U397" t="str">
        <f t="shared" si="12"/>
        <v>May</v>
      </c>
      <c r="V397" t="str">
        <f t="shared" si="13"/>
        <v>Saturday</v>
      </c>
      <c r="W397" s="1">
        <f>Sheet1[[#This Row],[TotalPrice]]-Sheet1[[#This Row],[ShippingCost]]</f>
        <v>1259.0999999999999</v>
      </c>
      <c r="X397" t="str">
        <f>TEXT(Sheet1[[#This Row],[Date]], "yyyy")</f>
        <v>2024</v>
      </c>
      <c r="Y397" s="1">
        <f>Sheet1[[#This Row],[UnitPrice]]*Sheet1[[#This Row],[Quantity]] *(1 - Sheet1[[#This Row],[Discount]])</f>
        <v>1297.32</v>
      </c>
      <c r="Z397" s="24">
        <f>SUM(Sheet1[[#This Row],[Quantity]]*Sheet1[[#This Row],[Returned]])</f>
        <v>0</v>
      </c>
    </row>
    <row r="398" spans="1:26" x14ac:dyDescent="0.25">
      <c r="A398" s="6">
        <v>44983</v>
      </c>
      <c r="B398" t="s">
        <v>45</v>
      </c>
      <c r="C398" t="s">
        <v>93</v>
      </c>
      <c r="D398">
        <v>5</v>
      </c>
      <c r="E398" s="1">
        <v>489.13</v>
      </c>
      <c r="F398" t="s">
        <v>51</v>
      </c>
      <c r="G398" t="s">
        <v>32</v>
      </c>
      <c r="H398" s="9">
        <v>0.1</v>
      </c>
      <c r="I398" t="s">
        <v>66</v>
      </c>
      <c r="J398" s="1">
        <v>2201.085</v>
      </c>
      <c r="K398" t="s">
        <v>34</v>
      </c>
      <c r="L398" t="s">
        <v>25</v>
      </c>
      <c r="M398">
        <v>0</v>
      </c>
      <c r="N398" t="s">
        <v>836</v>
      </c>
      <c r="O398" t="s">
        <v>837</v>
      </c>
      <c r="P398" s="11">
        <v>44.73</v>
      </c>
      <c r="Q398" s="6">
        <v>44983</v>
      </c>
      <c r="R398" s="6">
        <v>44989</v>
      </c>
      <c r="S398" t="s">
        <v>50</v>
      </c>
      <c r="T398">
        <f>Sheet1[[#This Row],[DeliveryDate]]-Sheet1[[#This Row],[OrderDate]]</f>
        <v>6</v>
      </c>
      <c r="U398" t="str">
        <f t="shared" si="12"/>
        <v>Jan</v>
      </c>
      <c r="V398" t="str">
        <f t="shared" si="13"/>
        <v>Tuesday</v>
      </c>
      <c r="W398" s="1">
        <f>Sheet1[[#This Row],[TotalPrice]]-Sheet1[[#This Row],[ShippingCost]]</f>
        <v>2156.355</v>
      </c>
      <c r="X398" t="str">
        <f>TEXT(Sheet1[[#This Row],[Date]], "yyyy")</f>
        <v>2023</v>
      </c>
      <c r="Y398" s="1">
        <f>Sheet1[[#This Row],[UnitPrice]]*Sheet1[[#This Row],[Quantity]] *(1 - Sheet1[[#This Row],[Discount]])</f>
        <v>2201.085</v>
      </c>
      <c r="Z398" s="24">
        <f>SUM(Sheet1[[#This Row],[Quantity]]*Sheet1[[#This Row],[Returned]])</f>
        <v>0</v>
      </c>
    </row>
    <row r="399" spans="1:26" hidden="1" x14ac:dyDescent="0.25">
      <c r="A399" s="6">
        <v>45412</v>
      </c>
      <c r="B399" t="s">
        <v>29</v>
      </c>
      <c r="C399" t="s">
        <v>20</v>
      </c>
      <c r="D399">
        <v>4</v>
      </c>
      <c r="E399" s="1">
        <v>414.36</v>
      </c>
      <c r="F399" t="s">
        <v>31</v>
      </c>
      <c r="G399" t="s">
        <v>32</v>
      </c>
      <c r="H399" s="9">
        <v>0</v>
      </c>
      <c r="I399" t="s">
        <v>59</v>
      </c>
      <c r="J399" s="1">
        <v>1657.44</v>
      </c>
      <c r="K399" t="s">
        <v>55</v>
      </c>
      <c r="L399" t="s">
        <v>25</v>
      </c>
      <c r="M399">
        <v>0</v>
      </c>
      <c r="N399" t="s">
        <v>838</v>
      </c>
      <c r="O399" t="s">
        <v>839</v>
      </c>
      <c r="P399" s="11">
        <v>8.02</v>
      </c>
      <c r="Q399" s="6">
        <v>45412</v>
      </c>
      <c r="R399" s="6">
        <v>45419</v>
      </c>
      <c r="S399" t="s">
        <v>38</v>
      </c>
      <c r="T399">
        <f>Sheet1[[#This Row],[DeliveryDate]]-Sheet1[[#This Row],[OrderDate]]</f>
        <v>7</v>
      </c>
      <c r="U399" t="str">
        <f t="shared" si="12"/>
        <v>Oct</v>
      </c>
      <c r="V399" t="str">
        <f t="shared" si="13"/>
        <v>Sunday</v>
      </c>
      <c r="W399" s="1">
        <f>Sheet1[[#This Row],[TotalPrice]]-Sheet1[[#This Row],[ShippingCost]]</f>
        <v>1649.42</v>
      </c>
      <c r="X399" t="str">
        <f>TEXT(Sheet1[[#This Row],[Date]], "yyyy")</f>
        <v>2024</v>
      </c>
      <c r="Y399" s="1">
        <f>Sheet1[[#This Row],[UnitPrice]]*Sheet1[[#This Row],[Quantity]] *(1 - Sheet1[[#This Row],[Discount]])</f>
        <v>1657.44</v>
      </c>
      <c r="Z399" s="24">
        <f>SUM(Sheet1[[#This Row],[Quantity]]*Sheet1[[#This Row],[Returned]])</f>
        <v>0</v>
      </c>
    </row>
    <row r="400" spans="1:26" x14ac:dyDescent="0.25">
      <c r="A400" s="6">
        <v>45445</v>
      </c>
      <c r="B400" t="s">
        <v>39</v>
      </c>
      <c r="C400" t="s">
        <v>46</v>
      </c>
      <c r="D400">
        <v>20</v>
      </c>
      <c r="E400" s="1">
        <v>427.3</v>
      </c>
      <c r="F400" t="s">
        <v>51</v>
      </c>
      <c r="G400" t="s">
        <v>22</v>
      </c>
      <c r="H400" s="9">
        <v>0.05</v>
      </c>
      <c r="I400" t="s">
        <v>47</v>
      </c>
      <c r="J400" s="1">
        <v>8118.7</v>
      </c>
      <c r="K400" t="s">
        <v>34</v>
      </c>
      <c r="L400" t="s">
        <v>25</v>
      </c>
      <c r="M400">
        <v>1</v>
      </c>
      <c r="N400" t="s">
        <v>840</v>
      </c>
      <c r="O400" t="s">
        <v>841</v>
      </c>
      <c r="P400" s="11">
        <v>25.19</v>
      </c>
      <c r="Q400" s="6">
        <v>45445</v>
      </c>
      <c r="R400" s="6">
        <v>45451</v>
      </c>
      <c r="S400" t="s">
        <v>44</v>
      </c>
      <c r="T400">
        <f>Sheet1[[#This Row],[DeliveryDate]]-Sheet1[[#This Row],[OrderDate]]</f>
        <v>6</v>
      </c>
      <c r="U400" t="str">
        <f t="shared" si="12"/>
        <v>Nov</v>
      </c>
      <c r="V400" t="str">
        <f t="shared" si="13"/>
        <v>Saturday</v>
      </c>
      <c r="W400" s="1">
        <f>Sheet1[[#This Row],[TotalPrice]]-Sheet1[[#This Row],[ShippingCost]]</f>
        <v>8093.51</v>
      </c>
      <c r="X400" t="str">
        <f>TEXT(Sheet1[[#This Row],[Date]], "yyyy")</f>
        <v>2024</v>
      </c>
      <c r="Y400" s="1">
        <f>Sheet1[[#This Row],[UnitPrice]]*Sheet1[[#This Row],[Quantity]] *(1 - Sheet1[[#This Row],[Discount]])</f>
        <v>8118.7</v>
      </c>
      <c r="Z400" s="24">
        <f>SUM(Sheet1[[#This Row],[Quantity]]*Sheet1[[#This Row],[Returned]])</f>
        <v>20</v>
      </c>
    </row>
    <row r="401" spans="1:26" hidden="1" x14ac:dyDescent="0.25">
      <c r="A401" s="6">
        <v>45536</v>
      </c>
      <c r="B401" t="s">
        <v>29</v>
      </c>
      <c r="C401" t="s">
        <v>20</v>
      </c>
      <c r="D401">
        <v>16</v>
      </c>
      <c r="E401" s="1">
        <v>588.91999999999996</v>
      </c>
      <c r="F401" t="s">
        <v>58</v>
      </c>
      <c r="G401" t="s">
        <v>22</v>
      </c>
      <c r="H401" s="9">
        <v>0.15</v>
      </c>
      <c r="I401" t="s">
        <v>33</v>
      </c>
      <c r="J401" s="1">
        <v>8009.311999999999</v>
      </c>
      <c r="K401" t="s">
        <v>67</v>
      </c>
      <c r="L401" t="s">
        <v>25</v>
      </c>
      <c r="M401">
        <v>0</v>
      </c>
      <c r="N401" t="s">
        <v>842</v>
      </c>
      <c r="O401" t="s">
        <v>843</v>
      </c>
      <c r="P401" s="11">
        <v>7.89</v>
      </c>
      <c r="Q401" s="6">
        <v>45536</v>
      </c>
      <c r="R401" s="6">
        <v>45540</v>
      </c>
      <c r="S401" t="s">
        <v>38</v>
      </c>
      <c r="T401">
        <f>Sheet1[[#This Row],[DeliveryDate]]-Sheet1[[#This Row],[OrderDate]]</f>
        <v>4</v>
      </c>
      <c r="U401" t="str">
        <f t="shared" si="12"/>
        <v>Jan</v>
      </c>
      <c r="V401" t="str">
        <f t="shared" si="13"/>
        <v>Sunday</v>
      </c>
      <c r="W401" s="1">
        <f>Sheet1[[#This Row],[TotalPrice]]-Sheet1[[#This Row],[ShippingCost]]</f>
        <v>8001.4219999999987</v>
      </c>
      <c r="X401" t="str">
        <f>TEXT(Sheet1[[#This Row],[Date]], "yyyy")</f>
        <v>2024</v>
      </c>
      <c r="Y401" s="1">
        <f>Sheet1[[#This Row],[UnitPrice]]*Sheet1[[#This Row],[Quantity]] *(1 - Sheet1[[#This Row],[Discount]])</f>
        <v>8009.311999999999</v>
      </c>
      <c r="Z401" s="24">
        <f>SUM(Sheet1[[#This Row],[Quantity]]*Sheet1[[#This Row],[Returned]])</f>
        <v>0</v>
      </c>
    </row>
    <row r="402" spans="1:26" x14ac:dyDescent="0.25">
      <c r="A402" s="6">
        <v>45747</v>
      </c>
      <c r="B402" t="s">
        <v>29</v>
      </c>
      <c r="C402" t="s">
        <v>30</v>
      </c>
      <c r="D402">
        <v>1</v>
      </c>
      <c r="E402" s="1">
        <v>476</v>
      </c>
      <c r="F402" t="s">
        <v>31</v>
      </c>
      <c r="G402" t="s">
        <v>22</v>
      </c>
      <c r="H402" s="9">
        <v>0.15</v>
      </c>
      <c r="I402" t="s">
        <v>52</v>
      </c>
      <c r="J402" s="1">
        <v>404.6</v>
      </c>
      <c r="K402" t="s">
        <v>67</v>
      </c>
      <c r="L402" t="s">
        <v>25</v>
      </c>
      <c r="M402">
        <v>0</v>
      </c>
      <c r="N402" t="s">
        <v>844</v>
      </c>
      <c r="O402" t="s">
        <v>845</v>
      </c>
      <c r="P402" s="11">
        <v>18.95</v>
      </c>
      <c r="Q402" s="6">
        <v>45747</v>
      </c>
      <c r="R402" s="6">
        <v>45750</v>
      </c>
      <c r="S402" t="s">
        <v>38</v>
      </c>
      <c r="T402">
        <f>Sheet1[[#This Row],[DeliveryDate]]-Sheet1[[#This Row],[OrderDate]]</f>
        <v>3</v>
      </c>
      <c r="U402" t="str">
        <f t="shared" si="12"/>
        <v>Jun</v>
      </c>
      <c r="V402" t="str">
        <f t="shared" si="13"/>
        <v>Wednesday</v>
      </c>
      <c r="W402" s="1">
        <f>Sheet1[[#This Row],[TotalPrice]]-Sheet1[[#This Row],[ShippingCost]]</f>
        <v>385.65000000000003</v>
      </c>
      <c r="X402" t="str">
        <f>TEXT(Sheet1[[#This Row],[Date]], "yyyy")</f>
        <v>2025</v>
      </c>
      <c r="Y402" s="1">
        <f>Sheet1[[#This Row],[UnitPrice]]*Sheet1[[#This Row],[Quantity]] *(1 - Sheet1[[#This Row],[Discount]])</f>
        <v>404.59999999999997</v>
      </c>
      <c r="Z402" s="24">
        <f>SUM(Sheet1[[#This Row],[Quantity]]*Sheet1[[#This Row],[Returned]])</f>
        <v>0</v>
      </c>
    </row>
    <row r="403" spans="1:26" x14ac:dyDescent="0.25">
      <c r="A403" s="6">
        <v>45112</v>
      </c>
      <c r="B403" t="s">
        <v>39</v>
      </c>
      <c r="C403" t="s">
        <v>46</v>
      </c>
      <c r="D403">
        <v>3</v>
      </c>
      <c r="E403" s="1">
        <v>250.65</v>
      </c>
      <c r="F403" t="s">
        <v>58</v>
      </c>
      <c r="G403" t="s">
        <v>32</v>
      </c>
      <c r="H403" s="9">
        <v>0.15</v>
      </c>
      <c r="I403" t="s">
        <v>23</v>
      </c>
      <c r="J403" s="1">
        <v>639.15750000000003</v>
      </c>
      <c r="K403" t="s">
        <v>82</v>
      </c>
      <c r="L403" t="s">
        <v>35</v>
      </c>
      <c r="M403">
        <v>0</v>
      </c>
      <c r="N403" t="s">
        <v>846</v>
      </c>
      <c r="O403" t="s">
        <v>847</v>
      </c>
      <c r="P403" s="11">
        <v>44.46</v>
      </c>
      <c r="Q403" s="6">
        <v>45112</v>
      </c>
      <c r="R403" s="6">
        <v>45114</v>
      </c>
      <c r="S403" t="s">
        <v>44</v>
      </c>
      <c r="T403">
        <f>Sheet1[[#This Row],[DeliveryDate]]-Sheet1[[#This Row],[OrderDate]]</f>
        <v>2</v>
      </c>
      <c r="U403" t="str">
        <f t="shared" si="12"/>
        <v>Jan</v>
      </c>
      <c r="V403" t="str">
        <f t="shared" si="13"/>
        <v>Monday</v>
      </c>
      <c r="W403" s="1">
        <f>Sheet1[[#This Row],[TotalPrice]]-Sheet1[[#This Row],[ShippingCost]]</f>
        <v>594.69749999999999</v>
      </c>
      <c r="X403" t="str">
        <f>TEXT(Sheet1[[#This Row],[Date]], "yyyy")</f>
        <v>2023</v>
      </c>
      <c r="Y403" s="1">
        <f>Sheet1[[#This Row],[UnitPrice]]*Sheet1[[#This Row],[Quantity]] *(1 - Sheet1[[#This Row],[Discount]])</f>
        <v>639.15750000000003</v>
      </c>
      <c r="Z403" s="24">
        <f>SUM(Sheet1[[#This Row],[Quantity]]*Sheet1[[#This Row],[Returned]])</f>
        <v>0</v>
      </c>
    </row>
    <row r="404" spans="1:26" x14ac:dyDescent="0.25">
      <c r="A404" s="6">
        <v>45589</v>
      </c>
      <c r="B404" t="s">
        <v>62</v>
      </c>
      <c r="C404" t="s">
        <v>102</v>
      </c>
      <c r="D404">
        <v>19</v>
      </c>
      <c r="E404" s="1">
        <v>301.17</v>
      </c>
      <c r="F404" t="s">
        <v>58</v>
      </c>
      <c r="G404" t="s">
        <v>32</v>
      </c>
      <c r="H404" s="9">
        <v>0.05</v>
      </c>
      <c r="I404" t="s">
        <v>33</v>
      </c>
      <c r="J404" s="1">
        <v>5436.1184999999996</v>
      </c>
      <c r="K404" t="s">
        <v>55</v>
      </c>
      <c r="L404" t="s">
        <v>41</v>
      </c>
      <c r="M404">
        <v>0</v>
      </c>
      <c r="N404" t="s">
        <v>848</v>
      </c>
      <c r="O404" t="s">
        <v>849</v>
      </c>
      <c r="P404" s="11">
        <v>5.71</v>
      </c>
      <c r="Q404" s="6">
        <v>45589</v>
      </c>
      <c r="R404" s="6">
        <v>45599</v>
      </c>
      <c r="S404" t="s">
        <v>65</v>
      </c>
      <c r="T404">
        <f>Sheet1[[#This Row],[DeliveryDate]]-Sheet1[[#This Row],[OrderDate]]</f>
        <v>10</v>
      </c>
      <c r="U404" t="str">
        <f t="shared" si="12"/>
        <v>Jan</v>
      </c>
      <c r="V404" t="str">
        <f t="shared" si="13"/>
        <v>Wednesday</v>
      </c>
      <c r="W404" s="1">
        <f>Sheet1[[#This Row],[TotalPrice]]-Sheet1[[#This Row],[ShippingCost]]</f>
        <v>5430.4084999999995</v>
      </c>
      <c r="X404" t="str">
        <f>TEXT(Sheet1[[#This Row],[Date]], "yyyy")</f>
        <v>2024</v>
      </c>
      <c r="Y404" s="1">
        <f>Sheet1[[#This Row],[UnitPrice]]*Sheet1[[#This Row],[Quantity]] *(1 - Sheet1[[#This Row],[Discount]])</f>
        <v>5436.1185000000005</v>
      </c>
      <c r="Z404" s="24">
        <f>SUM(Sheet1[[#This Row],[Quantity]]*Sheet1[[#This Row],[Returned]])</f>
        <v>0</v>
      </c>
    </row>
    <row r="405" spans="1:26" x14ac:dyDescent="0.25">
      <c r="A405" s="6">
        <v>45755</v>
      </c>
      <c r="B405" t="s">
        <v>39</v>
      </c>
      <c r="C405" t="s">
        <v>46</v>
      </c>
      <c r="D405">
        <v>7</v>
      </c>
      <c r="E405" s="1">
        <v>30.79</v>
      </c>
      <c r="F405" t="s">
        <v>51</v>
      </c>
      <c r="G405" t="s">
        <v>32</v>
      </c>
      <c r="H405" s="9">
        <v>0.1</v>
      </c>
      <c r="I405" t="s">
        <v>59</v>
      </c>
      <c r="J405" s="1">
        <v>193.977</v>
      </c>
      <c r="K405" t="s">
        <v>67</v>
      </c>
      <c r="L405" t="s">
        <v>41</v>
      </c>
      <c r="M405">
        <v>1</v>
      </c>
      <c r="N405" t="s">
        <v>850</v>
      </c>
      <c r="O405" t="s">
        <v>851</v>
      </c>
      <c r="P405" s="11">
        <v>11.39</v>
      </c>
      <c r="Q405" s="6">
        <v>45755</v>
      </c>
      <c r="R405" s="6">
        <v>45763</v>
      </c>
      <c r="S405" t="s">
        <v>44</v>
      </c>
      <c r="T405">
        <f>Sheet1[[#This Row],[DeliveryDate]]-Sheet1[[#This Row],[OrderDate]]</f>
        <v>8</v>
      </c>
      <c r="U405" t="str">
        <f t="shared" si="12"/>
        <v>Jan</v>
      </c>
      <c r="V405" t="str">
        <f t="shared" si="13"/>
        <v>Monday</v>
      </c>
      <c r="W405" s="1">
        <f>Sheet1[[#This Row],[TotalPrice]]-Sheet1[[#This Row],[ShippingCost]]</f>
        <v>182.58699999999999</v>
      </c>
      <c r="X405" t="str">
        <f>TEXT(Sheet1[[#This Row],[Date]], "yyyy")</f>
        <v>2025</v>
      </c>
      <c r="Y405" s="1">
        <f>Sheet1[[#This Row],[UnitPrice]]*Sheet1[[#This Row],[Quantity]] *(1 - Sheet1[[#This Row],[Discount]])</f>
        <v>193.977</v>
      </c>
      <c r="Z405" s="24">
        <f>SUM(Sheet1[[#This Row],[Quantity]]*Sheet1[[#This Row],[Returned]])</f>
        <v>7</v>
      </c>
    </row>
    <row r="406" spans="1:26" hidden="1" x14ac:dyDescent="0.25">
      <c r="A406" s="6">
        <v>45448</v>
      </c>
      <c r="B406" t="s">
        <v>19</v>
      </c>
      <c r="C406" t="s">
        <v>20</v>
      </c>
      <c r="D406">
        <v>1</v>
      </c>
      <c r="E406" s="1">
        <v>561.6</v>
      </c>
      <c r="F406" t="s">
        <v>31</v>
      </c>
      <c r="G406" t="s">
        <v>22</v>
      </c>
      <c r="H406" s="9">
        <v>0.15</v>
      </c>
      <c r="I406" t="s">
        <v>33</v>
      </c>
      <c r="J406" s="1">
        <v>477.36</v>
      </c>
      <c r="K406" t="s">
        <v>55</v>
      </c>
      <c r="L406" t="s">
        <v>35</v>
      </c>
      <c r="M406">
        <v>0</v>
      </c>
      <c r="N406" t="s">
        <v>852</v>
      </c>
      <c r="O406" t="s">
        <v>265</v>
      </c>
      <c r="P406" s="11">
        <v>38.020000000000003</v>
      </c>
      <c r="Q406" s="6">
        <v>45448</v>
      </c>
      <c r="R406" s="6">
        <v>45453</v>
      </c>
      <c r="S406" t="s">
        <v>28</v>
      </c>
      <c r="T406">
        <f>Sheet1[[#This Row],[DeliveryDate]]-Sheet1[[#This Row],[OrderDate]]</f>
        <v>5</v>
      </c>
      <c r="U406" t="str">
        <f t="shared" si="12"/>
        <v>Feb</v>
      </c>
      <c r="V406" t="str">
        <f t="shared" si="13"/>
        <v>Thursday</v>
      </c>
      <c r="W406" s="1">
        <f>Sheet1[[#This Row],[TotalPrice]]-Sheet1[[#This Row],[ShippingCost]]</f>
        <v>439.34000000000003</v>
      </c>
      <c r="X406" t="str">
        <f>TEXT(Sheet1[[#This Row],[Date]], "yyyy")</f>
        <v>2024</v>
      </c>
      <c r="Y406" s="1">
        <f>Sheet1[[#This Row],[UnitPrice]]*Sheet1[[#This Row],[Quantity]] *(1 - Sheet1[[#This Row],[Discount]])</f>
        <v>477.36</v>
      </c>
      <c r="Z406" s="24">
        <f>SUM(Sheet1[[#This Row],[Quantity]]*Sheet1[[#This Row],[Returned]])</f>
        <v>0</v>
      </c>
    </row>
    <row r="407" spans="1:26" x14ac:dyDescent="0.25">
      <c r="A407" s="6">
        <v>45680</v>
      </c>
      <c r="B407" t="s">
        <v>62</v>
      </c>
      <c r="C407" t="s">
        <v>30</v>
      </c>
      <c r="D407">
        <v>16</v>
      </c>
      <c r="E407" s="1">
        <v>193.7</v>
      </c>
      <c r="F407" t="s">
        <v>31</v>
      </c>
      <c r="G407" t="s">
        <v>32</v>
      </c>
      <c r="H407" s="9">
        <v>0.15</v>
      </c>
      <c r="I407" t="s">
        <v>59</v>
      </c>
      <c r="J407" s="1">
        <v>2634.32</v>
      </c>
      <c r="K407" t="s">
        <v>82</v>
      </c>
      <c r="L407" t="s">
        <v>35</v>
      </c>
      <c r="M407">
        <v>0</v>
      </c>
      <c r="N407" t="s">
        <v>853</v>
      </c>
      <c r="O407" t="s">
        <v>854</v>
      </c>
      <c r="P407" s="11">
        <v>6.83</v>
      </c>
      <c r="Q407" s="6">
        <v>45680</v>
      </c>
      <c r="R407" s="6">
        <v>45686</v>
      </c>
      <c r="S407" t="s">
        <v>65</v>
      </c>
      <c r="T407">
        <f>Sheet1[[#This Row],[DeliveryDate]]-Sheet1[[#This Row],[OrderDate]]</f>
        <v>6</v>
      </c>
      <c r="U407" t="str">
        <f t="shared" si="12"/>
        <v>Sep</v>
      </c>
      <c r="V407" t="str">
        <f t="shared" si="13"/>
        <v>Thursday</v>
      </c>
      <c r="W407" s="1">
        <f>Sheet1[[#This Row],[TotalPrice]]-Sheet1[[#This Row],[ShippingCost]]</f>
        <v>2627.4900000000002</v>
      </c>
      <c r="X407" t="str">
        <f>TEXT(Sheet1[[#This Row],[Date]], "yyyy")</f>
        <v>2025</v>
      </c>
      <c r="Y407" s="1">
        <f>Sheet1[[#This Row],[UnitPrice]]*Sheet1[[#This Row],[Quantity]] *(1 - Sheet1[[#This Row],[Discount]])</f>
        <v>2634.3199999999997</v>
      </c>
      <c r="Z407" s="24">
        <f>SUM(Sheet1[[#This Row],[Quantity]]*Sheet1[[#This Row],[Returned]])</f>
        <v>0</v>
      </c>
    </row>
    <row r="408" spans="1:26" x14ac:dyDescent="0.25">
      <c r="A408" s="6">
        <v>45600</v>
      </c>
      <c r="B408" t="s">
        <v>45</v>
      </c>
      <c r="C408" t="s">
        <v>93</v>
      </c>
      <c r="D408">
        <v>17</v>
      </c>
      <c r="E408" s="1">
        <v>310.02999999999997</v>
      </c>
      <c r="F408" t="s">
        <v>58</v>
      </c>
      <c r="G408" t="s">
        <v>32</v>
      </c>
      <c r="H408" s="9">
        <v>0.05</v>
      </c>
      <c r="I408" t="s">
        <v>52</v>
      </c>
      <c r="J408" s="1">
        <v>5006.9844999999987</v>
      </c>
      <c r="K408" t="s">
        <v>24</v>
      </c>
      <c r="L408" t="s">
        <v>25</v>
      </c>
      <c r="M408">
        <v>0</v>
      </c>
      <c r="N408" t="s">
        <v>855</v>
      </c>
      <c r="O408" t="s">
        <v>856</v>
      </c>
      <c r="P408" s="11">
        <v>8.06</v>
      </c>
      <c r="Q408" s="6">
        <v>45600</v>
      </c>
      <c r="R408" s="6">
        <v>45608</v>
      </c>
      <c r="S408" t="s">
        <v>50</v>
      </c>
      <c r="T408">
        <f>Sheet1[[#This Row],[DeliveryDate]]-Sheet1[[#This Row],[OrderDate]]</f>
        <v>8</v>
      </c>
      <c r="U408" t="str">
        <f t="shared" si="12"/>
        <v>Mar</v>
      </c>
      <c r="V408" t="str">
        <f t="shared" si="13"/>
        <v>Thursday</v>
      </c>
      <c r="W408" s="1">
        <f>Sheet1[[#This Row],[TotalPrice]]-Sheet1[[#This Row],[ShippingCost]]</f>
        <v>4998.9244999999983</v>
      </c>
      <c r="X408" t="str">
        <f>TEXT(Sheet1[[#This Row],[Date]], "yyyy")</f>
        <v>2024</v>
      </c>
      <c r="Y408" s="1">
        <f>Sheet1[[#This Row],[UnitPrice]]*Sheet1[[#This Row],[Quantity]] *(1 - Sheet1[[#This Row],[Discount]])</f>
        <v>5006.9844999999987</v>
      </c>
      <c r="Z408" s="24">
        <f>SUM(Sheet1[[#This Row],[Quantity]]*Sheet1[[#This Row],[Returned]])</f>
        <v>0</v>
      </c>
    </row>
    <row r="409" spans="1:26" x14ac:dyDescent="0.25">
      <c r="A409" s="6">
        <v>45391</v>
      </c>
      <c r="B409" t="s">
        <v>45</v>
      </c>
      <c r="C409" t="s">
        <v>109</v>
      </c>
      <c r="D409">
        <v>3</v>
      </c>
      <c r="E409" s="1">
        <v>250.11</v>
      </c>
      <c r="F409" t="s">
        <v>58</v>
      </c>
      <c r="G409" t="s">
        <v>22</v>
      </c>
      <c r="H409" s="9">
        <v>0</v>
      </c>
      <c r="I409" t="s">
        <v>33</v>
      </c>
      <c r="J409" s="1">
        <v>750.33</v>
      </c>
      <c r="K409" t="s">
        <v>34</v>
      </c>
      <c r="L409" t="s">
        <v>25</v>
      </c>
      <c r="M409">
        <v>0</v>
      </c>
      <c r="N409" t="s">
        <v>857</v>
      </c>
      <c r="O409" t="s">
        <v>858</v>
      </c>
      <c r="P409" s="11">
        <v>36.35</v>
      </c>
      <c r="Q409" s="6">
        <v>45391</v>
      </c>
      <c r="R409" s="6">
        <v>45399</v>
      </c>
      <c r="S409" t="s">
        <v>50</v>
      </c>
      <c r="T409">
        <f>Sheet1[[#This Row],[DeliveryDate]]-Sheet1[[#This Row],[OrderDate]]</f>
        <v>8</v>
      </c>
      <c r="U409" t="str">
        <f t="shared" si="12"/>
        <v>Jul</v>
      </c>
      <c r="V409" t="str">
        <f t="shared" si="13"/>
        <v>Friday</v>
      </c>
      <c r="W409" s="1">
        <f>Sheet1[[#This Row],[TotalPrice]]-Sheet1[[#This Row],[ShippingCost]]</f>
        <v>713.98</v>
      </c>
      <c r="X409" t="str">
        <f>TEXT(Sheet1[[#This Row],[Date]], "yyyy")</f>
        <v>2024</v>
      </c>
      <c r="Y409" s="1">
        <f>Sheet1[[#This Row],[UnitPrice]]*Sheet1[[#This Row],[Quantity]] *(1 - Sheet1[[#This Row],[Discount]])</f>
        <v>750.33</v>
      </c>
      <c r="Z409" s="24">
        <f>SUM(Sheet1[[#This Row],[Quantity]]*Sheet1[[#This Row],[Returned]])</f>
        <v>0</v>
      </c>
    </row>
    <row r="410" spans="1:26" hidden="1" x14ac:dyDescent="0.25">
      <c r="A410" s="6">
        <v>45674</v>
      </c>
      <c r="B410" t="s">
        <v>39</v>
      </c>
      <c r="C410" t="s">
        <v>40</v>
      </c>
      <c r="D410">
        <v>12</v>
      </c>
      <c r="E410" s="1">
        <v>526.82000000000005</v>
      </c>
      <c r="F410" t="s">
        <v>31</v>
      </c>
      <c r="G410" t="s">
        <v>32</v>
      </c>
      <c r="H410" s="9">
        <v>0</v>
      </c>
      <c r="I410" t="s">
        <v>47</v>
      </c>
      <c r="J410" s="1">
        <v>6321.84</v>
      </c>
      <c r="K410" t="s">
        <v>82</v>
      </c>
      <c r="L410" t="s">
        <v>41</v>
      </c>
      <c r="M410">
        <v>0</v>
      </c>
      <c r="N410" t="s">
        <v>859</v>
      </c>
      <c r="O410" t="s">
        <v>860</v>
      </c>
      <c r="P410" s="11">
        <v>29.75</v>
      </c>
      <c r="Q410" s="6">
        <v>45674</v>
      </c>
      <c r="R410" s="6">
        <v>45682</v>
      </c>
      <c r="S410" t="s">
        <v>44</v>
      </c>
      <c r="T410">
        <f>Sheet1[[#This Row],[DeliveryDate]]-Sheet1[[#This Row],[OrderDate]]</f>
        <v>8</v>
      </c>
      <c r="U410" t="str">
        <f t="shared" si="12"/>
        <v>Apr</v>
      </c>
      <c r="V410" t="str">
        <f t="shared" si="13"/>
        <v>Saturday</v>
      </c>
      <c r="W410" s="1">
        <f>Sheet1[[#This Row],[TotalPrice]]-Sheet1[[#This Row],[ShippingCost]]</f>
        <v>6292.09</v>
      </c>
      <c r="X410" t="str">
        <f>TEXT(Sheet1[[#This Row],[Date]], "yyyy")</f>
        <v>2025</v>
      </c>
      <c r="Y410" s="1">
        <f>Sheet1[[#This Row],[UnitPrice]]*Sheet1[[#This Row],[Quantity]] *(1 - Sheet1[[#This Row],[Discount]])</f>
        <v>6321.84</v>
      </c>
      <c r="Z410" s="24">
        <f>SUM(Sheet1[[#This Row],[Quantity]]*Sheet1[[#This Row],[Returned]])</f>
        <v>0</v>
      </c>
    </row>
    <row r="411" spans="1:26" x14ac:dyDescent="0.25">
      <c r="A411" s="6">
        <v>45557</v>
      </c>
      <c r="B411" t="s">
        <v>19</v>
      </c>
      <c r="C411" t="s">
        <v>46</v>
      </c>
      <c r="D411">
        <v>18</v>
      </c>
      <c r="E411" s="1">
        <v>575.1</v>
      </c>
      <c r="F411" t="s">
        <v>58</v>
      </c>
      <c r="G411" t="s">
        <v>22</v>
      </c>
      <c r="H411" s="9">
        <v>0</v>
      </c>
      <c r="I411" t="s">
        <v>59</v>
      </c>
      <c r="J411" s="1">
        <v>10351.799999999999</v>
      </c>
      <c r="K411" t="s">
        <v>24</v>
      </c>
      <c r="L411" t="s">
        <v>25</v>
      </c>
      <c r="M411">
        <v>0</v>
      </c>
      <c r="N411" t="s">
        <v>861</v>
      </c>
      <c r="O411" t="s">
        <v>862</v>
      </c>
      <c r="P411" s="11">
        <v>35.32</v>
      </c>
      <c r="Q411" s="6">
        <v>45557</v>
      </c>
      <c r="R411" s="6">
        <v>45564</v>
      </c>
      <c r="S411" t="s">
        <v>28</v>
      </c>
      <c r="T411">
        <f>Sheet1[[#This Row],[DeliveryDate]]-Sheet1[[#This Row],[OrderDate]]</f>
        <v>7</v>
      </c>
      <c r="U411" t="str">
        <f t="shared" si="12"/>
        <v>Mar</v>
      </c>
      <c r="V411" t="str">
        <f t="shared" si="13"/>
        <v>Saturday</v>
      </c>
      <c r="W411" s="1">
        <f>Sheet1[[#This Row],[TotalPrice]]-Sheet1[[#This Row],[ShippingCost]]</f>
        <v>10316.48</v>
      </c>
      <c r="X411" t="str">
        <f>TEXT(Sheet1[[#This Row],[Date]], "yyyy")</f>
        <v>2024</v>
      </c>
      <c r="Y411" s="1">
        <f>Sheet1[[#This Row],[UnitPrice]]*Sheet1[[#This Row],[Quantity]] *(1 - Sheet1[[#This Row],[Discount]])</f>
        <v>10351.800000000001</v>
      </c>
      <c r="Z411" s="24">
        <f>SUM(Sheet1[[#This Row],[Quantity]]*Sheet1[[#This Row],[Returned]])</f>
        <v>0</v>
      </c>
    </row>
    <row r="412" spans="1:26" x14ac:dyDescent="0.25">
      <c r="A412" s="6">
        <v>44946</v>
      </c>
      <c r="B412" t="s">
        <v>19</v>
      </c>
      <c r="C412" t="s">
        <v>102</v>
      </c>
      <c r="D412">
        <v>8</v>
      </c>
      <c r="E412" s="1">
        <v>325.52</v>
      </c>
      <c r="F412" t="s">
        <v>51</v>
      </c>
      <c r="G412" t="s">
        <v>32</v>
      </c>
      <c r="H412" s="9">
        <v>0.1</v>
      </c>
      <c r="I412" t="s">
        <v>47</v>
      </c>
      <c r="J412" s="1">
        <v>2343.7440000000001</v>
      </c>
      <c r="K412" t="s">
        <v>55</v>
      </c>
      <c r="L412" t="s">
        <v>41</v>
      </c>
      <c r="M412">
        <v>0</v>
      </c>
      <c r="N412" t="s">
        <v>863</v>
      </c>
      <c r="O412" t="s">
        <v>864</v>
      </c>
      <c r="P412" s="11">
        <v>45.59</v>
      </c>
      <c r="Q412" s="6">
        <v>44946</v>
      </c>
      <c r="R412" s="6">
        <v>44951</v>
      </c>
      <c r="S412" t="s">
        <v>28</v>
      </c>
      <c r="T412">
        <f>Sheet1[[#This Row],[DeliveryDate]]-Sheet1[[#This Row],[OrderDate]]</f>
        <v>5</v>
      </c>
      <c r="U412" t="str">
        <f t="shared" si="12"/>
        <v>Jun</v>
      </c>
      <c r="V412" t="str">
        <f t="shared" si="13"/>
        <v>Thursday</v>
      </c>
      <c r="W412" s="1">
        <f>Sheet1[[#This Row],[TotalPrice]]-Sheet1[[#This Row],[ShippingCost]]</f>
        <v>2298.154</v>
      </c>
      <c r="X412" t="str">
        <f>TEXT(Sheet1[[#This Row],[Date]], "yyyy")</f>
        <v>2023</v>
      </c>
      <c r="Y412" s="1">
        <f>Sheet1[[#This Row],[UnitPrice]]*Sheet1[[#This Row],[Quantity]] *(1 - Sheet1[[#This Row],[Discount]])</f>
        <v>2343.7440000000001</v>
      </c>
      <c r="Z412" s="24">
        <f>SUM(Sheet1[[#This Row],[Quantity]]*Sheet1[[#This Row],[Returned]])</f>
        <v>0</v>
      </c>
    </row>
    <row r="413" spans="1:26" hidden="1" x14ac:dyDescent="0.25">
      <c r="A413" s="6">
        <v>45303</v>
      </c>
      <c r="B413" t="s">
        <v>39</v>
      </c>
      <c r="C413" t="s">
        <v>102</v>
      </c>
      <c r="D413">
        <v>14</v>
      </c>
      <c r="E413" s="1">
        <v>157.13999999999999</v>
      </c>
      <c r="F413" t="s">
        <v>31</v>
      </c>
      <c r="G413" t="s">
        <v>22</v>
      </c>
      <c r="H413" s="9">
        <v>0.15</v>
      </c>
      <c r="I413" t="s">
        <v>66</v>
      </c>
      <c r="J413" s="1">
        <v>1869.9659999999999</v>
      </c>
      <c r="K413" t="s">
        <v>34</v>
      </c>
      <c r="L413" t="s">
        <v>35</v>
      </c>
      <c r="M413">
        <v>0</v>
      </c>
      <c r="N413" t="s">
        <v>865</v>
      </c>
      <c r="O413" t="s">
        <v>866</v>
      </c>
      <c r="P413" s="11">
        <v>36.04</v>
      </c>
      <c r="Q413" s="6">
        <v>45303</v>
      </c>
      <c r="R413" s="6">
        <v>45313</v>
      </c>
      <c r="S413" t="s">
        <v>44</v>
      </c>
      <c r="T413">
        <f>Sheet1[[#This Row],[DeliveryDate]]-Sheet1[[#This Row],[OrderDate]]</f>
        <v>10</v>
      </c>
      <c r="U413" t="str">
        <f t="shared" si="12"/>
        <v>Aug</v>
      </c>
      <c r="V413" t="str">
        <f t="shared" si="13"/>
        <v>Tuesday</v>
      </c>
      <c r="W413" s="1">
        <f>Sheet1[[#This Row],[TotalPrice]]-Sheet1[[#This Row],[ShippingCost]]</f>
        <v>1833.9259999999999</v>
      </c>
      <c r="X413" t="str">
        <f>TEXT(Sheet1[[#This Row],[Date]], "yyyy")</f>
        <v>2024</v>
      </c>
      <c r="Y413" s="1">
        <f>Sheet1[[#This Row],[UnitPrice]]*Sheet1[[#This Row],[Quantity]] *(1 - Sheet1[[#This Row],[Discount]])</f>
        <v>1869.9659999999999</v>
      </c>
      <c r="Z413" s="24">
        <f>SUM(Sheet1[[#This Row],[Quantity]]*Sheet1[[#This Row],[Returned]])</f>
        <v>0</v>
      </c>
    </row>
    <row r="414" spans="1:26" x14ac:dyDescent="0.25">
      <c r="A414" s="6">
        <v>45390</v>
      </c>
      <c r="B414" t="s">
        <v>45</v>
      </c>
      <c r="C414" t="s">
        <v>20</v>
      </c>
      <c r="D414">
        <v>10</v>
      </c>
      <c r="E414" s="1">
        <v>100.26</v>
      </c>
      <c r="F414" t="s">
        <v>58</v>
      </c>
      <c r="G414" t="s">
        <v>22</v>
      </c>
      <c r="H414" s="9">
        <v>0.05</v>
      </c>
      <c r="I414" t="s">
        <v>52</v>
      </c>
      <c r="J414" s="1">
        <v>952.47</v>
      </c>
      <c r="K414" t="s">
        <v>34</v>
      </c>
      <c r="L414" t="s">
        <v>35</v>
      </c>
      <c r="M414">
        <v>0</v>
      </c>
      <c r="N414" t="s">
        <v>867</v>
      </c>
      <c r="O414" t="s">
        <v>868</v>
      </c>
      <c r="P414" s="11">
        <v>36.71</v>
      </c>
      <c r="Q414" s="6">
        <v>45390</v>
      </c>
      <c r="R414" s="6">
        <v>45397</v>
      </c>
      <c r="S414" t="s">
        <v>50</v>
      </c>
      <c r="T414">
        <f>Sheet1[[#This Row],[DeliveryDate]]-Sheet1[[#This Row],[OrderDate]]</f>
        <v>7</v>
      </c>
      <c r="U414" t="str">
        <f t="shared" si="12"/>
        <v>Sep</v>
      </c>
      <c r="V414" t="str">
        <f t="shared" si="13"/>
        <v>Wednesday</v>
      </c>
      <c r="W414" s="1">
        <f>Sheet1[[#This Row],[TotalPrice]]-Sheet1[[#This Row],[ShippingCost]]</f>
        <v>915.76</v>
      </c>
      <c r="X414" t="str">
        <f>TEXT(Sheet1[[#This Row],[Date]], "yyyy")</f>
        <v>2024</v>
      </c>
      <c r="Y414" s="1">
        <f>Sheet1[[#This Row],[UnitPrice]]*Sheet1[[#This Row],[Quantity]] *(1 - Sheet1[[#This Row],[Discount]])</f>
        <v>952.47</v>
      </c>
      <c r="Z414" s="24">
        <f>SUM(Sheet1[[#This Row],[Quantity]]*Sheet1[[#This Row],[Returned]])</f>
        <v>0</v>
      </c>
    </row>
    <row r="415" spans="1:26" hidden="1" x14ac:dyDescent="0.25">
      <c r="A415" s="6">
        <v>45339</v>
      </c>
      <c r="B415" t="s">
        <v>45</v>
      </c>
      <c r="C415" t="s">
        <v>102</v>
      </c>
      <c r="D415">
        <v>14</v>
      </c>
      <c r="E415" s="1">
        <v>485.21</v>
      </c>
      <c r="F415" t="s">
        <v>31</v>
      </c>
      <c r="G415" t="s">
        <v>32</v>
      </c>
      <c r="H415" s="9">
        <v>0</v>
      </c>
      <c r="I415" t="s">
        <v>47</v>
      </c>
      <c r="J415" s="1">
        <v>6792.94</v>
      </c>
      <c r="K415" t="s">
        <v>24</v>
      </c>
      <c r="L415" t="s">
        <v>25</v>
      </c>
      <c r="M415">
        <v>0</v>
      </c>
      <c r="N415" t="s">
        <v>869</v>
      </c>
      <c r="O415" t="s">
        <v>870</v>
      </c>
      <c r="P415" s="11">
        <v>41.72</v>
      </c>
      <c r="Q415" s="6">
        <v>45339</v>
      </c>
      <c r="R415" s="6">
        <v>45345</v>
      </c>
      <c r="S415" t="s">
        <v>50</v>
      </c>
      <c r="T415">
        <f>Sheet1[[#This Row],[DeliveryDate]]-Sheet1[[#This Row],[OrderDate]]</f>
        <v>6</v>
      </c>
      <c r="U415" t="str">
        <f t="shared" si="12"/>
        <v>Dec</v>
      </c>
      <c r="V415" t="str">
        <f t="shared" si="13"/>
        <v>Saturday</v>
      </c>
      <c r="W415" s="1">
        <f>Sheet1[[#This Row],[TotalPrice]]-Sheet1[[#This Row],[ShippingCost]]</f>
        <v>6751.2199999999993</v>
      </c>
      <c r="X415" t="str">
        <f>TEXT(Sheet1[[#This Row],[Date]], "yyyy")</f>
        <v>2024</v>
      </c>
      <c r="Y415" s="1">
        <f>Sheet1[[#This Row],[UnitPrice]]*Sheet1[[#This Row],[Quantity]] *(1 - Sheet1[[#This Row],[Discount]])</f>
        <v>6792.94</v>
      </c>
      <c r="Z415" s="24">
        <f>SUM(Sheet1[[#This Row],[Quantity]]*Sheet1[[#This Row],[Returned]])</f>
        <v>0</v>
      </c>
    </row>
    <row r="416" spans="1:26" x14ac:dyDescent="0.25">
      <c r="A416" s="6">
        <v>45316</v>
      </c>
      <c r="B416" t="s">
        <v>29</v>
      </c>
      <c r="C416" t="s">
        <v>102</v>
      </c>
      <c r="D416">
        <v>9</v>
      </c>
      <c r="E416" s="1">
        <v>372.44</v>
      </c>
      <c r="F416" t="s">
        <v>31</v>
      </c>
      <c r="G416" t="s">
        <v>22</v>
      </c>
      <c r="H416" s="9">
        <v>0.05</v>
      </c>
      <c r="I416" t="s">
        <v>66</v>
      </c>
      <c r="J416" s="1">
        <v>3184.3620000000001</v>
      </c>
      <c r="K416" t="s">
        <v>34</v>
      </c>
      <c r="L416" t="s">
        <v>25</v>
      </c>
      <c r="M416">
        <v>0</v>
      </c>
      <c r="N416" t="s">
        <v>871</v>
      </c>
      <c r="O416" t="s">
        <v>872</v>
      </c>
      <c r="P416" s="11">
        <v>41.87</v>
      </c>
      <c r="Q416" s="6">
        <v>45316</v>
      </c>
      <c r="R416" s="6">
        <v>45324</v>
      </c>
      <c r="S416" t="s">
        <v>38</v>
      </c>
      <c r="T416">
        <f>Sheet1[[#This Row],[DeliveryDate]]-Sheet1[[#This Row],[OrderDate]]</f>
        <v>8</v>
      </c>
      <c r="U416" t="str">
        <f t="shared" si="12"/>
        <v>Mar</v>
      </c>
      <c r="V416" t="str">
        <f t="shared" si="13"/>
        <v>Thursday</v>
      </c>
      <c r="W416" s="1">
        <f>Sheet1[[#This Row],[TotalPrice]]-Sheet1[[#This Row],[ShippingCost]]</f>
        <v>3142.4920000000002</v>
      </c>
      <c r="X416" t="str">
        <f>TEXT(Sheet1[[#This Row],[Date]], "yyyy")</f>
        <v>2024</v>
      </c>
      <c r="Y416" s="1">
        <f>Sheet1[[#This Row],[UnitPrice]]*Sheet1[[#This Row],[Quantity]] *(1 - Sheet1[[#This Row],[Discount]])</f>
        <v>3184.3620000000001</v>
      </c>
      <c r="Z416" s="24">
        <f>SUM(Sheet1[[#This Row],[Quantity]]*Sheet1[[#This Row],[Returned]])</f>
        <v>0</v>
      </c>
    </row>
    <row r="417" spans="1:26" hidden="1" x14ac:dyDescent="0.25">
      <c r="A417" s="6">
        <v>45102</v>
      </c>
      <c r="B417" t="s">
        <v>39</v>
      </c>
      <c r="C417" t="s">
        <v>40</v>
      </c>
      <c r="D417">
        <v>15</v>
      </c>
      <c r="E417" s="1">
        <v>365.61</v>
      </c>
      <c r="F417" t="s">
        <v>58</v>
      </c>
      <c r="G417" t="s">
        <v>32</v>
      </c>
      <c r="H417" s="9">
        <v>0.15</v>
      </c>
      <c r="I417" t="s">
        <v>59</v>
      </c>
      <c r="J417" s="1">
        <v>4661.5275000000001</v>
      </c>
      <c r="K417" t="s">
        <v>67</v>
      </c>
      <c r="L417" t="s">
        <v>25</v>
      </c>
      <c r="M417">
        <v>0</v>
      </c>
      <c r="N417" t="s">
        <v>873</v>
      </c>
      <c r="O417" t="s">
        <v>874</v>
      </c>
      <c r="P417" s="11">
        <v>35.840000000000003</v>
      </c>
      <c r="Q417" s="6">
        <v>45102</v>
      </c>
      <c r="R417" s="6">
        <v>45104</v>
      </c>
      <c r="S417" t="s">
        <v>44</v>
      </c>
      <c r="T417">
        <f>Sheet1[[#This Row],[DeliveryDate]]-Sheet1[[#This Row],[OrderDate]]</f>
        <v>2</v>
      </c>
      <c r="U417" t="str">
        <f t="shared" si="12"/>
        <v>Apr</v>
      </c>
      <c r="V417" t="str">
        <f t="shared" si="13"/>
        <v>Friday</v>
      </c>
      <c r="W417" s="1">
        <f>Sheet1[[#This Row],[TotalPrice]]-Sheet1[[#This Row],[ShippingCost]]</f>
        <v>4625.6875</v>
      </c>
      <c r="X417" t="str">
        <f>TEXT(Sheet1[[#This Row],[Date]], "yyyy")</f>
        <v>2023</v>
      </c>
      <c r="Y417" s="1">
        <f>Sheet1[[#This Row],[UnitPrice]]*Sheet1[[#This Row],[Quantity]] *(1 - Sheet1[[#This Row],[Discount]])</f>
        <v>4661.5275000000001</v>
      </c>
      <c r="Z417" s="24">
        <f>SUM(Sheet1[[#This Row],[Quantity]]*Sheet1[[#This Row],[Returned]])</f>
        <v>0</v>
      </c>
    </row>
    <row r="418" spans="1:26" hidden="1" x14ac:dyDescent="0.25">
      <c r="A418" s="6">
        <v>45033</v>
      </c>
      <c r="B418" t="s">
        <v>29</v>
      </c>
      <c r="C418" t="s">
        <v>20</v>
      </c>
      <c r="D418">
        <v>20</v>
      </c>
      <c r="E418" s="1">
        <v>353.97</v>
      </c>
      <c r="F418" t="s">
        <v>21</v>
      </c>
      <c r="G418" t="s">
        <v>22</v>
      </c>
      <c r="H418" s="9">
        <v>0.15</v>
      </c>
      <c r="I418" t="s">
        <v>47</v>
      </c>
      <c r="J418" s="1">
        <v>6017.4900000000007</v>
      </c>
      <c r="K418" t="s">
        <v>67</v>
      </c>
      <c r="L418" t="s">
        <v>41</v>
      </c>
      <c r="M418">
        <v>1</v>
      </c>
      <c r="N418" t="s">
        <v>875</v>
      </c>
      <c r="O418" t="s">
        <v>876</v>
      </c>
      <c r="P418" s="11">
        <v>22.05</v>
      </c>
      <c r="Q418" s="6">
        <v>45033</v>
      </c>
      <c r="R418" s="6">
        <v>45036</v>
      </c>
      <c r="S418" t="s">
        <v>38</v>
      </c>
      <c r="T418">
        <f>Sheet1[[#This Row],[DeliveryDate]]-Sheet1[[#This Row],[OrderDate]]</f>
        <v>3</v>
      </c>
      <c r="U418" t="str">
        <f t="shared" si="12"/>
        <v>Dec</v>
      </c>
      <c r="V418" t="str">
        <f t="shared" si="13"/>
        <v>Friday</v>
      </c>
      <c r="W418" s="1">
        <f>Sheet1[[#This Row],[TotalPrice]]-Sheet1[[#This Row],[ShippingCost]]</f>
        <v>5995.4400000000005</v>
      </c>
      <c r="X418" t="str">
        <f>TEXT(Sheet1[[#This Row],[Date]], "yyyy")</f>
        <v>2023</v>
      </c>
      <c r="Y418" s="1">
        <f>Sheet1[[#This Row],[UnitPrice]]*Sheet1[[#This Row],[Quantity]] *(1 - Sheet1[[#This Row],[Discount]])</f>
        <v>6017.4900000000007</v>
      </c>
      <c r="Z418" s="24">
        <f>SUM(Sheet1[[#This Row],[Quantity]]*Sheet1[[#This Row],[Returned]])</f>
        <v>20</v>
      </c>
    </row>
    <row r="419" spans="1:26" x14ac:dyDescent="0.25">
      <c r="A419" s="6">
        <v>45705</v>
      </c>
      <c r="B419" t="s">
        <v>29</v>
      </c>
      <c r="C419" t="s">
        <v>46</v>
      </c>
      <c r="D419">
        <v>2</v>
      </c>
      <c r="E419" s="1">
        <v>98.35</v>
      </c>
      <c r="F419" t="s">
        <v>51</v>
      </c>
      <c r="G419" t="s">
        <v>32</v>
      </c>
      <c r="H419" s="9">
        <v>0</v>
      </c>
      <c r="I419" t="s">
        <v>23</v>
      </c>
      <c r="J419" s="1">
        <v>196.7</v>
      </c>
      <c r="K419" t="s">
        <v>55</v>
      </c>
      <c r="L419" t="s">
        <v>25</v>
      </c>
      <c r="M419">
        <v>0</v>
      </c>
      <c r="N419" t="s">
        <v>877</v>
      </c>
      <c r="O419" t="s">
        <v>878</v>
      </c>
      <c r="P419" s="11">
        <v>28.65</v>
      </c>
      <c r="Q419" s="6">
        <v>45705</v>
      </c>
      <c r="R419" s="6">
        <v>45707</v>
      </c>
      <c r="S419" t="s">
        <v>38</v>
      </c>
      <c r="T419">
        <f>Sheet1[[#This Row],[DeliveryDate]]-Sheet1[[#This Row],[OrderDate]]</f>
        <v>2</v>
      </c>
      <c r="U419" t="str">
        <f t="shared" si="12"/>
        <v>Mar</v>
      </c>
      <c r="V419" t="str">
        <f t="shared" si="13"/>
        <v>Friday</v>
      </c>
      <c r="W419" s="1">
        <f>Sheet1[[#This Row],[TotalPrice]]-Sheet1[[#This Row],[ShippingCost]]</f>
        <v>168.04999999999998</v>
      </c>
      <c r="X419" t="str">
        <f>TEXT(Sheet1[[#This Row],[Date]], "yyyy")</f>
        <v>2025</v>
      </c>
      <c r="Y419" s="1">
        <f>Sheet1[[#This Row],[UnitPrice]]*Sheet1[[#This Row],[Quantity]] *(1 - Sheet1[[#This Row],[Discount]])</f>
        <v>196.7</v>
      </c>
      <c r="Z419" s="24">
        <f>SUM(Sheet1[[#This Row],[Quantity]]*Sheet1[[#This Row],[Returned]])</f>
        <v>0</v>
      </c>
    </row>
    <row r="420" spans="1:26" hidden="1" x14ac:dyDescent="0.25">
      <c r="A420" s="6">
        <v>45281</v>
      </c>
      <c r="B420" t="s">
        <v>29</v>
      </c>
      <c r="C420" t="s">
        <v>30</v>
      </c>
      <c r="D420">
        <v>19</v>
      </c>
      <c r="E420" s="1">
        <v>30.41</v>
      </c>
      <c r="F420" t="s">
        <v>58</v>
      </c>
      <c r="G420" t="s">
        <v>32</v>
      </c>
      <c r="H420" s="9">
        <v>0.05</v>
      </c>
      <c r="I420" t="s">
        <v>47</v>
      </c>
      <c r="J420" s="1">
        <v>548.90049999999997</v>
      </c>
      <c r="K420" t="s">
        <v>55</v>
      </c>
      <c r="L420" t="s">
        <v>25</v>
      </c>
      <c r="M420">
        <v>0</v>
      </c>
      <c r="N420" t="s">
        <v>879</v>
      </c>
      <c r="O420" t="s">
        <v>880</v>
      </c>
      <c r="P420" s="11">
        <v>48.33</v>
      </c>
      <c r="Q420" s="6">
        <v>45281</v>
      </c>
      <c r="R420" s="6">
        <v>45291</v>
      </c>
      <c r="S420" t="s">
        <v>38</v>
      </c>
      <c r="T420">
        <f>Sheet1[[#This Row],[DeliveryDate]]-Sheet1[[#This Row],[OrderDate]]</f>
        <v>10</v>
      </c>
      <c r="U420" t="str">
        <f t="shared" si="12"/>
        <v>Feb</v>
      </c>
      <c r="V420" t="str">
        <f t="shared" si="13"/>
        <v>Wednesday</v>
      </c>
      <c r="W420" s="1">
        <f>Sheet1[[#This Row],[TotalPrice]]-Sheet1[[#This Row],[ShippingCost]]</f>
        <v>500.57049999999998</v>
      </c>
      <c r="X420" t="str">
        <f>TEXT(Sheet1[[#This Row],[Date]], "yyyy")</f>
        <v>2023</v>
      </c>
      <c r="Y420" s="1">
        <f>Sheet1[[#This Row],[UnitPrice]]*Sheet1[[#This Row],[Quantity]] *(1 - Sheet1[[#This Row],[Discount]])</f>
        <v>548.90049999999997</v>
      </c>
      <c r="Z420" s="24">
        <f>SUM(Sheet1[[#This Row],[Quantity]]*Sheet1[[#This Row],[Returned]])</f>
        <v>0</v>
      </c>
    </row>
    <row r="421" spans="1:26" x14ac:dyDescent="0.25">
      <c r="A421" s="6">
        <v>45486</v>
      </c>
      <c r="B421" t="s">
        <v>39</v>
      </c>
      <c r="C421" t="s">
        <v>102</v>
      </c>
      <c r="D421">
        <v>15</v>
      </c>
      <c r="E421" s="1">
        <v>368.79</v>
      </c>
      <c r="F421" t="s">
        <v>51</v>
      </c>
      <c r="G421" t="s">
        <v>22</v>
      </c>
      <c r="H421" s="9">
        <v>0.1</v>
      </c>
      <c r="I421" t="s">
        <v>59</v>
      </c>
      <c r="J421" s="1">
        <v>4978.6650000000009</v>
      </c>
      <c r="K421" t="s">
        <v>34</v>
      </c>
      <c r="L421" t="s">
        <v>41</v>
      </c>
      <c r="M421">
        <v>0</v>
      </c>
      <c r="N421" t="s">
        <v>881</v>
      </c>
      <c r="O421" t="s">
        <v>882</v>
      </c>
      <c r="P421" s="11">
        <v>16.899999999999999</v>
      </c>
      <c r="Q421" s="6">
        <v>45486</v>
      </c>
      <c r="R421" s="6">
        <v>45488</v>
      </c>
      <c r="S421" t="s">
        <v>44</v>
      </c>
      <c r="T421">
        <f>Sheet1[[#This Row],[DeliveryDate]]-Sheet1[[#This Row],[OrderDate]]</f>
        <v>2</v>
      </c>
      <c r="U421" t="str">
        <f t="shared" si="12"/>
        <v>Jun</v>
      </c>
      <c r="V421" t="str">
        <f t="shared" si="13"/>
        <v>Friday</v>
      </c>
      <c r="W421" s="1">
        <f>Sheet1[[#This Row],[TotalPrice]]-Sheet1[[#This Row],[ShippingCost]]</f>
        <v>4961.7650000000012</v>
      </c>
      <c r="X421" t="str">
        <f>TEXT(Sheet1[[#This Row],[Date]], "yyyy")</f>
        <v>2024</v>
      </c>
      <c r="Y421" s="1">
        <f>Sheet1[[#This Row],[UnitPrice]]*Sheet1[[#This Row],[Quantity]] *(1 - Sheet1[[#This Row],[Discount]])</f>
        <v>4978.6650000000009</v>
      </c>
      <c r="Z421" s="24">
        <f>SUM(Sheet1[[#This Row],[Quantity]]*Sheet1[[#This Row],[Returned]])</f>
        <v>0</v>
      </c>
    </row>
    <row r="422" spans="1:26" hidden="1" x14ac:dyDescent="0.25">
      <c r="A422" s="6">
        <v>45374</v>
      </c>
      <c r="B422" t="s">
        <v>62</v>
      </c>
      <c r="C422" t="s">
        <v>102</v>
      </c>
      <c r="D422">
        <v>4</v>
      </c>
      <c r="E422" s="1">
        <v>56.06</v>
      </c>
      <c r="F422" t="s">
        <v>58</v>
      </c>
      <c r="G422" t="s">
        <v>32</v>
      </c>
      <c r="H422" s="9">
        <v>0.15</v>
      </c>
      <c r="I422" t="s">
        <v>52</v>
      </c>
      <c r="J422" s="1">
        <v>190.60400000000001</v>
      </c>
      <c r="K422" t="s">
        <v>67</v>
      </c>
      <c r="L422" t="s">
        <v>35</v>
      </c>
      <c r="M422">
        <v>0</v>
      </c>
      <c r="N422" t="s">
        <v>883</v>
      </c>
      <c r="O422" t="s">
        <v>884</v>
      </c>
      <c r="P422" s="11">
        <v>10.77</v>
      </c>
      <c r="Q422" s="6">
        <v>45374</v>
      </c>
      <c r="R422" s="6">
        <v>45383</v>
      </c>
      <c r="S422" t="s">
        <v>65</v>
      </c>
      <c r="T422">
        <f>Sheet1[[#This Row],[DeliveryDate]]-Sheet1[[#This Row],[OrderDate]]</f>
        <v>9</v>
      </c>
      <c r="U422" t="str">
        <f t="shared" si="12"/>
        <v>Dec</v>
      </c>
      <c r="V422" t="str">
        <f t="shared" si="13"/>
        <v>Friday</v>
      </c>
      <c r="W422" s="1">
        <f>Sheet1[[#This Row],[TotalPrice]]-Sheet1[[#This Row],[ShippingCost]]</f>
        <v>179.834</v>
      </c>
      <c r="X422" t="str">
        <f>TEXT(Sheet1[[#This Row],[Date]], "yyyy")</f>
        <v>2024</v>
      </c>
      <c r="Y422" s="1">
        <f>Sheet1[[#This Row],[UnitPrice]]*Sheet1[[#This Row],[Quantity]] *(1 - Sheet1[[#This Row],[Discount]])</f>
        <v>190.60400000000001</v>
      </c>
      <c r="Z422" s="24">
        <f>SUM(Sheet1[[#This Row],[Quantity]]*Sheet1[[#This Row],[Returned]])</f>
        <v>0</v>
      </c>
    </row>
    <row r="423" spans="1:26" x14ac:dyDescent="0.25">
      <c r="A423" s="6">
        <v>45797</v>
      </c>
      <c r="B423" t="s">
        <v>45</v>
      </c>
      <c r="C423" t="s">
        <v>93</v>
      </c>
      <c r="D423">
        <v>9</v>
      </c>
      <c r="E423" s="1">
        <v>380.85</v>
      </c>
      <c r="F423" t="s">
        <v>21</v>
      </c>
      <c r="G423" t="s">
        <v>22</v>
      </c>
      <c r="H423" s="9">
        <v>0</v>
      </c>
      <c r="I423" t="s">
        <v>52</v>
      </c>
      <c r="J423" s="1">
        <v>3427.65</v>
      </c>
      <c r="K423" t="s">
        <v>67</v>
      </c>
      <c r="L423" t="s">
        <v>25</v>
      </c>
      <c r="M423">
        <v>0</v>
      </c>
      <c r="N423" t="s">
        <v>885</v>
      </c>
      <c r="O423" t="s">
        <v>886</v>
      </c>
      <c r="P423" s="11">
        <v>33.4</v>
      </c>
      <c r="Q423" s="6">
        <v>45797</v>
      </c>
      <c r="R423" s="6">
        <v>45806</v>
      </c>
      <c r="S423" t="s">
        <v>50</v>
      </c>
      <c r="T423">
        <f>Sheet1[[#This Row],[DeliveryDate]]-Sheet1[[#This Row],[OrderDate]]</f>
        <v>9</v>
      </c>
      <c r="U423" t="str">
        <f t="shared" si="12"/>
        <v>Jul</v>
      </c>
      <c r="V423" t="str">
        <f t="shared" si="13"/>
        <v>Tuesday</v>
      </c>
      <c r="W423" s="1">
        <f>Sheet1[[#This Row],[TotalPrice]]-Sheet1[[#This Row],[ShippingCost]]</f>
        <v>3394.25</v>
      </c>
      <c r="X423" t="str">
        <f>TEXT(Sheet1[[#This Row],[Date]], "yyyy")</f>
        <v>2025</v>
      </c>
      <c r="Y423" s="1">
        <f>Sheet1[[#This Row],[UnitPrice]]*Sheet1[[#This Row],[Quantity]] *(1 - Sheet1[[#This Row],[Discount]])</f>
        <v>3427.65</v>
      </c>
      <c r="Z423" s="24">
        <f>SUM(Sheet1[[#This Row],[Quantity]]*Sheet1[[#This Row],[Returned]])</f>
        <v>0</v>
      </c>
    </row>
    <row r="424" spans="1:26" x14ac:dyDescent="0.25">
      <c r="A424" s="6">
        <v>45676</v>
      </c>
      <c r="B424" t="s">
        <v>29</v>
      </c>
      <c r="C424" t="s">
        <v>46</v>
      </c>
      <c r="D424">
        <v>11</v>
      </c>
      <c r="E424" s="1">
        <v>587.21</v>
      </c>
      <c r="F424" t="s">
        <v>51</v>
      </c>
      <c r="G424" t="s">
        <v>22</v>
      </c>
      <c r="H424" s="9">
        <v>0</v>
      </c>
      <c r="I424" t="s">
        <v>52</v>
      </c>
      <c r="J424" s="1">
        <v>6459.31</v>
      </c>
      <c r="K424" t="s">
        <v>55</v>
      </c>
      <c r="L424" t="s">
        <v>41</v>
      </c>
      <c r="M424">
        <v>0</v>
      </c>
      <c r="N424" t="s">
        <v>887</v>
      </c>
      <c r="O424" t="s">
        <v>888</v>
      </c>
      <c r="P424" s="11">
        <v>34.32</v>
      </c>
      <c r="Q424" s="6">
        <v>45676</v>
      </c>
      <c r="R424" s="6">
        <v>45683</v>
      </c>
      <c r="S424" t="s">
        <v>38</v>
      </c>
      <c r="T424">
        <f>Sheet1[[#This Row],[DeliveryDate]]-Sheet1[[#This Row],[OrderDate]]</f>
        <v>7</v>
      </c>
      <c r="U424" t="str">
        <f t="shared" si="12"/>
        <v>Jan</v>
      </c>
      <c r="V424" t="str">
        <f t="shared" si="13"/>
        <v>Tuesday</v>
      </c>
      <c r="W424" s="1">
        <f>Sheet1[[#This Row],[TotalPrice]]-Sheet1[[#This Row],[ShippingCost]]</f>
        <v>6424.9900000000007</v>
      </c>
      <c r="X424" t="str">
        <f>TEXT(Sheet1[[#This Row],[Date]], "yyyy")</f>
        <v>2025</v>
      </c>
      <c r="Y424" s="1">
        <f>Sheet1[[#This Row],[UnitPrice]]*Sheet1[[#This Row],[Quantity]] *(1 - Sheet1[[#This Row],[Discount]])</f>
        <v>6459.31</v>
      </c>
      <c r="Z424" s="24">
        <f>SUM(Sheet1[[#This Row],[Quantity]]*Sheet1[[#This Row],[Returned]])</f>
        <v>0</v>
      </c>
    </row>
    <row r="425" spans="1:26" hidden="1" x14ac:dyDescent="0.25">
      <c r="A425" s="6">
        <v>45227</v>
      </c>
      <c r="B425" t="s">
        <v>19</v>
      </c>
      <c r="C425" t="s">
        <v>109</v>
      </c>
      <c r="D425">
        <v>3</v>
      </c>
      <c r="E425" s="1">
        <v>410.23</v>
      </c>
      <c r="F425" t="s">
        <v>31</v>
      </c>
      <c r="G425" t="s">
        <v>22</v>
      </c>
      <c r="H425" s="9">
        <v>0.15</v>
      </c>
      <c r="I425" t="s">
        <v>66</v>
      </c>
      <c r="J425" s="1">
        <v>1046.0864999999999</v>
      </c>
      <c r="K425" t="s">
        <v>82</v>
      </c>
      <c r="L425" t="s">
        <v>25</v>
      </c>
      <c r="M425">
        <v>0</v>
      </c>
      <c r="N425" t="s">
        <v>889</v>
      </c>
      <c r="O425" t="s">
        <v>890</v>
      </c>
      <c r="P425" s="11">
        <v>6.04</v>
      </c>
      <c r="Q425" s="6">
        <v>45227</v>
      </c>
      <c r="R425" s="6">
        <v>45233</v>
      </c>
      <c r="S425" t="s">
        <v>28</v>
      </c>
      <c r="T425">
        <f>Sheet1[[#This Row],[DeliveryDate]]-Sheet1[[#This Row],[OrderDate]]</f>
        <v>6</v>
      </c>
      <c r="U425" t="str">
        <f t="shared" si="12"/>
        <v>Feb</v>
      </c>
      <c r="V425" t="str">
        <f t="shared" si="13"/>
        <v>Friday</v>
      </c>
      <c r="W425" s="1">
        <f>Sheet1[[#This Row],[TotalPrice]]-Sheet1[[#This Row],[ShippingCost]]</f>
        <v>1040.0464999999999</v>
      </c>
      <c r="X425" t="str">
        <f>TEXT(Sheet1[[#This Row],[Date]], "yyyy")</f>
        <v>2023</v>
      </c>
      <c r="Y425" s="1">
        <f>Sheet1[[#This Row],[UnitPrice]]*Sheet1[[#This Row],[Quantity]] *(1 - Sheet1[[#This Row],[Discount]])</f>
        <v>1046.0865000000001</v>
      </c>
      <c r="Z425" s="24">
        <f>SUM(Sheet1[[#This Row],[Quantity]]*Sheet1[[#This Row],[Returned]])</f>
        <v>0</v>
      </c>
    </row>
    <row r="426" spans="1:26" x14ac:dyDescent="0.25">
      <c r="A426" s="6">
        <v>45613</v>
      </c>
      <c r="B426" t="s">
        <v>29</v>
      </c>
      <c r="C426" t="s">
        <v>102</v>
      </c>
      <c r="D426">
        <v>9</v>
      </c>
      <c r="E426" s="1">
        <v>503.18</v>
      </c>
      <c r="F426" t="s">
        <v>21</v>
      </c>
      <c r="G426" t="s">
        <v>22</v>
      </c>
      <c r="H426" s="9">
        <v>0</v>
      </c>
      <c r="I426" t="s">
        <v>66</v>
      </c>
      <c r="J426" s="1">
        <v>4528.62</v>
      </c>
      <c r="K426" t="s">
        <v>34</v>
      </c>
      <c r="L426" t="s">
        <v>35</v>
      </c>
      <c r="M426">
        <v>1</v>
      </c>
      <c r="N426" t="s">
        <v>891</v>
      </c>
      <c r="O426" t="s">
        <v>892</v>
      </c>
      <c r="P426" s="11">
        <v>46.02</v>
      </c>
      <c r="Q426" s="6">
        <v>45613</v>
      </c>
      <c r="R426" s="6">
        <v>45620</v>
      </c>
      <c r="S426" t="s">
        <v>38</v>
      </c>
      <c r="T426">
        <f>Sheet1[[#This Row],[DeliveryDate]]-Sheet1[[#This Row],[OrderDate]]</f>
        <v>7</v>
      </c>
      <c r="U426" t="str">
        <f t="shared" si="12"/>
        <v>Sep</v>
      </c>
      <c r="V426" t="str">
        <f t="shared" si="13"/>
        <v>Saturday</v>
      </c>
      <c r="W426" s="1">
        <f>Sheet1[[#This Row],[TotalPrice]]-Sheet1[[#This Row],[ShippingCost]]</f>
        <v>4482.5999999999995</v>
      </c>
      <c r="X426" t="str">
        <f>TEXT(Sheet1[[#This Row],[Date]], "yyyy")</f>
        <v>2024</v>
      </c>
      <c r="Y426" s="1">
        <f>Sheet1[[#This Row],[UnitPrice]]*Sheet1[[#This Row],[Quantity]] *(1 - Sheet1[[#This Row],[Discount]])</f>
        <v>4528.62</v>
      </c>
      <c r="Z426" s="24">
        <f>SUM(Sheet1[[#This Row],[Quantity]]*Sheet1[[#This Row],[Returned]])</f>
        <v>9</v>
      </c>
    </row>
    <row r="427" spans="1:26" hidden="1" x14ac:dyDescent="0.25">
      <c r="A427" s="6">
        <v>45315</v>
      </c>
      <c r="B427" t="s">
        <v>45</v>
      </c>
      <c r="C427" t="s">
        <v>102</v>
      </c>
      <c r="D427">
        <v>17</v>
      </c>
      <c r="E427" s="1">
        <v>155.31</v>
      </c>
      <c r="F427" t="s">
        <v>51</v>
      </c>
      <c r="G427" t="s">
        <v>32</v>
      </c>
      <c r="H427" s="9">
        <v>0.15</v>
      </c>
      <c r="I427" t="s">
        <v>59</v>
      </c>
      <c r="J427" s="1">
        <v>2244.2294999999999</v>
      </c>
      <c r="K427" t="s">
        <v>82</v>
      </c>
      <c r="L427" t="s">
        <v>41</v>
      </c>
      <c r="M427">
        <v>0</v>
      </c>
      <c r="N427" t="s">
        <v>893</v>
      </c>
      <c r="O427" t="s">
        <v>894</v>
      </c>
      <c r="P427" s="11">
        <v>27.1</v>
      </c>
      <c r="Q427" s="6">
        <v>45315</v>
      </c>
      <c r="R427" s="6">
        <v>45320</v>
      </c>
      <c r="S427" t="s">
        <v>50</v>
      </c>
      <c r="T427">
        <f>Sheet1[[#This Row],[DeliveryDate]]-Sheet1[[#This Row],[OrderDate]]</f>
        <v>5</v>
      </c>
      <c r="U427" t="str">
        <f t="shared" si="12"/>
        <v>Dec</v>
      </c>
      <c r="V427" t="str">
        <f t="shared" si="13"/>
        <v>Saturday</v>
      </c>
      <c r="W427" s="1">
        <f>Sheet1[[#This Row],[TotalPrice]]-Sheet1[[#This Row],[ShippingCost]]</f>
        <v>2217.1295</v>
      </c>
      <c r="X427" t="str">
        <f>TEXT(Sheet1[[#This Row],[Date]], "yyyy")</f>
        <v>2024</v>
      </c>
      <c r="Y427" s="1">
        <f>Sheet1[[#This Row],[UnitPrice]]*Sheet1[[#This Row],[Quantity]] *(1 - Sheet1[[#This Row],[Discount]])</f>
        <v>2244.2294999999999</v>
      </c>
      <c r="Z427" s="24">
        <f>SUM(Sheet1[[#This Row],[Quantity]]*Sheet1[[#This Row],[Returned]])</f>
        <v>0</v>
      </c>
    </row>
    <row r="428" spans="1:26" x14ac:dyDescent="0.25">
      <c r="A428" s="6">
        <v>45096</v>
      </c>
      <c r="B428" t="s">
        <v>39</v>
      </c>
      <c r="C428" t="s">
        <v>46</v>
      </c>
      <c r="D428">
        <v>7</v>
      </c>
      <c r="E428" s="1">
        <v>303.79000000000002</v>
      </c>
      <c r="F428" t="s">
        <v>58</v>
      </c>
      <c r="G428" t="s">
        <v>22</v>
      </c>
      <c r="H428" s="9">
        <v>0.15</v>
      </c>
      <c r="I428" t="s">
        <v>47</v>
      </c>
      <c r="J428" s="1">
        <v>1807.5505000000001</v>
      </c>
      <c r="K428" t="s">
        <v>82</v>
      </c>
      <c r="L428" t="s">
        <v>35</v>
      </c>
      <c r="M428">
        <v>0</v>
      </c>
      <c r="N428" t="s">
        <v>895</v>
      </c>
      <c r="O428" t="s">
        <v>896</v>
      </c>
      <c r="P428" s="11">
        <v>38.85</v>
      </c>
      <c r="Q428" s="6">
        <v>45096</v>
      </c>
      <c r="R428" s="6">
        <v>45106</v>
      </c>
      <c r="S428" t="s">
        <v>44</v>
      </c>
      <c r="T428">
        <f>Sheet1[[#This Row],[DeliveryDate]]-Sheet1[[#This Row],[OrderDate]]</f>
        <v>10</v>
      </c>
      <c r="U428" t="str">
        <f t="shared" si="12"/>
        <v>Oct</v>
      </c>
      <c r="V428" t="str">
        <f t="shared" si="13"/>
        <v>Friday</v>
      </c>
      <c r="W428" s="1">
        <f>Sheet1[[#This Row],[TotalPrice]]-Sheet1[[#This Row],[ShippingCost]]</f>
        <v>1768.7005000000001</v>
      </c>
      <c r="X428" t="str">
        <f>TEXT(Sheet1[[#This Row],[Date]], "yyyy")</f>
        <v>2023</v>
      </c>
      <c r="Y428" s="1">
        <f>Sheet1[[#This Row],[UnitPrice]]*Sheet1[[#This Row],[Quantity]] *(1 - Sheet1[[#This Row],[Discount]])</f>
        <v>1807.5505000000001</v>
      </c>
      <c r="Z428" s="24">
        <f>SUM(Sheet1[[#This Row],[Quantity]]*Sheet1[[#This Row],[Returned]])</f>
        <v>0</v>
      </c>
    </row>
    <row r="429" spans="1:26" hidden="1" x14ac:dyDescent="0.25">
      <c r="A429" s="6">
        <v>45315</v>
      </c>
      <c r="B429" t="s">
        <v>19</v>
      </c>
      <c r="C429" t="s">
        <v>30</v>
      </c>
      <c r="D429">
        <v>4</v>
      </c>
      <c r="E429" s="1">
        <v>179.92</v>
      </c>
      <c r="F429" t="s">
        <v>58</v>
      </c>
      <c r="G429" t="s">
        <v>32</v>
      </c>
      <c r="H429" s="9">
        <v>0.1</v>
      </c>
      <c r="I429" t="s">
        <v>66</v>
      </c>
      <c r="J429" s="1">
        <v>647.71199999999999</v>
      </c>
      <c r="K429" t="s">
        <v>24</v>
      </c>
      <c r="L429" t="s">
        <v>41</v>
      </c>
      <c r="M429">
        <v>0</v>
      </c>
      <c r="N429" t="s">
        <v>897</v>
      </c>
      <c r="O429" t="s">
        <v>898</v>
      </c>
      <c r="P429" s="11">
        <v>35.26</v>
      </c>
      <c r="Q429" s="6">
        <v>45315</v>
      </c>
      <c r="R429" s="6">
        <v>45323</v>
      </c>
      <c r="S429" t="s">
        <v>28</v>
      </c>
      <c r="T429">
        <f>Sheet1[[#This Row],[DeliveryDate]]-Sheet1[[#This Row],[OrderDate]]</f>
        <v>8</v>
      </c>
      <c r="U429" t="str">
        <f t="shared" si="12"/>
        <v>Apr</v>
      </c>
      <c r="V429" t="str">
        <f t="shared" si="13"/>
        <v>Thursday</v>
      </c>
      <c r="W429" s="1">
        <f>Sheet1[[#This Row],[TotalPrice]]-Sheet1[[#This Row],[ShippingCost]]</f>
        <v>612.452</v>
      </c>
      <c r="X429" t="str">
        <f>TEXT(Sheet1[[#This Row],[Date]], "yyyy")</f>
        <v>2024</v>
      </c>
      <c r="Y429" s="1">
        <f>Sheet1[[#This Row],[UnitPrice]]*Sheet1[[#This Row],[Quantity]] *(1 - Sheet1[[#This Row],[Discount]])</f>
        <v>647.71199999999999</v>
      </c>
      <c r="Z429" s="24">
        <f>SUM(Sheet1[[#This Row],[Quantity]]*Sheet1[[#This Row],[Returned]])</f>
        <v>0</v>
      </c>
    </row>
    <row r="430" spans="1:26" hidden="1" x14ac:dyDescent="0.25">
      <c r="A430" s="6">
        <v>45663</v>
      </c>
      <c r="B430" t="s">
        <v>29</v>
      </c>
      <c r="C430" t="s">
        <v>109</v>
      </c>
      <c r="D430">
        <v>2</v>
      </c>
      <c r="E430" s="1">
        <v>264</v>
      </c>
      <c r="F430" t="s">
        <v>58</v>
      </c>
      <c r="G430" t="s">
        <v>32</v>
      </c>
      <c r="H430" s="9">
        <v>0</v>
      </c>
      <c r="I430" t="s">
        <v>59</v>
      </c>
      <c r="J430" s="1">
        <v>528</v>
      </c>
      <c r="K430" t="s">
        <v>34</v>
      </c>
      <c r="L430" t="s">
        <v>35</v>
      </c>
      <c r="M430">
        <v>0</v>
      </c>
      <c r="N430" t="s">
        <v>899</v>
      </c>
      <c r="O430" t="s">
        <v>900</v>
      </c>
      <c r="P430" s="11">
        <v>26.73</v>
      </c>
      <c r="Q430" s="6">
        <v>45663</v>
      </c>
      <c r="R430" s="6">
        <v>45671</v>
      </c>
      <c r="S430" t="s">
        <v>38</v>
      </c>
      <c r="T430">
        <f>Sheet1[[#This Row],[DeliveryDate]]-Sheet1[[#This Row],[OrderDate]]</f>
        <v>8</v>
      </c>
      <c r="U430" t="str">
        <f t="shared" si="12"/>
        <v>Feb</v>
      </c>
      <c r="V430" t="str">
        <f t="shared" si="13"/>
        <v>Sunday</v>
      </c>
      <c r="W430" s="1">
        <f>Sheet1[[#This Row],[TotalPrice]]-Sheet1[[#This Row],[ShippingCost]]</f>
        <v>501.27</v>
      </c>
      <c r="X430" t="str">
        <f>TEXT(Sheet1[[#This Row],[Date]], "yyyy")</f>
        <v>2025</v>
      </c>
      <c r="Y430" s="1">
        <f>Sheet1[[#This Row],[UnitPrice]]*Sheet1[[#This Row],[Quantity]] *(1 - Sheet1[[#This Row],[Discount]])</f>
        <v>528</v>
      </c>
      <c r="Z430" s="24">
        <f>SUM(Sheet1[[#This Row],[Quantity]]*Sheet1[[#This Row],[Returned]])</f>
        <v>0</v>
      </c>
    </row>
    <row r="431" spans="1:26" hidden="1" x14ac:dyDescent="0.25">
      <c r="A431" s="6">
        <v>45659</v>
      </c>
      <c r="B431" t="s">
        <v>45</v>
      </c>
      <c r="C431" t="s">
        <v>20</v>
      </c>
      <c r="D431">
        <v>4</v>
      </c>
      <c r="E431" s="1">
        <v>403.97</v>
      </c>
      <c r="F431" t="s">
        <v>31</v>
      </c>
      <c r="G431" t="s">
        <v>22</v>
      </c>
      <c r="H431" s="9">
        <v>0.05</v>
      </c>
      <c r="I431" t="s">
        <v>33</v>
      </c>
      <c r="J431" s="1">
        <v>1535.086</v>
      </c>
      <c r="K431" t="s">
        <v>67</v>
      </c>
      <c r="L431" t="s">
        <v>41</v>
      </c>
      <c r="M431">
        <v>0</v>
      </c>
      <c r="N431" t="s">
        <v>901</v>
      </c>
      <c r="O431" t="s">
        <v>902</v>
      </c>
      <c r="P431" s="11">
        <v>39.92</v>
      </c>
      <c r="Q431" s="6">
        <v>45659</v>
      </c>
      <c r="R431" s="6">
        <v>45666</v>
      </c>
      <c r="S431" t="s">
        <v>50</v>
      </c>
      <c r="T431">
        <f>Sheet1[[#This Row],[DeliveryDate]]-Sheet1[[#This Row],[OrderDate]]</f>
        <v>7</v>
      </c>
      <c r="U431" t="str">
        <f t="shared" si="12"/>
        <v>Feb</v>
      </c>
      <c r="V431" t="str">
        <f t="shared" si="13"/>
        <v>Wednesday</v>
      </c>
      <c r="W431" s="1">
        <f>Sheet1[[#This Row],[TotalPrice]]-Sheet1[[#This Row],[ShippingCost]]</f>
        <v>1495.1659999999999</v>
      </c>
      <c r="X431" t="str">
        <f>TEXT(Sheet1[[#This Row],[Date]], "yyyy")</f>
        <v>2025</v>
      </c>
      <c r="Y431" s="1">
        <f>Sheet1[[#This Row],[UnitPrice]]*Sheet1[[#This Row],[Quantity]] *(1 - Sheet1[[#This Row],[Discount]])</f>
        <v>1535.086</v>
      </c>
      <c r="Z431" s="24">
        <f>SUM(Sheet1[[#This Row],[Quantity]]*Sheet1[[#This Row],[Returned]])</f>
        <v>0</v>
      </c>
    </row>
    <row r="432" spans="1:26" x14ac:dyDescent="0.25">
      <c r="A432" s="6">
        <v>45694</v>
      </c>
      <c r="B432" t="s">
        <v>19</v>
      </c>
      <c r="C432" t="s">
        <v>40</v>
      </c>
      <c r="D432">
        <v>2</v>
      </c>
      <c r="E432" s="1">
        <v>93.49</v>
      </c>
      <c r="F432" t="s">
        <v>31</v>
      </c>
      <c r="G432" t="s">
        <v>22</v>
      </c>
      <c r="H432" s="9">
        <v>0.1</v>
      </c>
      <c r="I432" t="s">
        <v>33</v>
      </c>
      <c r="J432" s="1">
        <v>168.28200000000001</v>
      </c>
      <c r="K432" t="s">
        <v>55</v>
      </c>
      <c r="L432" t="s">
        <v>41</v>
      </c>
      <c r="M432">
        <v>0</v>
      </c>
      <c r="N432" t="s">
        <v>903</v>
      </c>
      <c r="O432" t="s">
        <v>904</v>
      </c>
      <c r="P432" s="11">
        <v>26.31</v>
      </c>
      <c r="Q432" s="6">
        <v>45694</v>
      </c>
      <c r="R432" s="6">
        <v>45704</v>
      </c>
      <c r="S432" t="s">
        <v>28</v>
      </c>
      <c r="T432">
        <f>Sheet1[[#This Row],[DeliveryDate]]-Sheet1[[#This Row],[OrderDate]]</f>
        <v>10</v>
      </c>
      <c r="U432" t="str">
        <f t="shared" si="12"/>
        <v>Jun</v>
      </c>
      <c r="V432" t="str">
        <f t="shared" si="13"/>
        <v>Wednesday</v>
      </c>
      <c r="W432" s="1">
        <f>Sheet1[[#This Row],[TotalPrice]]-Sheet1[[#This Row],[ShippingCost]]</f>
        <v>141.97200000000001</v>
      </c>
      <c r="X432" t="str">
        <f>TEXT(Sheet1[[#This Row],[Date]], "yyyy")</f>
        <v>2025</v>
      </c>
      <c r="Y432" s="1">
        <f>Sheet1[[#This Row],[UnitPrice]]*Sheet1[[#This Row],[Quantity]] *(1 - Sheet1[[#This Row],[Discount]])</f>
        <v>168.28199999999998</v>
      </c>
      <c r="Z432" s="24">
        <f>SUM(Sheet1[[#This Row],[Quantity]]*Sheet1[[#This Row],[Returned]])</f>
        <v>0</v>
      </c>
    </row>
    <row r="433" spans="1:26" x14ac:dyDescent="0.25">
      <c r="A433" s="6">
        <v>45561</v>
      </c>
      <c r="B433" t="s">
        <v>19</v>
      </c>
      <c r="C433" t="s">
        <v>40</v>
      </c>
      <c r="D433">
        <v>11</v>
      </c>
      <c r="E433" s="1">
        <v>144.29</v>
      </c>
      <c r="F433" t="s">
        <v>21</v>
      </c>
      <c r="G433" t="s">
        <v>32</v>
      </c>
      <c r="H433" s="9">
        <v>0.05</v>
      </c>
      <c r="I433" t="s">
        <v>59</v>
      </c>
      <c r="J433" s="1">
        <v>1507.8305</v>
      </c>
      <c r="K433" t="s">
        <v>82</v>
      </c>
      <c r="L433" t="s">
        <v>41</v>
      </c>
      <c r="M433">
        <v>0</v>
      </c>
      <c r="N433" t="s">
        <v>905</v>
      </c>
      <c r="O433" t="s">
        <v>906</v>
      </c>
      <c r="P433" s="11">
        <v>11.91</v>
      </c>
      <c r="Q433" s="6">
        <v>45561</v>
      </c>
      <c r="R433" s="6">
        <v>45565</v>
      </c>
      <c r="S433" t="s">
        <v>28</v>
      </c>
      <c r="T433">
        <f>Sheet1[[#This Row],[DeliveryDate]]-Sheet1[[#This Row],[OrderDate]]</f>
        <v>4</v>
      </c>
      <c r="U433" t="str">
        <f t="shared" si="12"/>
        <v>Jul</v>
      </c>
      <c r="V433" t="str">
        <f t="shared" si="13"/>
        <v>Saturday</v>
      </c>
      <c r="W433" s="1">
        <f>Sheet1[[#This Row],[TotalPrice]]-Sheet1[[#This Row],[ShippingCost]]</f>
        <v>1495.9204999999999</v>
      </c>
      <c r="X433" t="str">
        <f>TEXT(Sheet1[[#This Row],[Date]], "yyyy")</f>
        <v>2024</v>
      </c>
      <c r="Y433" s="1">
        <f>Sheet1[[#This Row],[UnitPrice]]*Sheet1[[#This Row],[Quantity]] *(1 - Sheet1[[#This Row],[Discount]])</f>
        <v>1507.8304999999998</v>
      </c>
      <c r="Z433" s="24">
        <f>SUM(Sheet1[[#This Row],[Quantity]]*Sheet1[[#This Row],[Returned]])</f>
        <v>0</v>
      </c>
    </row>
    <row r="434" spans="1:26" x14ac:dyDescent="0.25">
      <c r="A434" s="6">
        <v>45744</v>
      </c>
      <c r="B434" t="s">
        <v>39</v>
      </c>
      <c r="C434" t="s">
        <v>46</v>
      </c>
      <c r="D434">
        <v>18</v>
      </c>
      <c r="E434" s="1">
        <v>553.23</v>
      </c>
      <c r="F434" t="s">
        <v>58</v>
      </c>
      <c r="G434" t="s">
        <v>22</v>
      </c>
      <c r="H434" s="9">
        <v>0</v>
      </c>
      <c r="I434" t="s">
        <v>47</v>
      </c>
      <c r="J434" s="1">
        <v>9958.14</v>
      </c>
      <c r="K434" t="s">
        <v>67</v>
      </c>
      <c r="L434" t="s">
        <v>25</v>
      </c>
      <c r="M434">
        <v>0</v>
      </c>
      <c r="N434" t="s">
        <v>907</v>
      </c>
      <c r="O434" t="s">
        <v>908</v>
      </c>
      <c r="P434" s="11">
        <v>31.76</v>
      </c>
      <c r="Q434" s="6">
        <v>45744</v>
      </c>
      <c r="R434" s="6">
        <v>45748</v>
      </c>
      <c r="S434" t="s">
        <v>44</v>
      </c>
      <c r="T434">
        <f>Sheet1[[#This Row],[DeliveryDate]]-Sheet1[[#This Row],[OrderDate]]</f>
        <v>4</v>
      </c>
      <c r="U434" t="str">
        <f t="shared" si="12"/>
        <v>Jan</v>
      </c>
      <c r="V434" t="str">
        <f t="shared" si="13"/>
        <v>Monday</v>
      </c>
      <c r="W434" s="1">
        <f>Sheet1[[#This Row],[TotalPrice]]-Sheet1[[#This Row],[ShippingCost]]</f>
        <v>9926.3799999999992</v>
      </c>
      <c r="X434" t="str">
        <f>TEXT(Sheet1[[#This Row],[Date]], "yyyy")</f>
        <v>2025</v>
      </c>
      <c r="Y434" s="1">
        <f>Sheet1[[#This Row],[UnitPrice]]*Sheet1[[#This Row],[Quantity]] *(1 - Sheet1[[#This Row],[Discount]])</f>
        <v>9958.14</v>
      </c>
      <c r="Z434" s="24">
        <f>SUM(Sheet1[[#This Row],[Quantity]]*Sheet1[[#This Row],[Returned]])</f>
        <v>0</v>
      </c>
    </row>
    <row r="435" spans="1:26" x14ac:dyDescent="0.25">
      <c r="A435" s="6">
        <v>45108</v>
      </c>
      <c r="B435" t="s">
        <v>19</v>
      </c>
      <c r="C435" t="s">
        <v>46</v>
      </c>
      <c r="D435">
        <v>9</v>
      </c>
      <c r="E435" s="1">
        <v>228.3</v>
      </c>
      <c r="F435" t="s">
        <v>21</v>
      </c>
      <c r="G435" t="s">
        <v>32</v>
      </c>
      <c r="H435" s="9">
        <v>0.05</v>
      </c>
      <c r="I435" t="s">
        <v>23</v>
      </c>
      <c r="J435" s="1">
        <v>1951.9649999999999</v>
      </c>
      <c r="K435" t="s">
        <v>55</v>
      </c>
      <c r="L435" t="s">
        <v>25</v>
      </c>
      <c r="M435">
        <v>0</v>
      </c>
      <c r="N435" t="s">
        <v>909</v>
      </c>
      <c r="O435" t="s">
        <v>910</v>
      </c>
      <c r="P435" s="11">
        <v>8.75</v>
      </c>
      <c r="Q435" s="6">
        <v>45108</v>
      </c>
      <c r="R435" s="6">
        <v>45116</v>
      </c>
      <c r="S435" t="s">
        <v>28</v>
      </c>
      <c r="T435">
        <f>Sheet1[[#This Row],[DeliveryDate]]-Sheet1[[#This Row],[OrderDate]]</f>
        <v>8</v>
      </c>
      <c r="U435" t="str">
        <f t="shared" si="12"/>
        <v>Jan</v>
      </c>
      <c r="V435" t="str">
        <f t="shared" si="13"/>
        <v>Monday</v>
      </c>
      <c r="W435" s="1">
        <f>Sheet1[[#This Row],[TotalPrice]]-Sheet1[[#This Row],[ShippingCost]]</f>
        <v>1943.2149999999999</v>
      </c>
      <c r="X435" t="str">
        <f>TEXT(Sheet1[[#This Row],[Date]], "yyyy")</f>
        <v>2023</v>
      </c>
      <c r="Y435" s="1">
        <f>Sheet1[[#This Row],[UnitPrice]]*Sheet1[[#This Row],[Quantity]] *(1 - Sheet1[[#This Row],[Discount]])</f>
        <v>1951.9650000000001</v>
      </c>
      <c r="Z435" s="24">
        <f>SUM(Sheet1[[#This Row],[Quantity]]*Sheet1[[#This Row],[Returned]])</f>
        <v>0</v>
      </c>
    </row>
    <row r="436" spans="1:26" hidden="1" x14ac:dyDescent="0.25">
      <c r="A436" s="6">
        <v>45045</v>
      </c>
      <c r="B436" t="s">
        <v>62</v>
      </c>
      <c r="C436" t="s">
        <v>40</v>
      </c>
      <c r="D436">
        <v>7</v>
      </c>
      <c r="E436" s="1">
        <v>235.94</v>
      </c>
      <c r="F436" t="s">
        <v>58</v>
      </c>
      <c r="G436" t="s">
        <v>22</v>
      </c>
      <c r="H436" s="9">
        <v>0.1</v>
      </c>
      <c r="I436" t="s">
        <v>33</v>
      </c>
      <c r="J436" s="1">
        <v>1486.422</v>
      </c>
      <c r="K436" t="s">
        <v>34</v>
      </c>
      <c r="L436" t="s">
        <v>25</v>
      </c>
      <c r="M436">
        <v>0</v>
      </c>
      <c r="N436" t="s">
        <v>911</v>
      </c>
      <c r="O436" t="s">
        <v>912</v>
      </c>
      <c r="P436" s="11">
        <v>8.44</v>
      </c>
      <c r="Q436" s="6">
        <v>45045</v>
      </c>
      <c r="R436" s="6">
        <v>45050</v>
      </c>
      <c r="S436" t="s">
        <v>65</v>
      </c>
      <c r="T436">
        <f>Sheet1[[#This Row],[DeliveryDate]]-Sheet1[[#This Row],[OrderDate]]</f>
        <v>5</v>
      </c>
      <c r="U436" t="str">
        <f t="shared" si="12"/>
        <v>Apr</v>
      </c>
      <c r="V436" t="str">
        <f t="shared" si="13"/>
        <v>Thursday</v>
      </c>
      <c r="W436" s="1">
        <f>Sheet1[[#This Row],[TotalPrice]]-Sheet1[[#This Row],[ShippingCost]]</f>
        <v>1477.982</v>
      </c>
      <c r="X436" t="str">
        <f>TEXT(Sheet1[[#This Row],[Date]], "yyyy")</f>
        <v>2023</v>
      </c>
      <c r="Y436" s="1">
        <f>Sheet1[[#This Row],[UnitPrice]]*Sheet1[[#This Row],[Quantity]] *(1 - Sheet1[[#This Row],[Discount]])</f>
        <v>1486.422</v>
      </c>
      <c r="Z436" s="24">
        <f>SUM(Sheet1[[#This Row],[Quantity]]*Sheet1[[#This Row],[Returned]])</f>
        <v>0</v>
      </c>
    </row>
    <row r="437" spans="1:26" hidden="1" x14ac:dyDescent="0.25">
      <c r="A437" s="6">
        <v>45365</v>
      </c>
      <c r="B437" t="s">
        <v>62</v>
      </c>
      <c r="C437" t="s">
        <v>30</v>
      </c>
      <c r="D437">
        <v>8</v>
      </c>
      <c r="E437" s="1">
        <v>142.09</v>
      </c>
      <c r="F437" t="s">
        <v>31</v>
      </c>
      <c r="G437" t="s">
        <v>22</v>
      </c>
      <c r="H437" s="9">
        <v>0</v>
      </c>
      <c r="I437" t="s">
        <v>23</v>
      </c>
      <c r="J437" s="1">
        <v>1136.72</v>
      </c>
      <c r="K437" t="s">
        <v>82</v>
      </c>
      <c r="L437" t="s">
        <v>41</v>
      </c>
      <c r="M437">
        <v>0</v>
      </c>
      <c r="N437" t="s">
        <v>913</v>
      </c>
      <c r="O437" t="s">
        <v>914</v>
      </c>
      <c r="P437" s="11">
        <v>38.97</v>
      </c>
      <c r="Q437" s="6">
        <v>45365</v>
      </c>
      <c r="R437" s="6">
        <v>45371</v>
      </c>
      <c r="S437" t="s">
        <v>65</v>
      </c>
      <c r="T437">
        <f>Sheet1[[#This Row],[DeliveryDate]]-Sheet1[[#This Row],[OrderDate]]</f>
        <v>6</v>
      </c>
      <c r="U437" t="str">
        <f t="shared" si="12"/>
        <v>Feb</v>
      </c>
      <c r="V437" t="str">
        <f t="shared" si="13"/>
        <v>Wednesday</v>
      </c>
      <c r="W437" s="1">
        <f>Sheet1[[#This Row],[TotalPrice]]-Sheet1[[#This Row],[ShippingCost]]</f>
        <v>1097.75</v>
      </c>
      <c r="X437" t="str">
        <f>TEXT(Sheet1[[#This Row],[Date]], "yyyy")</f>
        <v>2024</v>
      </c>
      <c r="Y437" s="1">
        <f>Sheet1[[#This Row],[UnitPrice]]*Sheet1[[#This Row],[Quantity]] *(1 - Sheet1[[#This Row],[Discount]])</f>
        <v>1136.72</v>
      </c>
      <c r="Z437" s="24">
        <f>SUM(Sheet1[[#This Row],[Quantity]]*Sheet1[[#This Row],[Returned]])</f>
        <v>0</v>
      </c>
    </row>
    <row r="438" spans="1:26" hidden="1" x14ac:dyDescent="0.25">
      <c r="A438" s="6">
        <v>45104</v>
      </c>
      <c r="B438" t="s">
        <v>45</v>
      </c>
      <c r="C438" t="s">
        <v>46</v>
      </c>
      <c r="D438">
        <v>3</v>
      </c>
      <c r="E438" s="1">
        <v>497.61</v>
      </c>
      <c r="F438" t="s">
        <v>21</v>
      </c>
      <c r="G438" t="s">
        <v>22</v>
      </c>
      <c r="H438" s="9">
        <v>0.15</v>
      </c>
      <c r="I438" t="s">
        <v>33</v>
      </c>
      <c r="J438" s="1">
        <v>1268.9055000000001</v>
      </c>
      <c r="K438" t="s">
        <v>67</v>
      </c>
      <c r="L438" t="s">
        <v>25</v>
      </c>
      <c r="M438">
        <v>1</v>
      </c>
      <c r="N438" t="s">
        <v>915</v>
      </c>
      <c r="O438" t="s">
        <v>916</v>
      </c>
      <c r="P438" s="11">
        <v>13.97</v>
      </c>
      <c r="Q438" s="6">
        <v>45104</v>
      </c>
      <c r="R438" s="6">
        <v>45109</v>
      </c>
      <c r="S438" t="s">
        <v>50</v>
      </c>
      <c r="T438">
        <f>Sheet1[[#This Row],[DeliveryDate]]-Sheet1[[#This Row],[OrderDate]]</f>
        <v>5</v>
      </c>
      <c r="U438" t="str">
        <f t="shared" si="12"/>
        <v>Jan</v>
      </c>
      <c r="V438" t="str">
        <f t="shared" si="13"/>
        <v>Sunday</v>
      </c>
      <c r="W438" s="1">
        <f>Sheet1[[#This Row],[TotalPrice]]-Sheet1[[#This Row],[ShippingCost]]</f>
        <v>1254.9355</v>
      </c>
      <c r="X438" t="str">
        <f>TEXT(Sheet1[[#This Row],[Date]], "yyyy")</f>
        <v>2023</v>
      </c>
      <c r="Y438" s="1">
        <f>Sheet1[[#This Row],[UnitPrice]]*Sheet1[[#This Row],[Quantity]] *(1 - Sheet1[[#This Row],[Discount]])</f>
        <v>1268.9054999999998</v>
      </c>
      <c r="Z438" s="24">
        <f>SUM(Sheet1[[#This Row],[Quantity]]*Sheet1[[#This Row],[Returned]])</f>
        <v>3</v>
      </c>
    </row>
    <row r="439" spans="1:26" x14ac:dyDescent="0.25">
      <c r="A439" s="6">
        <v>45168</v>
      </c>
      <c r="B439" t="s">
        <v>45</v>
      </c>
      <c r="C439" t="s">
        <v>109</v>
      </c>
      <c r="D439">
        <v>8</v>
      </c>
      <c r="E439" s="1">
        <v>55.27</v>
      </c>
      <c r="F439" t="s">
        <v>31</v>
      </c>
      <c r="G439" t="s">
        <v>22</v>
      </c>
      <c r="H439" s="9">
        <v>0.15</v>
      </c>
      <c r="I439" t="s">
        <v>59</v>
      </c>
      <c r="J439" s="1">
        <v>375.83600000000001</v>
      </c>
      <c r="K439" t="s">
        <v>67</v>
      </c>
      <c r="L439" t="s">
        <v>41</v>
      </c>
      <c r="M439">
        <v>0</v>
      </c>
      <c r="N439" t="s">
        <v>917</v>
      </c>
      <c r="O439" t="s">
        <v>918</v>
      </c>
      <c r="P439" s="11">
        <v>16.84</v>
      </c>
      <c r="Q439" s="6">
        <v>45168</v>
      </c>
      <c r="R439" s="6">
        <v>45170</v>
      </c>
      <c r="S439" t="s">
        <v>50</v>
      </c>
      <c r="T439">
        <f>Sheet1[[#This Row],[DeliveryDate]]-Sheet1[[#This Row],[OrderDate]]</f>
        <v>2</v>
      </c>
      <c r="U439" t="str">
        <f t="shared" si="12"/>
        <v>Oct</v>
      </c>
      <c r="V439" t="str">
        <f t="shared" si="13"/>
        <v>Saturday</v>
      </c>
      <c r="W439" s="1">
        <f>Sheet1[[#This Row],[TotalPrice]]-Sheet1[[#This Row],[ShippingCost]]</f>
        <v>358.99600000000004</v>
      </c>
      <c r="X439" t="str">
        <f>TEXT(Sheet1[[#This Row],[Date]], "yyyy")</f>
        <v>2023</v>
      </c>
      <c r="Y439" s="1">
        <f>Sheet1[[#This Row],[UnitPrice]]*Sheet1[[#This Row],[Quantity]] *(1 - Sheet1[[#This Row],[Discount]])</f>
        <v>375.83600000000001</v>
      </c>
      <c r="Z439" s="24">
        <f>SUM(Sheet1[[#This Row],[Quantity]]*Sheet1[[#This Row],[Returned]])</f>
        <v>0</v>
      </c>
    </row>
    <row r="440" spans="1:26" x14ac:dyDescent="0.25">
      <c r="A440" s="6">
        <v>45556</v>
      </c>
      <c r="B440" t="s">
        <v>45</v>
      </c>
      <c r="C440" t="s">
        <v>20</v>
      </c>
      <c r="D440">
        <v>13</v>
      </c>
      <c r="E440" s="1">
        <v>75.77</v>
      </c>
      <c r="F440" t="s">
        <v>21</v>
      </c>
      <c r="G440" t="s">
        <v>22</v>
      </c>
      <c r="H440" s="9">
        <v>0.15</v>
      </c>
      <c r="I440" t="s">
        <v>47</v>
      </c>
      <c r="J440" s="1">
        <v>837.25850000000003</v>
      </c>
      <c r="K440" t="s">
        <v>55</v>
      </c>
      <c r="L440" t="s">
        <v>35</v>
      </c>
      <c r="M440">
        <v>0</v>
      </c>
      <c r="N440" t="s">
        <v>919</v>
      </c>
      <c r="O440" t="s">
        <v>920</v>
      </c>
      <c r="P440" s="11">
        <v>41.94</v>
      </c>
      <c r="Q440" s="6">
        <v>45556</v>
      </c>
      <c r="R440" s="6">
        <v>45565</v>
      </c>
      <c r="S440" t="s">
        <v>50</v>
      </c>
      <c r="T440">
        <f>Sheet1[[#This Row],[DeliveryDate]]-Sheet1[[#This Row],[OrderDate]]</f>
        <v>9</v>
      </c>
      <c r="U440" t="str">
        <f t="shared" si="12"/>
        <v>Sep</v>
      </c>
      <c r="V440" t="str">
        <f t="shared" si="13"/>
        <v>Tuesday</v>
      </c>
      <c r="W440" s="1">
        <f>Sheet1[[#This Row],[TotalPrice]]-Sheet1[[#This Row],[ShippingCost]]</f>
        <v>795.31850000000009</v>
      </c>
      <c r="X440" t="str">
        <f>TEXT(Sheet1[[#This Row],[Date]], "yyyy")</f>
        <v>2024</v>
      </c>
      <c r="Y440" s="1">
        <f>Sheet1[[#This Row],[UnitPrice]]*Sheet1[[#This Row],[Quantity]] *(1 - Sheet1[[#This Row],[Discount]])</f>
        <v>837.25850000000003</v>
      </c>
      <c r="Z440" s="24">
        <f>SUM(Sheet1[[#This Row],[Quantity]]*Sheet1[[#This Row],[Returned]])</f>
        <v>0</v>
      </c>
    </row>
    <row r="441" spans="1:26" x14ac:dyDescent="0.25">
      <c r="A441" s="6">
        <v>45652</v>
      </c>
      <c r="B441" t="s">
        <v>62</v>
      </c>
      <c r="C441" t="s">
        <v>93</v>
      </c>
      <c r="D441">
        <v>5</v>
      </c>
      <c r="E441" s="1">
        <v>307.83999999999997</v>
      </c>
      <c r="F441" t="s">
        <v>21</v>
      </c>
      <c r="G441" t="s">
        <v>22</v>
      </c>
      <c r="H441" s="9">
        <v>0.1</v>
      </c>
      <c r="I441" t="s">
        <v>59</v>
      </c>
      <c r="J441" s="1">
        <v>1385.28</v>
      </c>
      <c r="K441" t="s">
        <v>24</v>
      </c>
      <c r="L441" t="s">
        <v>35</v>
      </c>
      <c r="M441">
        <v>0</v>
      </c>
      <c r="N441" t="s">
        <v>921</v>
      </c>
      <c r="O441" t="s">
        <v>922</v>
      </c>
      <c r="P441" s="11">
        <v>13.61</v>
      </c>
      <c r="Q441" s="6">
        <v>45652</v>
      </c>
      <c r="R441" s="6">
        <v>45660</v>
      </c>
      <c r="S441" t="s">
        <v>65</v>
      </c>
      <c r="T441">
        <f>Sheet1[[#This Row],[DeliveryDate]]-Sheet1[[#This Row],[OrderDate]]</f>
        <v>8</v>
      </c>
      <c r="U441" t="str">
        <f t="shared" si="12"/>
        <v>May</v>
      </c>
      <c r="V441" t="str">
        <f t="shared" si="13"/>
        <v>Tuesday</v>
      </c>
      <c r="W441" s="1">
        <f>Sheet1[[#This Row],[TotalPrice]]-Sheet1[[#This Row],[ShippingCost]]</f>
        <v>1371.67</v>
      </c>
      <c r="X441" t="str">
        <f>TEXT(Sheet1[[#This Row],[Date]], "yyyy")</f>
        <v>2024</v>
      </c>
      <c r="Y441" s="1">
        <f>Sheet1[[#This Row],[UnitPrice]]*Sheet1[[#This Row],[Quantity]] *(1 - Sheet1[[#This Row],[Discount]])</f>
        <v>1385.28</v>
      </c>
      <c r="Z441" s="24">
        <f>SUM(Sheet1[[#This Row],[Quantity]]*Sheet1[[#This Row],[Returned]])</f>
        <v>0</v>
      </c>
    </row>
    <row r="442" spans="1:26" hidden="1" x14ac:dyDescent="0.25">
      <c r="A442" s="6">
        <v>45730</v>
      </c>
      <c r="B442" t="s">
        <v>19</v>
      </c>
      <c r="C442" t="s">
        <v>30</v>
      </c>
      <c r="D442">
        <v>4</v>
      </c>
      <c r="E442" s="1">
        <v>23.27</v>
      </c>
      <c r="F442" t="s">
        <v>51</v>
      </c>
      <c r="G442" t="s">
        <v>22</v>
      </c>
      <c r="H442" s="9">
        <v>0.15</v>
      </c>
      <c r="I442" t="s">
        <v>66</v>
      </c>
      <c r="J442" s="1">
        <v>79.117999999999995</v>
      </c>
      <c r="K442" t="s">
        <v>24</v>
      </c>
      <c r="L442" t="s">
        <v>35</v>
      </c>
      <c r="M442">
        <v>0</v>
      </c>
      <c r="N442" t="s">
        <v>923</v>
      </c>
      <c r="O442" t="s">
        <v>924</v>
      </c>
      <c r="P442" s="11">
        <v>32.86</v>
      </c>
      <c r="Q442" s="6">
        <v>45730</v>
      </c>
      <c r="R442" s="6">
        <v>45737</v>
      </c>
      <c r="S442" t="s">
        <v>28</v>
      </c>
      <c r="T442">
        <f>Sheet1[[#This Row],[DeliveryDate]]-Sheet1[[#This Row],[OrderDate]]</f>
        <v>7</v>
      </c>
      <c r="U442" t="str">
        <f t="shared" si="12"/>
        <v>May</v>
      </c>
      <c r="V442" t="str">
        <f t="shared" si="13"/>
        <v>Sunday</v>
      </c>
      <c r="W442" s="1">
        <f>Sheet1[[#This Row],[TotalPrice]]-Sheet1[[#This Row],[ShippingCost]]</f>
        <v>46.257999999999996</v>
      </c>
      <c r="X442" t="str">
        <f>TEXT(Sheet1[[#This Row],[Date]], "yyyy")</f>
        <v>2025</v>
      </c>
      <c r="Y442" s="1">
        <f>Sheet1[[#This Row],[UnitPrice]]*Sheet1[[#This Row],[Quantity]] *(1 - Sheet1[[#This Row],[Discount]])</f>
        <v>79.117999999999995</v>
      </c>
      <c r="Z442" s="24">
        <f>SUM(Sheet1[[#This Row],[Quantity]]*Sheet1[[#This Row],[Returned]])</f>
        <v>0</v>
      </c>
    </row>
    <row r="443" spans="1:26" x14ac:dyDescent="0.25">
      <c r="A443" s="6">
        <v>45401</v>
      </c>
      <c r="B443" t="s">
        <v>62</v>
      </c>
      <c r="C443" t="s">
        <v>93</v>
      </c>
      <c r="D443">
        <v>10</v>
      </c>
      <c r="E443" s="1">
        <v>278.45</v>
      </c>
      <c r="F443" t="s">
        <v>58</v>
      </c>
      <c r="G443" t="s">
        <v>22</v>
      </c>
      <c r="H443" s="9">
        <v>0</v>
      </c>
      <c r="I443" t="s">
        <v>23</v>
      </c>
      <c r="J443" s="1">
        <v>2784.5</v>
      </c>
      <c r="K443" t="s">
        <v>82</v>
      </c>
      <c r="L443" t="s">
        <v>35</v>
      </c>
      <c r="M443">
        <v>0</v>
      </c>
      <c r="N443" t="s">
        <v>925</v>
      </c>
      <c r="O443" t="s">
        <v>926</v>
      </c>
      <c r="P443" s="11">
        <v>11.13</v>
      </c>
      <c r="Q443" s="6">
        <v>45401</v>
      </c>
      <c r="R443" s="6">
        <v>45407</v>
      </c>
      <c r="S443" t="s">
        <v>65</v>
      </c>
      <c r="T443">
        <f>Sheet1[[#This Row],[DeliveryDate]]-Sheet1[[#This Row],[OrderDate]]</f>
        <v>6</v>
      </c>
      <c r="U443" t="str">
        <f t="shared" si="12"/>
        <v>May</v>
      </c>
      <c r="V443" t="str">
        <f t="shared" si="13"/>
        <v>Tuesday</v>
      </c>
      <c r="W443" s="1">
        <f>Sheet1[[#This Row],[TotalPrice]]-Sheet1[[#This Row],[ShippingCost]]</f>
        <v>2773.37</v>
      </c>
      <c r="X443" t="str">
        <f>TEXT(Sheet1[[#This Row],[Date]], "yyyy")</f>
        <v>2024</v>
      </c>
      <c r="Y443" s="1">
        <f>Sheet1[[#This Row],[UnitPrice]]*Sheet1[[#This Row],[Quantity]] *(1 - Sheet1[[#This Row],[Discount]])</f>
        <v>2784.5</v>
      </c>
      <c r="Z443" s="24">
        <f>SUM(Sheet1[[#This Row],[Quantity]]*Sheet1[[#This Row],[Returned]])</f>
        <v>0</v>
      </c>
    </row>
    <row r="444" spans="1:26" x14ac:dyDescent="0.25">
      <c r="A444" s="6">
        <v>45268</v>
      </c>
      <c r="B444" t="s">
        <v>39</v>
      </c>
      <c r="C444" t="s">
        <v>102</v>
      </c>
      <c r="D444">
        <v>14</v>
      </c>
      <c r="E444" s="1">
        <v>382.19</v>
      </c>
      <c r="F444" t="s">
        <v>21</v>
      </c>
      <c r="G444" t="s">
        <v>22</v>
      </c>
      <c r="H444" s="9">
        <v>0.05</v>
      </c>
      <c r="I444" t="s">
        <v>47</v>
      </c>
      <c r="J444" s="1">
        <v>5083.1269999999986</v>
      </c>
      <c r="K444" t="s">
        <v>67</v>
      </c>
      <c r="L444" t="s">
        <v>25</v>
      </c>
      <c r="M444">
        <v>1</v>
      </c>
      <c r="N444" t="s">
        <v>927</v>
      </c>
      <c r="O444" t="s">
        <v>928</v>
      </c>
      <c r="P444" s="11">
        <v>49.12</v>
      </c>
      <c r="Q444" s="6">
        <v>45268</v>
      </c>
      <c r="R444" s="6">
        <v>45271</v>
      </c>
      <c r="S444" t="s">
        <v>44</v>
      </c>
      <c r="T444">
        <f>Sheet1[[#This Row],[DeliveryDate]]-Sheet1[[#This Row],[OrderDate]]</f>
        <v>3</v>
      </c>
      <c r="U444" t="str">
        <f t="shared" si="12"/>
        <v>Jul</v>
      </c>
      <c r="V444" t="str">
        <f t="shared" si="13"/>
        <v>Monday</v>
      </c>
      <c r="W444" s="1">
        <f>Sheet1[[#This Row],[TotalPrice]]-Sheet1[[#This Row],[ShippingCost]]</f>
        <v>5034.0069999999987</v>
      </c>
      <c r="X444" t="str">
        <f>TEXT(Sheet1[[#This Row],[Date]], "yyyy")</f>
        <v>2023</v>
      </c>
      <c r="Y444" s="1">
        <f>Sheet1[[#This Row],[UnitPrice]]*Sheet1[[#This Row],[Quantity]] *(1 - Sheet1[[#This Row],[Discount]])</f>
        <v>5083.1269999999995</v>
      </c>
      <c r="Z444" s="24">
        <f>SUM(Sheet1[[#This Row],[Quantity]]*Sheet1[[#This Row],[Returned]])</f>
        <v>14</v>
      </c>
    </row>
    <row r="445" spans="1:26" x14ac:dyDescent="0.25">
      <c r="A445" s="6">
        <v>45000</v>
      </c>
      <c r="B445" t="s">
        <v>39</v>
      </c>
      <c r="C445" t="s">
        <v>102</v>
      </c>
      <c r="D445">
        <v>14</v>
      </c>
      <c r="E445" s="1">
        <v>232.49</v>
      </c>
      <c r="F445" t="s">
        <v>58</v>
      </c>
      <c r="G445" t="s">
        <v>22</v>
      </c>
      <c r="H445" s="9">
        <v>0.05</v>
      </c>
      <c r="I445" t="s">
        <v>66</v>
      </c>
      <c r="J445" s="1">
        <v>3092.1170000000002</v>
      </c>
      <c r="K445" t="s">
        <v>24</v>
      </c>
      <c r="L445" t="s">
        <v>35</v>
      </c>
      <c r="M445">
        <v>1</v>
      </c>
      <c r="N445" t="s">
        <v>929</v>
      </c>
      <c r="O445" t="s">
        <v>930</v>
      </c>
      <c r="P445" s="11">
        <v>5.32</v>
      </c>
      <c r="Q445" s="6">
        <v>45000</v>
      </c>
      <c r="R445" s="6">
        <v>45004</v>
      </c>
      <c r="S445" t="s">
        <v>44</v>
      </c>
      <c r="T445">
        <f>Sheet1[[#This Row],[DeliveryDate]]-Sheet1[[#This Row],[OrderDate]]</f>
        <v>4</v>
      </c>
      <c r="U445" t="str">
        <f t="shared" si="12"/>
        <v>Jul</v>
      </c>
      <c r="V445" t="str">
        <f t="shared" si="13"/>
        <v>Tuesday</v>
      </c>
      <c r="W445" s="1">
        <f>Sheet1[[#This Row],[TotalPrice]]-Sheet1[[#This Row],[ShippingCost]]</f>
        <v>3086.797</v>
      </c>
      <c r="X445" t="str">
        <f>TEXT(Sheet1[[#This Row],[Date]], "yyyy")</f>
        <v>2023</v>
      </c>
      <c r="Y445" s="1">
        <f>Sheet1[[#This Row],[UnitPrice]]*Sheet1[[#This Row],[Quantity]] *(1 - Sheet1[[#This Row],[Discount]])</f>
        <v>3092.1170000000002</v>
      </c>
      <c r="Z445" s="24">
        <f>SUM(Sheet1[[#This Row],[Quantity]]*Sheet1[[#This Row],[Returned]])</f>
        <v>14</v>
      </c>
    </row>
    <row r="446" spans="1:26" x14ac:dyDescent="0.25">
      <c r="A446" s="6">
        <v>45695</v>
      </c>
      <c r="B446" t="s">
        <v>29</v>
      </c>
      <c r="C446" t="s">
        <v>20</v>
      </c>
      <c r="D446">
        <v>17</v>
      </c>
      <c r="E446" s="1">
        <v>15.01</v>
      </c>
      <c r="F446" t="s">
        <v>58</v>
      </c>
      <c r="G446" t="s">
        <v>22</v>
      </c>
      <c r="H446" s="9">
        <v>0.15</v>
      </c>
      <c r="I446" t="s">
        <v>66</v>
      </c>
      <c r="J446" s="1">
        <v>216.89449999999999</v>
      </c>
      <c r="K446" t="s">
        <v>55</v>
      </c>
      <c r="L446" t="s">
        <v>35</v>
      </c>
      <c r="M446">
        <v>1</v>
      </c>
      <c r="N446" t="s">
        <v>931</v>
      </c>
      <c r="O446" t="s">
        <v>932</v>
      </c>
      <c r="P446" s="11">
        <v>22</v>
      </c>
      <c r="Q446" s="6">
        <v>45695</v>
      </c>
      <c r="R446" s="6">
        <v>45701</v>
      </c>
      <c r="S446" t="s">
        <v>38</v>
      </c>
      <c r="T446">
        <f>Sheet1[[#This Row],[DeliveryDate]]-Sheet1[[#This Row],[OrderDate]]</f>
        <v>6</v>
      </c>
      <c r="U446" t="str">
        <f t="shared" si="12"/>
        <v>Jan</v>
      </c>
      <c r="V446" t="str">
        <f t="shared" si="13"/>
        <v>Wednesday</v>
      </c>
      <c r="W446" s="1">
        <f>Sheet1[[#This Row],[TotalPrice]]-Sheet1[[#This Row],[ShippingCost]]</f>
        <v>194.89449999999999</v>
      </c>
      <c r="X446" t="str">
        <f>TEXT(Sheet1[[#This Row],[Date]], "yyyy")</f>
        <v>2025</v>
      </c>
      <c r="Y446" s="1">
        <f>Sheet1[[#This Row],[UnitPrice]]*Sheet1[[#This Row],[Quantity]] *(1 - Sheet1[[#This Row],[Discount]])</f>
        <v>216.89449999999999</v>
      </c>
      <c r="Z446" s="24">
        <f>SUM(Sheet1[[#This Row],[Quantity]]*Sheet1[[#This Row],[Returned]])</f>
        <v>17</v>
      </c>
    </row>
    <row r="447" spans="1:26" hidden="1" x14ac:dyDescent="0.25">
      <c r="A447" s="6">
        <v>45835</v>
      </c>
      <c r="B447" t="s">
        <v>39</v>
      </c>
      <c r="C447" t="s">
        <v>102</v>
      </c>
      <c r="D447">
        <v>11</v>
      </c>
      <c r="E447" s="1">
        <v>29.41</v>
      </c>
      <c r="F447" t="s">
        <v>58</v>
      </c>
      <c r="G447" t="s">
        <v>32</v>
      </c>
      <c r="H447" s="9">
        <v>0.05</v>
      </c>
      <c r="I447" t="s">
        <v>52</v>
      </c>
      <c r="J447" s="1">
        <v>307.33449999999999</v>
      </c>
      <c r="K447" t="s">
        <v>82</v>
      </c>
      <c r="L447" t="s">
        <v>35</v>
      </c>
      <c r="M447">
        <v>0</v>
      </c>
      <c r="N447" t="s">
        <v>933</v>
      </c>
      <c r="O447" t="s">
        <v>934</v>
      </c>
      <c r="P447" s="11">
        <v>6.16</v>
      </c>
      <c r="Q447" s="6">
        <v>45835</v>
      </c>
      <c r="R447" s="6">
        <v>45840</v>
      </c>
      <c r="S447" t="s">
        <v>44</v>
      </c>
      <c r="T447">
        <f>Sheet1[[#This Row],[DeliveryDate]]-Sheet1[[#This Row],[OrderDate]]</f>
        <v>5</v>
      </c>
      <c r="U447" t="str">
        <f t="shared" si="12"/>
        <v>Feb</v>
      </c>
      <c r="V447" t="str">
        <f t="shared" si="13"/>
        <v>Friday</v>
      </c>
      <c r="W447" s="1">
        <f>Sheet1[[#This Row],[TotalPrice]]-Sheet1[[#This Row],[ShippingCost]]</f>
        <v>301.17449999999997</v>
      </c>
      <c r="X447" t="str">
        <f>TEXT(Sheet1[[#This Row],[Date]], "yyyy")</f>
        <v>2025</v>
      </c>
      <c r="Y447" s="1">
        <f>Sheet1[[#This Row],[UnitPrice]]*Sheet1[[#This Row],[Quantity]] *(1 - Sheet1[[#This Row],[Discount]])</f>
        <v>307.33449999999999</v>
      </c>
      <c r="Z447" s="24">
        <f>SUM(Sheet1[[#This Row],[Quantity]]*Sheet1[[#This Row],[Returned]])</f>
        <v>0</v>
      </c>
    </row>
    <row r="448" spans="1:26" hidden="1" x14ac:dyDescent="0.25">
      <c r="A448" s="6">
        <v>45643</v>
      </c>
      <c r="B448" t="s">
        <v>45</v>
      </c>
      <c r="C448" t="s">
        <v>93</v>
      </c>
      <c r="D448">
        <v>1</v>
      </c>
      <c r="E448" s="1">
        <v>486.19</v>
      </c>
      <c r="F448" t="s">
        <v>21</v>
      </c>
      <c r="G448" t="s">
        <v>32</v>
      </c>
      <c r="H448" s="9">
        <v>0.05</v>
      </c>
      <c r="I448" t="s">
        <v>47</v>
      </c>
      <c r="J448" s="1">
        <v>461.88049999999998</v>
      </c>
      <c r="K448" t="s">
        <v>24</v>
      </c>
      <c r="L448" t="s">
        <v>35</v>
      </c>
      <c r="M448">
        <v>0</v>
      </c>
      <c r="N448" t="s">
        <v>935</v>
      </c>
      <c r="O448" t="s">
        <v>936</v>
      </c>
      <c r="P448" s="11">
        <v>41.73</v>
      </c>
      <c r="Q448" s="6">
        <v>45643</v>
      </c>
      <c r="R448" s="6">
        <v>45646</v>
      </c>
      <c r="S448" t="s">
        <v>50</v>
      </c>
      <c r="T448">
        <f>Sheet1[[#This Row],[DeliveryDate]]-Sheet1[[#This Row],[OrderDate]]</f>
        <v>3</v>
      </c>
      <c r="U448" t="str">
        <f t="shared" si="12"/>
        <v>Dec</v>
      </c>
      <c r="V448" t="str">
        <f t="shared" si="13"/>
        <v>Saturday</v>
      </c>
      <c r="W448" s="1">
        <f>Sheet1[[#This Row],[TotalPrice]]-Sheet1[[#This Row],[ShippingCost]]</f>
        <v>420.15049999999997</v>
      </c>
      <c r="X448" t="str">
        <f>TEXT(Sheet1[[#This Row],[Date]], "yyyy")</f>
        <v>2024</v>
      </c>
      <c r="Y448" s="1">
        <f>Sheet1[[#This Row],[UnitPrice]]*Sheet1[[#This Row],[Quantity]] *(1 - Sheet1[[#This Row],[Discount]])</f>
        <v>461.88049999999998</v>
      </c>
      <c r="Z448" s="24">
        <f>SUM(Sheet1[[#This Row],[Quantity]]*Sheet1[[#This Row],[Returned]])</f>
        <v>0</v>
      </c>
    </row>
    <row r="449" spans="1:26" hidden="1" x14ac:dyDescent="0.25">
      <c r="A449" s="6">
        <v>45118</v>
      </c>
      <c r="B449" t="s">
        <v>62</v>
      </c>
      <c r="C449" t="s">
        <v>109</v>
      </c>
      <c r="D449">
        <v>5</v>
      </c>
      <c r="E449" s="1">
        <v>569.62</v>
      </c>
      <c r="F449" t="s">
        <v>51</v>
      </c>
      <c r="G449" t="s">
        <v>22</v>
      </c>
      <c r="H449" s="9">
        <v>0</v>
      </c>
      <c r="I449" t="s">
        <v>66</v>
      </c>
      <c r="J449" s="1">
        <v>2848.1</v>
      </c>
      <c r="K449" t="s">
        <v>55</v>
      </c>
      <c r="L449" t="s">
        <v>25</v>
      </c>
      <c r="M449">
        <v>0</v>
      </c>
      <c r="N449" t="s">
        <v>937</v>
      </c>
      <c r="O449" t="s">
        <v>938</v>
      </c>
      <c r="P449" s="11">
        <v>48.8</v>
      </c>
      <c r="Q449" s="6">
        <v>45118</v>
      </c>
      <c r="R449" s="6">
        <v>45120</v>
      </c>
      <c r="S449" t="s">
        <v>65</v>
      </c>
      <c r="T449">
        <f>Sheet1[[#This Row],[DeliveryDate]]-Sheet1[[#This Row],[OrderDate]]</f>
        <v>2</v>
      </c>
      <c r="U449" t="str">
        <f t="shared" si="12"/>
        <v>Feb</v>
      </c>
      <c r="V449" t="str">
        <f t="shared" si="13"/>
        <v>Monday</v>
      </c>
      <c r="W449" s="1">
        <f>Sheet1[[#This Row],[TotalPrice]]-Sheet1[[#This Row],[ShippingCost]]</f>
        <v>2799.2999999999997</v>
      </c>
      <c r="X449" t="str">
        <f>TEXT(Sheet1[[#This Row],[Date]], "yyyy")</f>
        <v>2023</v>
      </c>
      <c r="Y449" s="1">
        <f>Sheet1[[#This Row],[UnitPrice]]*Sheet1[[#This Row],[Quantity]] *(1 - Sheet1[[#This Row],[Discount]])</f>
        <v>2848.1</v>
      </c>
      <c r="Z449" s="24">
        <f>SUM(Sheet1[[#This Row],[Quantity]]*Sheet1[[#This Row],[Returned]])</f>
        <v>0</v>
      </c>
    </row>
    <row r="450" spans="1:26" x14ac:dyDescent="0.25">
      <c r="A450" s="6">
        <v>45688</v>
      </c>
      <c r="B450" t="s">
        <v>29</v>
      </c>
      <c r="C450" t="s">
        <v>93</v>
      </c>
      <c r="D450">
        <v>19</v>
      </c>
      <c r="E450" s="1">
        <v>90.85</v>
      </c>
      <c r="F450" t="s">
        <v>51</v>
      </c>
      <c r="G450" t="s">
        <v>32</v>
      </c>
      <c r="H450" s="9">
        <v>0.05</v>
      </c>
      <c r="I450" t="s">
        <v>33</v>
      </c>
      <c r="J450" s="1">
        <v>1639.8425</v>
      </c>
      <c r="K450" t="s">
        <v>82</v>
      </c>
      <c r="L450" t="s">
        <v>35</v>
      </c>
      <c r="M450">
        <v>0</v>
      </c>
      <c r="N450" t="s">
        <v>939</v>
      </c>
      <c r="O450" t="s">
        <v>940</v>
      </c>
      <c r="P450" s="11">
        <v>22.28</v>
      </c>
      <c r="Q450" s="6">
        <v>45688</v>
      </c>
      <c r="R450" s="6">
        <v>45694</v>
      </c>
      <c r="S450" t="s">
        <v>38</v>
      </c>
      <c r="T450">
        <f>Sheet1[[#This Row],[DeliveryDate]]-Sheet1[[#This Row],[OrderDate]]</f>
        <v>6</v>
      </c>
      <c r="U450" t="str">
        <f t="shared" ref="U450:U513" si="14">TEXT(A476,"mmm")</f>
        <v>Mar</v>
      </c>
      <c r="V450" t="str">
        <f t="shared" ref="V450:V513" si="15">TEXT(A475,"dddd")</f>
        <v>Wednesday</v>
      </c>
      <c r="W450" s="1">
        <f>Sheet1[[#This Row],[TotalPrice]]-Sheet1[[#This Row],[ShippingCost]]</f>
        <v>1617.5625</v>
      </c>
      <c r="X450" t="str">
        <f>TEXT(Sheet1[[#This Row],[Date]], "yyyy")</f>
        <v>2025</v>
      </c>
      <c r="Y450" s="1">
        <f>Sheet1[[#This Row],[UnitPrice]]*Sheet1[[#This Row],[Quantity]] *(1 - Sheet1[[#This Row],[Discount]])</f>
        <v>1639.8424999999997</v>
      </c>
      <c r="Z450" s="24">
        <f>SUM(Sheet1[[#This Row],[Quantity]]*Sheet1[[#This Row],[Returned]])</f>
        <v>0</v>
      </c>
    </row>
    <row r="451" spans="1:26" hidden="1" x14ac:dyDescent="0.25">
      <c r="A451" s="6">
        <v>44961</v>
      </c>
      <c r="B451" t="s">
        <v>29</v>
      </c>
      <c r="C451" t="s">
        <v>46</v>
      </c>
      <c r="D451">
        <v>2</v>
      </c>
      <c r="E451" s="1">
        <v>296.91000000000003</v>
      </c>
      <c r="F451" t="s">
        <v>31</v>
      </c>
      <c r="G451" t="s">
        <v>22</v>
      </c>
      <c r="H451" s="9">
        <v>0.05</v>
      </c>
      <c r="I451" t="s">
        <v>52</v>
      </c>
      <c r="J451" s="1">
        <v>564.12900000000002</v>
      </c>
      <c r="K451" t="s">
        <v>55</v>
      </c>
      <c r="L451" t="s">
        <v>41</v>
      </c>
      <c r="M451">
        <v>0</v>
      </c>
      <c r="N451" t="s">
        <v>941</v>
      </c>
      <c r="O451" t="s">
        <v>942</v>
      </c>
      <c r="P451" s="11">
        <v>44.35</v>
      </c>
      <c r="Q451" s="6">
        <v>44961</v>
      </c>
      <c r="R451" s="6">
        <v>44964</v>
      </c>
      <c r="S451" t="s">
        <v>38</v>
      </c>
      <c r="T451">
        <f>Sheet1[[#This Row],[DeliveryDate]]-Sheet1[[#This Row],[OrderDate]]</f>
        <v>3</v>
      </c>
      <c r="U451" t="str">
        <f t="shared" si="14"/>
        <v>Dec</v>
      </c>
      <c r="V451" t="str">
        <f t="shared" si="15"/>
        <v>Tuesday</v>
      </c>
      <c r="W451" s="1">
        <f>Sheet1[[#This Row],[TotalPrice]]-Sheet1[[#This Row],[ShippingCost]]</f>
        <v>519.779</v>
      </c>
      <c r="X451" t="str">
        <f>TEXT(Sheet1[[#This Row],[Date]], "yyyy")</f>
        <v>2023</v>
      </c>
      <c r="Y451" s="1">
        <f>Sheet1[[#This Row],[UnitPrice]]*Sheet1[[#This Row],[Quantity]] *(1 - Sheet1[[#This Row],[Discount]])</f>
        <v>564.12900000000002</v>
      </c>
      <c r="Z451" s="24">
        <f>SUM(Sheet1[[#This Row],[Quantity]]*Sheet1[[#This Row],[Returned]])</f>
        <v>0</v>
      </c>
    </row>
    <row r="452" spans="1:26" x14ac:dyDescent="0.25">
      <c r="A452" s="6">
        <v>45171</v>
      </c>
      <c r="B452" t="s">
        <v>29</v>
      </c>
      <c r="C452" t="s">
        <v>109</v>
      </c>
      <c r="D452">
        <v>2</v>
      </c>
      <c r="E452" s="1">
        <v>6.19</v>
      </c>
      <c r="F452" t="s">
        <v>21</v>
      </c>
      <c r="G452" t="s">
        <v>32</v>
      </c>
      <c r="H452" s="9">
        <v>0.1</v>
      </c>
      <c r="I452" t="s">
        <v>47</v>
      </c>
      <c r="J452" s="1">
        <v>11.141999999999999</v>
      </c>
      <c r="K452" t="s">
        <v>82</v>
      </c>
      <c r="L452" t="s">
        <v>25</v>
      </c>
      <c r="M452">
        <v>1</v>
      </c>
      <c r="N452" t="s">
        <v>943</v>
      </c>
      <c r="O452" t="s">
        <v>944</v>
      </c>
      <c r="P452" s="11">
        <v>47.24</v>
      </c>
      <c r="Q452" s="6">
        <v>45171</v>
      </c>
      <c r="R452" s="6">
        <v>45181</v>
      </c>
      <c r="S452" t="s">
        <v>38</v>
      </c>
      <c r="T452">
        <f>Sheet1[[#This Row],[DeliveryDate]]-Sheet1[[#This Row],[OrderDate]]</f>
        <v>10</v>
      </c>
      <c r="U452" t="str">
        <f t="shared" si="14"/>
        <v>Jan</v>
      </c>
      <c r="V452" t="str">
        <f t="shared" si="15"/>
        <v>Saturday</v>
      </c>
      <c r="W452" s="1">
        <f>Sheet1[[#This Row],[TotalPrice]]-Sheet1[[#This Row],[ShippingCost]]</f>
        <v>-36.097999999999999</v>
      </c>
      <c r="X452" t="str">
        <f>TEXT(Sheet1[[#This Row],[Date]], "yyyy")</f>
        <v>2023</v>
      </c>
      <c r="Y452" s="1">
        <f>Sheet1[[#This Row],[UnitPrice]]*Sheet1[[#This Row],[Quantity]] *(1 - Sheet1[[#This Row],[Discount]])</f>
        <v>11.142000000000001</v>
      </c>
      <c r="Z452" s="24">
        <f>SUM(Sheet1[[#This Row],[Quantity]]*Sheet1[[#This Row],[Returned]])</f>
        <v>2</v>
      </c>
    </row>
    <row r="453" spans="1:26" hidden="1" x14ac:dyDescent="0.25">
      <c r="A453" s="6">
        <v>45639</v>
      </c>
      <c r="B453" t="s">
        <v>45</v>
      </c>
      <c r="C453" t="s">
        <v>102</v>
      </c>
      <c r="D453">
        <v>18</v>
      </c>
      <c r="E453" s="1">
        <v>207.35</v>
      </c>
      <c r="F453" t="s">
        <v>58</v>
      </c>
      <c r="G453" t="s">
        <v>22</v>
      </c>
      <c r="H453" s="9">
        <v>0.15</v>
      </c>
      <c r="I453" t="s">
        <v>33</v>
      </c>
      <c r="J453" s="1">
        <v>3172.454999999999</v>
      </c>
      <c r="K453" t="s">
        <v>55</v>
      </c>
      <c r="L453" t="s">
        <v>25</v>
      </c>
      <c r="M453">
        <v>0</v>
      </c>
      <c r="N453" t="s">
        <v>945</v>
      </c>
      <c r="O453" t="s">
        <v>946</v>
      </c>
      <c r="P453" s="11">
        <v>11.17</v>
      </c>
      <c r="Q453" s="6">
        <v>45639</v>
      </c>
      <c r="R453" s="6">
        <v>45641</v>
      </c>
      <c r="S453" t="s">
        <v>50</v>
      </c>
      <c r="T453">
        <f>Sheet1[[#This Row],[DeliveryDate]]-Sheet1[[#This Row],[OrderDate]]</f>
        <v>2</v>
      </c>
      <c r="U453" t="str">
        <f t="shared" si="14"/>
        <v>Apr</v>
      </c>
      <c r="V453" t="str">
        <f t="shared" si="15"/>
        <v>Saturday</v>
      </c>
      <c r="W453" s="1">
        <f>Sheet1[[#This Row],[TotalPrice]]-Sheet1[[#This Row],[ShippingCost]]</f>
        <v>3161.2849999999989</v>
      </c>
      <c r="X453" t="str">
        <f>TEXT(Sheet1[[#This Row],[Date]], "yyyy")</f>
        <v>2024</v>
      </c>
      <c r="Y453" s="1">
        <f>Sheet1[[#This Row],[UnitPrice]]*Sheet1[[#This Row],[Quantity]] *(1 - Sheet1[[#This Row],[Discount]])</f>
        <v>3172.4549999999995</v>
      </c>
      <c r="Z453" s="24">
        <f>SUM(Sheet1[[#This Row],[Quantity]]*Sheet1[[#This Row],[Returned]])</f>
        <v>0</v>
      </c>
    </row>
    <row r="454" spans="1:26" hidden="1" x14ac:dyDescent="0.25">
      <c r="A454" s="6">
        <v>45568</v>
      </c>
      <c r="B454" t="s">
        <v>29</v>
      </c>
      <c r="C454" t="s">
        <v>102</v>
      </c>
      <c r="D454">
        <v>3</v>
      </c>
      <c r="E454" s="1">
        <v>136.15</v>
      </c>
      <c r="F454" t="s">
        <v>31</v>
      </c>
      <c r="G454" t="s">
        <v>32</v>
      </c>
      <c r="H454" s="9">
        <v>0.1</v>
      </c>
      <c r="I454" t="s">
        <v>66</v>
      </c>
      <c r="J454" s="1">
        <v>367.60500000000008</v>
      </c>
      <c r="K454" t="s">
        <v>34</v>
      </c>
      <c r="L454" t="s">
        <v>35</v>
      </c>
      <c r="M454">
        <v>0</v>
      </c>
      <c r="N454" t="s">
        <v>947</v>
      </c>
      <c r="O454" t="s">
        <v>948</v>
      </c>
      <c r="P454" s="11">
        <v>48.38</v>
      </c>
      <c r="Q454" s="6">
        <v>45568</v>
      </c>
      <c r="R454" s="6">
        <v>45572</v>
      </c>
      <c r="S454" t="s">
        <v>38</v>
      </c>
      <c r="T454">
        <f>Sheet1[[#This Row],[DeliveryDate]]-Sheet1[[#This Row],[OrderDate]]</f>
        <v>4</v>
      </c>
      <c r="U454" t="str">
        <f t="shared" si="14"/>
        <v>Dec</v>
      </c>
      <c r="V454" t="str">
        <f t="shared" si="15"/>
        <v>Monday</v>
      </c>
      <c r="W454" s="1">
        <f>Sheet1[[#This Row],[TotalPrice]]-Sheet1[[#This Row],[ShippingCost]]</f>
        <v>319.22500000000008</v>
      </c>
      <c r="X454" t="str">
        <f>TEXT(Sheet1[[#This Row],[Date]], "yyyy")</f>
        <v>2024</v>
      </c>
      <c r="Y454" s="1">
        <f>Sheet1[[#This Row],[UnitPrice]]*Sheet1[[#This Row],[Quantity]] *(1 - Sheet1[[#This Row],[Discount]])</f>
        <v>367.60500000000008</v>
      </c>
      <c r="Z454" s="24">
        <f>SUM(Sheet1[[#This Row],[Quantity]]*Sheet1[[#This Row],[Returned]])</f>
        <v>0</v>
      </c>
    </row>
    <row r="455" spans="1:26" hidden="1" x14ac:dyDescent="0.25">
      <c r="A455" s="6">
        <v>45410</v>
      </c>
      <c r="B455" t="s">
        <v>45</v>
      </c>
      <c r="C455" t="s">
        <v>40</v>
      </c>
      <c r="D455">
        <v>5</v>
      </c>
      <c r="E455" s="1">
        <v>544.66</v>
      </c>
      <c r="F455" t="s">
        <v>21</v>
      </c>
      <c r="G455" t="s">
        <v>32</v>
      </c>
      <c r="H455" s="9">
        <v>0.1</v>
      </c>
      <c r="I455" t="s">
        <v>66</v>
      </c>
      <c r="J455" s="1">
        <v>2450.9699999999998</v>
      </c>
      <c r="K455" t="s">
        <v>24</v>
      </c>
      <c r="L455" t="s">
        <v>35</v>
      </c>
      <c r="M455">
        <v>0</v>
      </c>
      <c r="N455" t="s">
        <v>949</v>
      </c>
      <c r="O455" t="s">
        <v>950</v>
      </c>
      <c r="P455" s="11">
        <v>8.39</v>
      </c>
      <c r="Q455" s="6">
        <v>45410</v>
      </c>
      <c r="R455" s="6">
        <v>45416</v>
      </c>
      <c r="S455" t="s">
        <v>50</v>
      </c>
      <c r="T455">
        <f>Sheet1[[#This Row],[DeliveryDate]]-Sheet1[[#This Row],[OrderDate]]</f>
        <v>6</v>
      </c>
      <c r="U455" t="str">
        <f t="shared" si="14"/>
        <v>Feb</v>
      </c>
      <c r="V455" t="str">
        <f t="shared" si="15"/>
        <v>Wednesday</v>
      </c>
      <c r="W455" s="1">
        <f>Sheet1[[#This Row],[TotalPrice]]-Sheet1[[#This Row],[ShippingCost]]</f>
        <v>2442.58</v>
      </c>
      <c r="X455" t="str">
        <f>TEXT(Sheet1[[#This Row],[Date]], "yyyy")</f>
        <v>2024</v>
      </c>
      <c r="Y455" s="1">
        <f>Sheet1[[#This Row],[UnitPrice]]*Sheet1[[#This Row],[Quantity]] *(1 - Sheet1[[#This Row],[Discount]])</f>
        <v>2450.9699999999998</v>
      </c>
      <c r="Z455" s="24">
        <f>SUM(Sheet1[[#This Row],[Quantity]]*Sheet1[[#This Row],[Returned]])</f>
        <v>0</v>
      </c>
    </row>
    <row r="456" spans="1:26" hidden="1" x14ac:dyDescent="0.25">
      <c r="A456" s="6">
        <v>45329</v>
      </c>
      <c r="B456" t="s">
        <v>45</v>
      </c>
      <c r="C456" t="s">
        <v>40</v>
      </c>
      <c r="D456">
        <v>8</v>
      </c>
      <c r="E456" s="1">
        <v>561.9</v>
      </c>
      <c r="F456" t="s">
        <v>31</v>
      </c>
      <c r="G456" t="s">
        <v>32</v>
      </c>
      <c r="H456" s="9">
        <v>0.15</v>
      </c>
      <c r="I456" t="s">
        <v>59</v>
      </c>
      <c r="J456" s="1">
        <v>3820.92</v>
      </c>
      <c r="K456" t="s">
        <v>24</v>
      </c>
      <c r="L456" t="s">
        <v>25</v>
      </c>
      <c r="M456">
        <v>1</v>
      </c>
      <c r="N456" t="s">
        <v>951</v>
      </c>
      <c r="O456" t="s">
        <v>952</v>
      </c>
      <c r="P456" s="11">
        <v>15.97</v>
      </c>
      <c r="Q456" s="6">
        <v>45329</v>
      </c>
      <c r="R456" s="6">
        <v>45336</v>
      </c>
      <c r="S456" t="s">
        <v>50</v>
      </c>
      <c r="T456">
        <f>Sheet1[[#This Row],[DeliveryDate]]-Sheet1[[#This Row],[OrderDate]]</f>
        <v>7</v>
      </c>
      <c r="U456" t="str">
        <f t="shared" si="14"/>
        <v>Apr</v>
      </c>
      <c r="V456" t="str">
        <f t="shared" si="15"/>
        <v>Wednesday</v>
      </c>
      <c r="W456" s="1">
        <f>Sheet1[[#This Row],[TotalPrice]]-Sheet1[[#This Row],[ShippingCost]]</f>
        <v>3804.9500000000003</v>
      </c>
      <c r="X456" t="str">
        <f>TEXT(Sheet1[[#This Row],[Date]], "yyyy")</f>
        <v>2024</v>
      </c>
      <c r="Y456" s="1">
        <f>Sheet1[[#This Row],[UnitPrice]]*Sheet1[[#This Row],[Quantity]] *(1 - Sheet1[[#This Row],[Discount]])</f>
        <v>3820.9199999999996</v>
      </c>
      <c r="Z456" s="24">
        <f>SUM(Sheet1[[#This Row],[Quantity]]*Sheet1[[#This Row],[Returned]])</f>
        <v>8</v>
      </c>
    </row>
    <row r="457" spans="1:26" x14ac:dyDescent="0.25">
      <c r="A457" s="6">
        <v>44965</v>
      </c>
      <c r="B457" t="s">
        <v>29</v>
      </c>
      <c r="C457" t="s">
        <v>46</v>
      </c>
      <c r="D457">
        <v>20</v>
      </c>
      <c r="E457" s="1">
        <v>313.47000000000003</v>
      </c>
      <c r="F457" t="s">
        <v>51</v>
      </c>
      <c r="G457" t="s">
        <v>32</v>
      </c>
      <c r="H457" s="9">
        <v>0.15</v>
      </c>
      <c r="I457" t="s">
        <v>33</v>
      </c>
      <c r="J457" s="1">
        <v>5328.9900000000007</v>
      </c>
      <c r="K457" t="s">
        <v>24</v>
      </c>
      <c r="L457" t="s">
        <v>25</v>
      </c>
      <c r="M457">
        <v>0</v>
      </c>
      <c r="N457" t="s">
        <v>953</v>
      </c>
      <c r="O457" t="s">
        <v>954</v>
      </c>
      <c r="P457" s="11">
        <v>18.170000000000002</v>
      </c>
      <c r="Q457" s="6">
        <v>44965</v>
      </c>
      <c r="R457" s="6">
        <v>44968</v>
      </c>
      <c r="S457" t="s">
        <v>38</v>
      </c>
      <c r="T457">
        <f>Sheet1[[#This Row],[DeliveryDate]]-Sheet1[[#This Row],[OrderDate]]</f>
        <v>3</v>
      </c>
      <c r="U457" t="str">
        <f t="shared" si="14"/>
        <v>Sep</v>
      </c>
      <c r="V457" t="str">
        <f t="shared" si="15"/>
        <v>Wednesday</v>
      </c>
      <c r="W457" s="1">
        <f>Sheet1[[#This Row],[TotalPrice]]-Sheet1[[#This Row],[ShippingCost]]</f>
        <v>5310.8200000000006</v>
      </c>
      <c r="X457" t="str">
        <f>TEXT(Sheet1[[#This Row],[Date]], "yyyy")</f>
        <v>2023</v>
      </c>
      <c r="Y457" s="1">
        <f>Sheet1[[#This Row],[UnitPrice]]*Sheet1[[#This Row],[Quantity]] *(1 - Sheet1[[#This Row],[Discount]])</f>
        <v>5328.9900000000007</v>
      </c>
      <c r="Z457" s="24">
        <f>SUM(Sheet1[[#This Row],[Quantity]]*Sheet1[[#This Row],[Returned]])</f>
        <v>0</v>
      </c>
    </row>
    <row r="458" spans="1:26" x14ac:dyDescent="0.25">
      <c r="A458" s="6">
        <v>45094</v>
      </c>
      <c r="B458" t="s">
        <v>29</v>
      </c>
      <c r="C458" t="s">
        <v>30</v>
      </c>
      <c r="D458">
        <v>1</v>
      </c>
      <c r="E458" s="1">
        <v>418.45</v>
      </c>
      <c r="F458" t="s">
        <v>51</v>
      </c>
      <c r="G458" t="s">
        <v>32</v>
      </c>
      <c r="H458" s="9">
        <v>0.15</v>
      </c>
      <c r="I458" t="s">
        <v>66</v>
      </c>
      <c r="J458" s="1">
        <v>355.6825</v>
      </c>
      <c r="K458" t="s">
        <v>67</v>
      </c>
      <c r="L458" t="s">
        <v>41</v>
      </c>
      <c r="M458">
        <v>0</v>
      </c>
      <c r="N458" t="s">
        <v>955</v>
      </c>
      <c r="O458" t="s">
        <v>956</v>
      </c>
      <c r="P458" s="11">
        <v>35.58</v>
      </c>
      <c r="Q458" s="6">
        <v>45094</v>
      </c>
      <c r="R458" s="6">
        <v>45096</v>
      </c>
      <c r="S458" t="s">
        <v>38</v>
      </c>
      <c r="T458">
        <f>Sheet1[[#This Row],[DeliveryDate]]-Sheet1[[#This Row],[OrderDate]]</f>
        <v>2</v>
      </c>
      <c r="U458" t="str">
        <f t="shared" si="14"/>
        <v>Jun</v>
      </c>
      <c r="V458" t="str">
        <f t="shared" si="15"/>
        <v>Monday</v>
      </c>
      <c r="W458" s="1">
        <f>Sheet1[[#This Row],[TotalPrice]]-Sheet1[[#This Row],[ShippingCost]]</f>
        <v>320.10250000000002</v>
      </c>
      <c r="X458" t="str">
        <f>TEXT(Sheet1[[#This Row],[Date]], "yyyy")</f>
        <v>2023</v>
      </c>
      <c r="Y458" s="1">
        <f>Sheet1[[#This Row],[UnitPrice]]*Sheet1[[#This Row],[Quantity]] *(1 - Sheet1[[#This Row],[Discount]])</f>
        <v>355.6825</v>
      </c>
      <c r="Z458" s="24">
        <f>SUM(Sheet1[[#This Row],[Quantity]]*Sheet1[[#This Row],[Returned]])</f>
        <v>0</v>
      </c>
    </row>
    <row r="459" spans="1:26" x14ac:dyDescent="0.25">
      <c r="A459" s="6">
        <v>45502</v>
      </c>
      <c r="B459" t="s">
        <v>62</v>
      </c>
      <c r="C459" t="s">
        <v>102</v>
      </c>
      <c r="D459">
        <v>8</v>
      </c>
      <c r="E459" s="1">
        <v>420.75</v>
      </c>
      <c r="F459" t="s">
        <v>21</v>
      </c>
      <c r="G459" t="s">
        <v>22</v>
      </c>
      <c r="H459" s="9">
        <v>0.1</v>
      </c>
      <c r="I459" t="s">
        <v>59</v>
      </c>
      <c r="J459" s="1">
        <v>3029.4</v>
      </c>
      <c r="K459" t="s">
        <v>24</v>
      </c>
      <c r="L459" t="s">
        <v>35</v>
      </c>
      <c r="M459">
        <v>1</v>
      </c>
      <c r="N459" t="s">
        <v>957</v>
      </c>
      <c r="O459" t="s">
        <v>958</v>
      </c>
      <c r="P459" s="11">
        <v>44.61</v>
      </c>
      <c r="Q459" s="6">
        <v>45502</v>
      </c>
      <c r="R459" s="6">
        <v>45505</v>
      </c>
      <c r="S459" t="s">
        <v>65</v>
      </c>
      <c r="T459">
        <f>Sheet1[[#This Row],[DeliveryDate]]-Sheet1[[#This Row],[OrderDate]]</f>
        <v>3</v>
      </c>
      <c r="U459" t="str">
        <f t="shared" si="14"/>
        <v>Jun</v>
      </c>
      <c r="V459" t="str">
        <f t="shared" si="15"/>
        <v>Monday</v>
      </c>
      <c r="W459" s="1">
        <f>Sheet1[[#This Row],[TotalPrice]]-Sheet1[[#This Row],[ShippingCost]]</f>
        <v>2984.79</v>
      </c>
      <c r="X459" t="str">
        <f>TEXT(Sheet1[[#This Row],[Date]], "yyyy")</f>
        <v>2024</v>
      </c>
      <c r="Y459" s="1">
        <f>Sheet1[[#This Row],[UnitPrice]]*Sheet1[[#This Row],[Quantity]] *(1 - Sheet1[[#This Row],[Discount]])</f>
        <v>3029.4</v>
      </c>
      <c r="Z459" s="24">
        <f>SUM(Sheet1[[#This Row],[Quantity]]*Sheet1[[#This Row],[Returned]])</f>
        <v>8</v>
      </c>
    </row>
    <row r="460" spans="1:26" hidden="1" x14ac:dyDescent="0.25">
      <c r="A460" s="6">
        <v>45320</v>
      </c>
      <c r="B460" t="s">
        <v>62</v>
      </c>
      <c r="C460" t="s">
        <v>109</v>
      </c>
      <c r="D460">
        <v>16</v>
      </c>
      <c r="E460" s="1">
        <v>514.36</v>
      </c>
      <c r="F460" t="s">
        <v>58</v>
      </c>
      <c r="G460" t="s">
        <v>22</v>
      </c>
      <c r="H460" s="9">
        <v>0</v>
      </c>
      <c r="I460" t="s">
        <v>33</v>
      </c>
      <c r="J460" s="1">
        <v>8229.76</v>
      </c>
      <c r="K460" t="s">
        <v>24</v>
      </c>
      <c r="L460" t="s">
        <v>35</v>
      </c>
      <c r="M460">
        <v>0</v>
      </c>
      <c r="N460" t="s">
        <v>959</v>
      </c>
      <c r="O460" t="s">
        <v>960</v>
      </c>
      <c r="P460" s="11">
        <v>40.75</v>
      </c>
      <c r="Q460" s="6">
        <v>45320</v>
      </c>
      <c r="R460" s="6">
        <v>45323</v>
      </c>
      <c r="S460" t="s">
        <v>65</v>
      </c>
      <c r="T460">
        <f>Sheet1[[#This Row],[DeliveryDate]]-Sheet1[[#This Row],[OrderDate]]</f>
        <v>3</v>
      </c>
      <c r="U460" t="str">
        <f t="shared" si="14"/>
        <v>Dec</v>
      </c>
      <c r="V460" t="str">
        <f t="shared" si="15"/>
        <v>Friday</v>
      </c>
      <c r="W460" s="1">
        <f>Sheet1[[#This Row],[TotalPrice]]-Sheet1[[#This Row],[ShippingCost]]</f>
        <v>8189.01</v>
      </c>
      <c r="X460" t="str">
        <f>TEXT(Sheet1[[#This Row],[Date]], "yyyy")</f>
        <v>2024</v>
      </c>
      <c r="Y460" s="1">
        <f>Sheet1[[#This Row],[UnitPrice]]*Sheet1[[#This Row],[Quantity]] *(1 - Sheet1[[#This Row],[Discount]])</f>
        <v>8229.76</v>
      </c>
      <c r="Z460" s="24">
        <f>SUM(Sheet1[[#This Row],[Quantity]]*Sheet1[[#This Row],[Returned]])</f>
        <v>0</v>
      </c>
    </row>
    <row r="461" spans="1:26" hidden="1" x14ac:dyDescent="0.25">
      <c r="A461" s="6">
        <v>45309</v>
      </c>
      <c r="B461" t="s">
        <v>19</v>
      </c>
      <c r="C461" t="s">
        <v>30</v>
      </c>
      <c r="D461">
        <v>2</v>
      </c>
      <c r="E461" s="1">
        <v>297.2</v>
      </c>
      <c r="F461" t="s">
        <v>21</v>
      </c>
      <c r="G461" t="s">
        <v>32</v>
      </c>
      <c r="H461" s="9">
        <v>0.1</v>
      </c>
      <c r="I461" t="s">
        <v>47</v>
      </c>
      <c r="J461" s="1">
        <v>534.96</v>
      </c>
      <c r="K461" t="s">
        <v>34</v>
      </c>
      <c r="L461" t="s">
        <v>25</v>
      </c>
      <c r="M461">
        <v>0</v>
      </c>
      <c r="N461" t="s">
        <v>961</v>
      </c>
      <c r="O461" t="s">
        <v>962</v>
      </c>
      <c r="P461" s="11">
        <v>8.7100000000000009</v>
      </c>
      <c r="Q461" s="6">
        <v>45309</v>
      </c>
      <c r="R461" s="6">
        <v>45314</v>
      </c>
      <c r="S461" t="s">
        <v>28</v>
      </c>
      <c r="T461">
        <f>Sheet1[[#This Row],[DeliveryDate]]-Sheet1[[#This Row],[OrderDate]]</f>
        <v>5</v>
      </c>
      <c r="U461" t="str">
        <f t="shared" si="14"/>
        <v>Aug</v>
      </c>
      <c r="V461" t="str">
        <f t="shared" si="15"/>
        <v>Monday</v>
      </c>
      <c r="W461" s="1">
        <f>Sheet1[[#This Row],[TotalPrice]]-Sheet1[[#This Row],[ShippingCost]]</f>
        <v>526.25</v>
      </c>
      <c r="X461" t="str">
        <f>TEXT(Sheet1[[#This Row],[Date]], "yyyy")</f>
        <v>2024</v>
      </c>
      <c r="Y461" s="1">
        <f>Sheet1[[#This Row],[UnitPrice]]*Sheet1[[#This Row],[Quantity]] *(1 - Sheet1[[#This Row],[Discount]])</f>
        <v>534.96</v>
      </c>
      <c r="Z461" s="24">
        <f>SUM(Sheet1[[#This Row],[Quantity]]*Sheet1[[#This Row],[Returned]])</f>
        <v>0</v>
      </c>
    </row>
    <row r="462" spans="1:26" hidden="1" x14ac:dyDescent="0.25">
      <c r="A462" s="6">
        <v>45763</v>
      </c>
      <c r="B462" t="s">
        <v>62</v>
      </c>
      <c r="C462" t="s">
        <v>102</v>
      </c>
      <c r="D462">
        <v>8</v>
      </c>
      <c r="E462" s="1">
        <v>583.16999999999996</v>
      </c>
      <c r="F462" t="s">
        <v>58</v>
      </c>
      <c r="G462" t="s">
        <v>22</v>
      </c>
      <c r="H462" s="9">
        <v>0.1</v>
      </c>
      <c r="I462" t="s">
        <v>47</v>
      </c>
      <c r="J462" s="1">
        <v>4198.8239999999996</v>
      </c>
      <c r="K462" t="s">
        <v>82</v>
      </c>
      <c r="L462" t="s">
        <v>41</v>
      </c>
      <c r="M462">
        <v>0</v>
      </c>
      <c r="N462" t="s">
        <v>963</v>
      </c>
      <c r="O462" t="s">
        <v>964</v>
      </c>
      <c r="P462" s="11">
        <v>49.18</v>
      </c>
      <c r="Q462" s="6">
        <v>45763</v>
      </c>
      <c r="R462" s="6">
        <v>45767</v>
      </c>
      <c r="S462" t="s">
        <v>65</v>
      </c>
      <c r="T462">
        <f>Sheet1[[#This Row],[DeliveryDate]]-Sheet1[[#This Row],[OrderDate]]</f>
        <v>4</v>
      </c>
      <c r="U462" t="str">
        <f t="shared" si="14"/>
        <v>Jan</v>
      </c>
      <c r="V462" t="str">
        <f t="shared" si="15"/>
        <v>Sunday</v>
      </c>
      <c r="W462" s="1">
        <f>Sheet1[[#This Row],[TotalPrice]]-Sheet1[[#This Row],[ShippingCost]]</f>
        <v>4149.6439999999993</v>
      </c>
      <c r="X462" t="str">
        <f>TEXT(Sheet1[[#This Row],[Date]], "yyyy")</f>
        <v>2025</v>
      </c>
      <c r="Y462" s="1">
        <f>Sheet1[[#This Row],[UnitPrice]]*Sheet1[[#This Row],[Quantity]] *(1 - Sheet1[[#This Row],[Discount]])</f>
        <v>4198.8239999999996</v>
      </c>
      <c r="Z462" s="24">
        <f>SUM(Sheet1[[#This Row],[Quantity]]*Sheet1[[#This Row],[Returned]])</f>
        <v>0</v>
      </c>
    </row>
    <row r="463" spans="1:26" hidden="1" x14ac:dyDescent="0.25">
      <c r="A463" s="6">
        <v>44983</v>
      </c>
      <c r="B463" t="s">
        <v>45</v>
      </c>
      <c r="C463" t="s">
        <v>40</v>
      </c>
      <c r="D463">
        <v>16</v>
      </c>
      <c r="E463" s="1">
        <v>75.62</v>
      </c>
      <c r="F463" t="s">
        <v>58</v>
      </c>
      <c r="G463" t="s">
        <v>32</v>
      </c>
      <c r="H463" s="9">
        <v>0.1</v>
      </c>
      <c r="I463" t="s">
        <v>66</v>
      </c>
      <c r="J463" s="1">
        <v>1088.9280000000001</v>
      </c>
      <c r="K463" t="s">
        <v>67</v>
      </c>
      <c r="L463" t="s">
        <v>41</v>
      </c>
      <c r="M463">
        <v>0</v>
      </c>
      <c r="N463" t="s">
        <v>965</v>
      </c>
      <c r="O463" t="s">
        <v>966</v>
      </c>
      <c r="P463" s="11">
        <v>27.39</v>
      </c>
      <c r="Q463" s="6">
        <v>44983</v>
      </c>
      <c r="R463" s="6">
        <v>44987</v>
      </c>
      <c r="S463" t="s">
        <v>50</v>
      </c>
      <c r="T463">
        <f>Sheet1[[#This Row],[DeliveryDate]]-Sheet1[[#This Row],[OrderDate]]</f>
        <v>4</v>
      </c>
      <c r="U463" t="str">
        <f t="shared" si="14"/>
        <v>Apr</v>
      </c>
      <c r="V463" t="str">
        <f t="shared" si="15"/>
        <v>Monday</v>
      </c>
      <c r="W463" s="1">
        <f>Sheet1[[#This Row],[TotalPrice]]-Sheet1[[#This Row],[ShippingCost]]</f>
        <v>1061.538</v>
      </c>
      <c r="X463" t="str">
        <f>TEXT(Sheet1[[#This Row],[Date]], "yyyy")</f>
        <v>2023</v>
      </c>
      <c r="Y463" s="1">
        <f>Sheet1[[#This Row],[UnitPrice]]*Sheet1[[#This Row],[Quantity]] *(1 - Sheet1[[#This Row],[Discount]])</f>
        <v>1088.9280000000001</v>
      </c>
      <c r="Z463" s="24">
        <f>SUM(Sheet1[[#This Row],[Quantity]]*Sheet1[[#This Row],[Returned]])</f>
        <v>0</v>
      </c>
    </row>
    <row r="464" spans="1:26" x14ac:dyDescent="0.25">
      <c r="A464" s="6">
        <v>44933</v>
      </c>
      <c r="B464" t="s">
        <v>19</v>
      </c>
      <c r="C464" t="s">
        <v>40</v>
      </c>
      <c r="D464">
        <v>13</v>
      </c>
      <c r="E464" s="1">
        <v>561.62</v>
      </c>
      <c r="F464" t="s">
        <v>51</v>
      </c>
      <c r="G464" t="s">
        <v>22</v>
      </c>
      <c r="H464" s="9">
        <v>0.05</v>
      </c>
      <c r="I464" t="s">
        <v>47</v>
      </c>
      <c r="J464" s="1">
        <v>6936.0069999999996</v>
      </c>
      <c r="K464" t="s">
        <v>34</v>
      </c>
      <c r="L464" t="s">
        <v>25</v>
      </c>
      <c r="M464">
        <v>0</v>
      </c>
      <c r="N464" t="s">
        <v>967</v>
      </c>
      <c r="O464" t="s">
        <v>968</v>
      </c>
      <c r="P464" s="11">
        <v>12.91</v>
      </c>
      <c r="Q464" s="6">
        <v>44933</v>
      </c>
      <c r="R464" s="6">
        <v>44937</v>
      </c>
      <c r="S464" t="s">
        <v>28</v>
      </c>
      <c r="T464">
        <f>Sheet1[[#This Row],[DeliveryDate]]-Sheet1[[#This Row],[OrderDate]]</f>
        <v>4</v>
      </c>
      <c r="U464" t="str">
        <f t="shared" si="14"/>
        <v>Jan</v>
      </c>
      <c r="V464" t="str">
        <f t="shared" si="15"/>
        <v>Tuesday</v>
      </c>
      <c r="W464" s="1">
        <f>Sheet1[[#This Row],[TotalPrice]]-Sheet1[[#This Row],[ShippingCost]]</f>
        <v>6923.0969999999998</v>
      </c>
      <c r="X464" t="str">
        <f>TEXT(Sheet1[[#This Row],[Date]], "yyyy")</f>
        <v>2023</v>
      </c>
      <c r="Y464" s="1">
        <f>Sheet1[[#This Row],[UnitPrice]]*Sheet1[[#This Row],[Quantity]] *(1 - Sheet1[[#This Row],[Discount]])</f>
        <v>6936.0069999999996</v>
      </c>
      <c r="Z464" s="24">
        <f>SUM(Sheet1[[#This Row],[Quantity]]*Sheet1[[#This Row],[Returned]])</f>
        <v>0</v>
      </c>
    </row>
    <row r="465" spans="1:26" hidden="1" x14ac:dyDescent="0.25">
      <c r="A465" s="6">
        <v>45223</v>
      </c>
      <c r="B465" t="s">
        <v>29</v>
      </c>
      <c r="C465" t="s">
        <v>40</v>
      </c>
      <c r="D465">
        <v>5</v>
      </c>
      <c r="E465" s="1">
        <v>359.61</v>
      </c>
      <c r="F465" t="s">
        <v>31</v>
      </c>
      <c r="G465" t="s">
        <v>32</v>
      </c>
      <c r="H465" s="9">
        <v>0</v>
      </c>
      <c r="I465" t="s">
        <v>59</v>
      </c>
      <c r="J465" s="1">
        <v>1798.05</v>
      </c>
      <c r="K465" t="s">
        <v>24</v>
      </c>
      <c r="L465" t="s">
        <v>25</v>
      </c>
      <c r="M465">
        <v>0</v>
      </c>
      <c r="N465" t="s">
        <v>969</v>
      </c>
      <c r="O465" t="s">
        <v>970</v>
      </c>
      <c r="P465" s="11">
        <v>41.31</v>
      </c>
      <c r="Q465" s="6">
        <v>45223</v>
      </c>
      <c r="R465" s="6">
        <v>45233</v>
      </c>
      <c r="S465" t="s">
        <v>38</v>
      </c>
      <c r="T465">
        <f>Sheet1[[#This Row],[DeliveryDate]]-Sheet1[[#This Row],[OrderDate]]</f>
        <v>10</v>
      </c>
      <c r="U465" t="str">
        <f t="shared" si="14"/>
        <v>Apr</v>
      </c>
      <c r="V465" t="str">
        <f t="shared" si="15"/>
        <v>Saturday</v>
      </c>
      <c r="W465" s="1">
        <f>Sheet1[[#This Row],[TotalPrice]]-Sheet1[[#This Row],[ShippingCost]]</f>
        <v>1756.74</v>
      </c>
      <c r="X465" t="str">
        <f>TEXT(Sheet1[[#This Row],[Date]], "yyyy")</f>
        <v>2023</v>
      </c>
      <c r="Y465" s="1">
        <f>Sheet1[[#This Row],[UnitPrice]]*Sheet1[[#This Row],[Quantity]] *(1 - Sheet1[[#This Row],[Discount]])</f>
        <v>1798.0500000000002</v>
      </c>
      <c r="Z465" s="24">
        <f>SUM(Sheet1[[#This Row],[Quantity]]*Sheet1[[#This Row],[Returned]])</f>
        <v>0</v>
      </c>
    </row>
    <row r="466" spans="1:26" x14ac:dyDescent="0.25">
      <c r="A466" s="6">
        <v>45552</v>
      </c>
      <c r="B466" t="s">
        <v>29</v>
      </c>
      <c r="C466" t="s">
        <v>20</v>
      </c>
      <c r="D466">
        <v>12</v>
      </c>
      <c r="E466" s="1">
        <v>596.26</v>
      </c>
      <c r="F466" t="s">
        <v>58</v>
      </c>
      <c r="G466" t="s">
        <v>22</v>
      </c>
      <c r="H466" s="9">
        <v>0.15</v>
      </c>
      <c r="I466" t="s">
        <v>23</v>
      </c>
      <c r="J466" s="1">
        <v>6081.8519999999999</v>
      </c>
      <c r="K466" t="s">
        <v>34</v>
      </c>
      <c r="L466" t="s">
        <v>41</v>
      </c>
      <c r="M466">
        <v>0</v>
      </c>
      <c r="N466" t="s">
        <v>971</v>
      </c>
      <c r="O466" t="s">
        <v>972</v>
      </c>
      <c r="P466" s="11">
        <v>28.27</v>
      </c>
      <c r="Q466" s="6">
        <v>45552</v>
      </c>
      <c r="R466" s="6">
        <v>45560</v>
      </c>
      <c r="S466" t="s">
        <v>38</v>
      </c>
      <c r="T466">
        <f>Sheet1[[#This Row],[DeliveryDate]]-Sheet1[[#This Row],[OrderDate]]</f>
        <v>8</v>
      </c>
      <c r="U466" t="str">
        <f t="shared" si="14"/>
        <v>Jun</v>
      </c>
      <c r="V466" t="str">
        <f t="shared" si="15"/>
        <v>Friday</v>
      </c>
      <c r="W466" s="1">
        <f>Sheet1[[#This Row],[TotalPrice]]-Sheet1[[#This Row],[ShippingCost]]</f>
        <v>6053.5819999999994</v>
      </c>
      <c r="X466" t="str">
        <f>TEXT(Sheet1[[#This Row],[Date]], "yyyy")</f>
        <v>2024</v>
      </c>
      <c r="Y466" s="1">
        <f>Sheet1[[#This Row],[UnitPrice]]*Sheet1[[#This Row],[Quantity]] *(1 - Sheet1[[#This Row],[Discount]])</f>
        <v>6081.8519999999999</v>
      </c>
      <c r="Z466" s="24">
        <f>SUM(Sheet1[[#This Row],[Quantity]]*Sheet1[[#This Row],[Returned]])</f>
        <v>0</v>
      </c>
    </row>
    <row r="467" spans="1:26" x14ac:dyDescent="0.25">
      <c r="A467" s="6">
        <v>45417</v>
      </c>
      <c r="B467" t="s">
        <v>45</v>
      </c>
      <c r="C467" t="s">
        <v>93</v>
      </c>
      <c r="D467">
        <v>19</v>
      </c>
      <c r="E467" s="1">
        <v>401.68</v>
      </c>
      <c r="F467" t="s">
        <v>51</v>
      </c>
      <c r="G467" t="s">
        <v>22</v>
      </c>
      <c r="H467" s="9">
        <v>0.05</v>
      </c>
      <c r="I467" t="s">
        <v>33</v>
      </c>
      <c r="J467" s="1">
        <v>7250.3239999999996</v>
      </c>
      <c r="K467" t="s">
        <v>55</v>
      </c>
      <c r="L467" t="s">
        <v>41</v>
      </c>
      <c r="M467">
        <v>1</v>
      </c>
      <c r="N467" t="s">
        <v>973</v>
      </c>
      <c r="O467" t="s">
        <v>974</v>
      </c>
      <c r="P467" s="11">
        <v>37.770000000000003</v>
      </c>
      <c r="Q467" s="6">
        <v>45417</v>
      </c>
      <c r="R467" s="6">
        <v>45423</v>
      </c>
      <c r="S467" t="s">
        <v>50</v>
      </c>
      <c r="T467">
        <f>Sheet1[[#This Row],[DeliveryDate]]-Sheet1[[#This Row],[OrderDate]]</f>
        <v>6</v>
      </c>
      <c r="U467" t="str">
        <f t="shared" si="14"/>
        <v>Jan</v>
      </c>
      <c r="V467" t="str">
        <f t="shared" si="15"/>
        <v>Tuesday</v>
      </c>
      <c r="W467" s="1">
        <f>Sheet1[[#This Row],[TotalPrice]]-Sheet1[[#This Row],[ShippingCost]]</f>
        <v>7212.5539999999992</v>
      </c>
      <c r="X467" t="str">
        <f>TEXT(Sheet1[[#This Row],[Date]], "yyyy")</f>
        <v>2024</v>
      </c>
      <c r="Y467" s="1">
        <f>Sheet1[[#This Row],[UnitPrice]]*Sheet1[[#This Row],[Quantity]] *(1 - Sheet1[[#This Row],[Discount]])</f>
        <v>7250.3239999999996</v>
      </c>
      <c r="Z467" s="24">
        <f>SUM(Sheet1[[#This Row],[Quantity]]*Sheet1[[#This Row],[Returned]])</f>
        <v>19</v>
      </c>
    </row>
    <row r="468" spans="1:26" hidden="1" x14ac:dyDescent="0.25">
      <c r="A468" s="6">
        <v>45426</v>
      </c>
      <c r="B468" t="s">
        <v>62</v>
      </c>
      <c r="C468" t="s">
        <v>30</v>
      </c>
      <c r="D468">
        <v>6</v>
      </c>
      <c r="E468" s="1">
        <v>370.08</v>
      </c>
      <c r="F468" t="s">
        <v>58</v>
      </c>
      <c r="G468" t="s">
        <v>32</v>
      </c>
      <c r="H468" s="9">
        <v>0.15</v>
      </c>
      <c r="I468" t="s">
        <v>33</v>
      </c>
      <c r="J468" s="1">
        <v>1887.4079999999999</v>
      </c>
      <c r="K468" t="s">
        <v>24</v>
      </c>
      <c r="L468" t="s">
        <v>35</v>
      </c>
      <c r="M468">
        <v>0</v>
      </c>
      <c r="N468" t="s">
        <v>975</v>
      </c>
      <c r="O468" t="s">
        <v>976</v>
      </c>
      <c r="P468" s="11">
        <v>7.39</v>
      </c>
      <c r="Q468" s="6">
        <v>45426</v>
      </c>
      <c r="R468" s="6">
        <v>45434</v>
      </c>
      <c r="S468" t="s">
        <v>65</v>
      </c>
      <c r="T468">
        <f>Sheet1[[#This Row],[DeliveryDate]]-Sheet1[[#This Row],[OrderDate]]</f>
        <v>8</v>
      </c>
      <c r="U468" t="str">
        <f t="shared" si="14"/>
        <v>Dec</v>
      </c>
      <c r="V468" t="str">
        <f t="shared" si="15"/>
        <v>Sunday</v>
      </c>
      <c r="W468" s="1">
        <f>Sheet1[[#This Row],[TotalPrice]]-Sheet1[[#This Row],[ShippingCost]]</f>
        <v>1880.0179999999998</v>
      </c>
      <c r="X468" t="str">
        <f>TEXT(Sheet1[[#This Row],[Date]], "yyyy")</f>
        <v>2024</v>
      </c>
      <c r="Y468" s="1">
        <f>Sheet1[[#This Row],[UnitPrice]]*Sheet1[[#This Row],[Quantity]] *(1 - Sheet1[[#This Row],[Discount]])</f>
        <v>1887.4079999999999</v>
      </c>
      <c r="Z468" s="24">
        <f>SUM(Sheet1[[#This Row],[Quantity]]*Sheet1[[#This Row],[Returned]])</f>
        <v>0</v>
      </c>
    </row>
    <row r="469" spans="1:26" x14ac:dyDescent="0.25">
      <c r="A469" s="6">
        <v>45796</v>
      </c>
      <c r="B469" t="s">
        <v>19</v>
      </c>
      <c r="C469" t="s">
        <v>30</v>
      </c>
      <c r="D469">
        <v>5</v>
      </c>
      <c r="E469" s="1">
        <v>271.44</v>
      </c>
      <c r="F469" t="s">
        <v>31</v>
      </c>
      <c r="G469" t="s">
        <v>22</v>
      </c>
      <c r="H469" s="9">
        <v>0.15</v>
      </c>
      <c r="I469" t="s">
        <v>66</v>
      </c>
      <c r="J469" s="1">
        <v>1153.6199999999999</v>
      </c>
      <c r="K469" t="s">
        <v>55</v>
      </c>
      <c r="L469" t="s">
        <v>25</v>
      </c>
      <c r="M469">
        <v>0</v>
      </c>
      <c r="N469" t="s">
        <v>977</v>
      </c>
      <c r="O469" t="s">
        <v>978</v>
      </c>
      <c r="P469" s="11">
        <v>5.98</v>
      </c>
      <c r="Q469" s="6">
        <v>45796</v>
      </c>
      <c r="R469" s="6">
        <v>45804</v>
      </c>
      <c r="S469" t="s">
        <v>28</v>
      </c>
      <c r="T469">
        <f>Sheet1[[#This Row],[DeliveryDate]]-Sheet1[[#This Row],[OrderDate]]</f>
        <v>8</v>
      </c>
      <c r="U469" t="str">
        <f t="shared" si="14"/>
        <v>Jul</v>
      </c>
      <c r="V469" t="str">
        <f t="shared" si="15"/>
        <v>Saturday</v>
      </c>
      <c r="W469" s="1">
        <f>Sheet1[[#This Row],[TotalPrice]]-Sheet1[[#This Row],[ShippingCost]]</f>
        <v>1147.6399999999999</v>
      </c>
      <c r="X469" t="str">
        <f>TEXT(Sheet1[[#This Row],[Date]], "yyyy")</f>
        <v>2025</v>
      </c>
      <c r="Y469" s="1">
        <f>Sheet1[[#This Row],[UnitPrice]]*Sheet1[[#This Row],[Quantity]] *(1 - Sheet1[[#This Row],[Discount]])</f>
        <v>1153.6200000000001</v>
      </c>
      <c r="Z469" s="24">
        <f>SUM(Sheet1[[#This Row],[Quantity]]*Sheet1[[#This Row],[Returned]])</f>
        <v>0</v>
      </c>
    </row>
    <row r="470" spans="1:26" x14ac:dyDescent="0.25">
      <c r="A470" s="6">
        <v>45503</v>
      </c>
      <c r="B470" t="s">
        <v>62</v>
      </c>
      <c r="C470" t="s">
        <v>109</v>
      </c>
      <c r="D470">
        <v>12</v>
      </c>
      <c r="E470" s="1">
        <v>533.77</v>
      </c>
      <c r="F470" t="s">
        <v>58</v>
      </c>
      <c r="G470" t="s">
        <v>22</v>
      </c>
      <c r="H470" s="9">
        <v>0.15</v>
      </c>
      <c r="I470" t="s">
        <v>33</v>
      </c>
      <c r="J470" s="1">
        <v>5444.4539999999997</v>
      </c>
      <c r="K470" t="s">
        <v>67</v>
      </c>
      <c r="L470" t="s">
        <v>35</v>
      </c>
      <c r="M470">
        <v>0</v>
      </c>
      <c r="N470" t="s">
        <v>979</v>
      </c>
      <c r="O470" t="s">
        <v>980</v>
      </c>
      <c r="P470" s="11">
        <v>48.71</v>
      </c>
      <c r="Q470" s="6">
        <v>45503</v>
      </c>
      <c r="R470" s="6">
        <v>45508</v>
      </c>
      <c r="S470" t="s">
        <v>65</v>
      </c>
      <c r="T470">
        <f>Sheet1[[#This Row],[DeliveryDate]]-Sheet1[[#This Row],[OrderDate]]</f>
        <v>5</v>
      </c>
      <c r="U470" t="str">
        <f t="shared" si="14"/>
        <v>Jan</v>
      </c>
      <c r="V470" t="str">
        <f t="shared" si="15"/>
        <v>Saturday</v>
      </c>
      <c r="W470" s="1">
        <f>Sheet1[[#This Row],[TotalPrice]]-Sheet1[[#This Row],[ShippingCost]]</f>
        <v>5395.7439999999997</v>
      </c>
      <c r="X470" t="str">
        <f>TEXT(Sheet1[[#This Row],[Date]], "yyyy")</f>
        <v>2024</v>
      </c>
      <c r="Y470" s="1">
        <f>Sheet1[[#This Row],[UnitPrice]]*Sheet1[[#This Row],[Quantity]] *(1 - Sheet1[[#This Row],[Discount]])</f>
        <v>5444.4539999999997</v>
      </c>
      <c r="Z470" s="24">
        <f>SUM(Sheet1[[#This Row],[Quantity]]*Sheet1[[#This Row],[Returned]])</f>
        <v>0</v>
      </c>
    </row>
    <row r="471" spans="1:26" x14ac:dyDescent="0.25">
      <c r="A471" s="6">
        <v>45483</v>
      </c>
      <c r="B471" t="s">
        <v>29</v>
      </c>
      <c r="C471" t="s">
        <v>46</v>
      </c>
      <c r="D471">
        <v>20</v>
      </c>
      <c r="E471" s="1">
        <v>504.22</v>
      </c>
      <c r="F471" t="s">
        <v>58</v>
      </c>
      <c r="G471" t="s">
        <v>22</v>
      </c>
      <c r="H471" s="9">
        <v>0</v>
      </c>
      <c r="I471" t="s">
        <v>47</v>
      </c>
      <c r="J471" s="1">
        <v>10084.4</v>
      </c>
      <c r="K471" t="s">
        <v>24</v>
      </c>
      <c r="L471" t="s">
        <v>41</v>
      </c>
      <c r="M471">
        <v>0</v>
      </c>
      <c r="N471" t="s">
        <v>981</v>
      </c>
      <c r="O471" t="s">
        <v>982</v>
      </c>
      <c r="P471" s="11">
        <v>14.61</v>
      </c>
      <c r="Q471" s="6">
        <v>45483</v>
      </c>
      <c r="R471" s="6">
        <v>45492</v>
      </c>
      <c r="S471" t="s">
        <v>38</v>
      </c>
      <c r="T471">
        <f>Sheet1[[#This Row],[DeliveryDate]]-Sheet1[[#This Row],[OrderDate]]</f>
        <v>9</v>
      </c>
      <c r="U471" t="str">
        <f t="shared" si="14"/>
        <v>Jan</v>
      </c>
      <c r="V471" t="str">
        <f t="shared" si="15"/>
        <v>Monday</v>
      </c>
      <c r="W471" s="1">
        <f>Sheet1[[#This Row],[TotalPrice]]-Sheet1[[#This Row],[ShippingCost]]</f>
        <v>10069.789999999999</v>
      </c>
      <c r="X471" t="str">
        <f>TEXT(Sheet1[[#This Row],[Date]], "yyyy")</f>
        <v>2024</v>
      </c>
      <c r="Y471" s="1">
        <f>Sheet1[[#This Row],[UnitPrice]]*Sheet1[[#This Row],[Quantity]] *(1 - Sheet1[[#This Row],[Discount]])</f>
        <v>10084.400000000001</v>
      </c>
      <c r="Z471" s="24">
        <f>SUM(Sheet1[[#This Row],[Quantity]]*Sheet1[[#This Row],[Returned]])</f>
        <v>0</v>
      </c>
    </row>
    <row r="472" spans="1:26" hidden="1" x14ac:dyDescent="0.25">
      <c r="A472" s="6">
        <v>44932</v>
      </c>
      <c r="B472" t="s">
        <v>19</v>
      </c>
      <c r="C472" t="s">
        <v>20</v>
      </c>
      <c r="D472">
        <v>7</v>
      </c>
      <c r="E472" s="1">
        <v>193.66</v>
      </c>
      <c r="F472" t="s">
        <v>31</v>
      </c>
      <c r="G472" t="s">
        <v>22</v>
      </c>
      <c r="H472" s="9">
        <v>0.1</v>
      </c>
      <c r="I472" t="s">
        <v>66</v>
      </c>
      <c r="J472" s="1">
        <v>1220.058</v>
      </c>
      <c r="K472" t="s">
        <v>82</v>
      </c>
      <c r="L472" t="s">
        <v>25</v>
      </c>
      <c r="M472">
        <v>0</v>
      </c>
      <c r="N472" t="s">
        <v>983</v>
      </c>
      <c r="O472" t="s">
        <v>984</v>
      </c>
      <c r="P472" s="11">
        <v>39.01</v>
      </c>
      <c r="Q472" s="6">
        <v>44932</v>
      </c>
      <c r="R472" s="6">
        <v>44941</v>
      </c>
      <c r="S472" t="s">
        <v>28</v>
      </c>
      <c r="T472">
        <f>Sheet1[[#This Row],[DeliveryDate]]-Sheet1[[#This Row],[OrderDate]]</f>
        <v>9</v>
      </c>
      <c r="U472" t="str">
        <f t="shared" si="14"/>
        <v>Feb</v>
      </c>
      <c r="V472" t="str">
        <f t="shared" si="15"/>
        <v>Thursday</v>
      </c>
      <c r="W472" s="1">
        <f>Sheet1[[#This Row],[TotalPrice]]-Sheet1[[#This Row],[ShippingCost]]</f>
        <v>1181.048</v>
      </c>
      <c r="X472" t="str">
        <f>TEXT(Sheet1[[#This Row],[Date]], "yyyy")</f>
        <v>2023</v>
      </c>
      <c r="Y472" s="1">
        <f>Sheet1[[#This Row],[UnitPrice]]*Sheet1[[#This Row],[Quantity]] *(1 - Sheet1[[#This Row],[Discount]])</f>
        <v>1220.058</v>
      </c>
      <c r="Z472" s="24">
        <f>SUM(Sheet1[[#This Row],[Quantity]]*Sheet1[[#This Row],[Returned]])</f>
        <v>0</v>
      </c>
    </row>
    <row r="473" spans="1:26" x14ac:dyDescent="0.25">
      <c r="A473" s="6">
        <v>45346</v>
      </c>
      <c r="B473" t="s">
        <v>29</v>
      </c>
      <c r="C473" t="s">
        <v>46</v>
      </c>
      <c r="D473">
        <v>3</v>
      </c>
      <c r="E473" s="1">
        <v>270.83</v>
      </c>
      <c r="F473" t="s">
        <v>21</v>
      </c>
      <c r="G473" t="s">
        <v>22</v>
      </c>
      <c r="H473" s="9">
        <v>0.1</v>
      </c>
      <c r="I473" t="s">
        <v>52</v>
      </c>
      <c r="J473" s="1">
        <v>731.24099999999999</v>
      </c>
      <c r="K473" t="s">
        <v>24</v>
      </c>
      <c r="L473" t="s">
        <v>35</v>
      </c>
      <c r="M473">
        <v>1</v>
      </c>
      <c r="N473" t="s">
        <v>985</v>
      </c>
      <c r="O473" t="s">
        <v>986</v>
      </c>
      <c r="P473" s="11">
        <v>17.2</v>
      </c>
      <c r="Q473" s="6">
        <v>45346</v>
      </c>
      <c r="R473" s="6">
        <v>45351</v>
      </c>
      <c r="S473" t="s">
        <v>38</v>
      </c>
      <c r="T473">
        <f>Sheet1[[#This Row],[DeliveryDate]]-Sheet1[[#This Row],[OrderDate]]</f>
        <v>5</v>
      </c>
      <c r="U473" t="str">
        <f t="shared" si="14"/>
        <v>Jun</v>
      </c>
      <c r="V473" t="str">
        <f t="shared" si="15"/>
        <v>Thursday</v>
      </c>
      <c r="W473" s="1">
        <f>Sheet1[[#This Row],[TotalPrice]]-Sheet1[[#This Row],[ShippingCost]]</f>
        <v>714.04099999999994</v>
      </c>
      <c r="X473" t="str">
        <f>TEXT(Sheet1[[#This Row],[Date]], "yyyy")</f>
        <v>2024</v>
      </c>
      <c r="Y473" s="1">
        <f>Sheet1[[#This Row],[UnitPrice]]*Sheet1[[#This Row],[Quantity]] *(1 - Sheet1[[#This Row],[Discount]])</f>
        <v>731.24099999999999</v>
      </c>
      <c r="Z473" s="24">
        <f>SUM(Sheet1[[#This Row],[Quantity]]*Sheet1[[#This Row],[Returned]])</f>
        <v>3</v>
      </c>
    </row>
    <row r="474" spans="1:26" hidden="1" x14ac:dyDescent="0.25">
      <c r="A474" s="6">
        <v>45271</v>
      </c>
      <c r="B474" t="s">
        <v>45</v>
      </c>
      <c r="C474" t="s">
        <v>93</v>
      </c>
      <c r="D474">
        <v>18</v>
      </c>
      <c r="E474" s="1">
        <v>62.08</v>
      </c>
      <c r="F474" t="s">
        <v>21</v>
      </c>
      <c r="G474" t="s">
        <v>32</v>
      </c>
      <c r="H474" s="9">
        <v>0</v>
      </c>
      <c r="I474" t="s">
        <v>66</v>
      </c>
      <c r="J474" s="1">
        <v>1117.44</v>
      </c>
      <c r="K474" t="s">
        <v>82</v>
      </c>
      <c r="L474" t="s">
        <v>35</v>
      </c>
      <c r="M474">
        <v>1</v>
      </c>
      <c r="N474" t="s">
        <v>987</v>
      </c>
      <c r="O474" t="s">
        <v>988</v>
      </c>
      <c r="P474" s="11">
        <v>8.67</v>
      </c>
      <c r="Q474" s="6">
        <v>45271</v>
      </c>
      <c r="R474" s="6">
        <v>45280</v>
      </c>
      <c r="S474" t="s">
        <v>50</v>
      </c>
      <c r="T474">
        <f>Sheet1[[#This Row],[DeliveryDate]]-Sheet1[[#This Row],[OrderDate]]</f>
        <v>9</v>
      </c>
      <c r="U474" t="str">
        <f t="shared" si="14"/>
        <v>Feb</v>
      </c>
      <c r="V474" t="str">
        <f t="shared" si="15"/>
        <v>Thursday</v>
      </c>
      <c r="W474" s="1">
        <f>Sheet1[[#This Row],[TotalPrice]]-Sheet1[[#This Row],[ShippingCost]]</f>
        <v>1108.77</v>
      </c>
      <c r="X474" t="str">
        <f>TEXT(Sheet1[[#This Row],[Date]], "yyyy")</f>
        <v>2023</v>
      </c>
      <c r="Y474" s="1">
        <f>Sheet1[[#This Row],[UnitPrice]]*Sheet1[[#This Row],[Quantity]] *(1 - Sheet1[[#This Row],[Discount]])</f>
        <v>1117.44</v>
      </c>
      <c r="Z474" s="24">
        <f>SUM(Sheet1[[#This Row],[Quantity]]*Sheet1[[#This Row],[Returned]])</f>
        <v>18</v>
      </c>
    </row>
    <row r="475" spans="1:26" x14ac:dyDescent="0.25">
      <c r="A475" s="6">
        <v>45707</v>
      </c>
      <c r="B475" t="s">
        <v>29</v>
      </c>
      <c r="C475" t="s">
        <v>109</v>
      </c>
      <c r="D475">
        <v>11</v>
      </c>
      <c r="E475" s="1">
        <v>505.96</v>
      </c>
      <c r="F475" t="s">
        <v>51</v>
      </c>
      <c r="G475" t="s">
        <v>22</v>
      </c>
      <c r="H475" s="9">
        <v>0.15</v>
      </c>
      <c r="I475" t="s">
        <v>23</v>
      </c>
      <c r="J475" s="1">
        <v>4730.7259999999997</v>
      </c>
      <c r="K475" t="s">
        <v>55</v>
      </c>
      <c r="L475" t="s">
        <v>25</v>
      </c>
      <c r="M475">
        <v>1</v>
      </c>
      <c r="N475" t="s">
        <v>989</v>
      </c>
      <c r="O475" t="s">
        <v>990</v>
      </c>
      <c r="P475" s="11">
        <v>22.84</v>
      </c>
      <c r="Q475" s="6">
        <v>45707</v>
      </c>
      <c r="R475" s="6">
        <v>45711</v>
      </c>
      <c r="S475" t="s">
        <v>38</v>
      </c>
      <c r="T475">
        <f>Sheet1[[#This Row],[DeliveryDate]]-Sheet1[[#This Row],[OrderDate]]</f>
        <v>4</v>
      </c>
      <c r="U475" t="str">
        <f t="shared" si="14"/>
        <v>Nov</v>
      </c>
      <c r="V475" t="str">
        <f t="shared" si="15"/>
        <v>Tuesday</v>
      </c>
      <c r="W475" s="1">
        <f>Sheet1[[#This Row],[TotalPrice]]-Sheet1[[#This Row],[ShippingCost]]</f>
        <v>4707.8859999999995</v>
      </c>
      <c r="X475" t="str">
        <f>TEXT(Sheet1[[#This Row],[Date]], "yyyy")</f>
        <v>2025</v>
      </c>
      <c r="Y475" s="1">
        <f>Sheet1[[#This Row],[UnitPrice]]*Sheet1[[#This Row],[Quantity]] *(1 - Sheet1[[#This Row],[Discount]])</f>
        <v>4730.7259999999997</v>
      </c>
      <c r="Z475" s="24">
        <f>SUM(Sheet1[[#This Row],[Quantity]]*Sheet1[[#This Row],[Returned]])</f>
        <v>11</v>
      </c>
    </row>
    <row r="476" spans="1:26" hidden="1" x14ac:dyDescent="0.25">
      <c r="A476" s="6">
        <v>45734</v>
      </c>
      <c r="B476" t="s">
        <v>62</v>
      </c>
      <c r="C476" t="s">
        <v>93</v>
      </c>
      <c r="D476">
        <v>4</v>
      </c>
      <c r="E476" s="1">
        <v>62.46</v>
      </c>
      <c r="F476" t="s">
        <v>58</v>
      </c>
      <c r="G476" t="s">
        <v>22</v>
      </c>
      <c r="H476" s="9">
        <v>0.15</v>
      </c>
      <c r="I476" t="s">
        <v>33</v>
      </c>
      <c r="J476" s="1">
        <v>212.364</v>
      </c>
      <c r="K476" t="s">
        <v>55</v>
      </c>
      <c r="L476" t="s">
        <v>41</v>
      </c>
      <c r="M476">
        <v>0</v>
      </c>
      <c r="N476" t="s">
        <v>991</v>
      </c>
      <c r="O476" t="s">
        <v>992</v>
      </c>
      <c r="P476" s="11">
        <v>31.91</v>
      </c>
      <c r="Q476" s="6">
        <v>45734</v>
      </c>
      <c r="R476" s="6">
        <v>45742</v>
      </c>
      <c r="S476" t="s">
        <v>65</v>
      </c>
      <c r="T476">
        <f>Sheet1[[#This Row],[DeliveryDate]]-Sheet1[[#This Row],[OrderDate]]</f>
        <v>8</v>
      </c>
      <c r="U476" t="str">
        <f t="shared" si="14"/>
        <v>Apr</v>
      </c>
      <c r="V476" t="str">
        <f t="shared" si="15"/>
        <v>Friday</v>
      </c>
      <c r="W476" s="1">
        <f>Sheet1[[#This Row],[TotalPrice]]-Sheet1[[#This Row],[ShippingCost]]</f>
        <v>180.45400000000001</v>
      </c>
      <c r="X476" t="str">
        <f>TEXT(Sheet1[[#This Row],[Date]], "yyyy")</f>
        <v>2025</v>
      </c>
      <c r="Y476" s="1">
        <f>Sheet1[[#This Row],[UnitPrice]]*Sheet1[[#This Row],[Quantity]] *(1 - Sheet1[[#This Row],[Discount]])</f>
        <v>212.364</v>
      </c>
      <c r="Z476" s="24">
        <f>SUM(Sheet1[[#This Row],[Quantity]]*Sheet1[[#This Row],[Returned]])</f>
        <v>0</v>
      </c>
    </row>
    <row r="477" spans="1:26" x14ac:dyDescent="0.25">
      <c r="A477" s="6">
        <v>45283</v>
      </c>
      <c r="B477" t="s">
        <v>62</v>
      </c>
      <c r="C477" t="s">
        <v>93</v>
      </c>
      <c r="D477">
        <v>18</v>
      </c>
      <c r="E477" s="1">
        <v>60.66</v>
      </c>
      <c r="F477" t="s">
        <v>31</v>
      </c>
      <c r="G477" t="s">
        <v>32</v>
      </c>
      <c r="H477" s="9">
        <v>0</v>
      </c>
      <c r="I477" t="s">
        <v>59</v>
      </c>
      <c r="J477" s="1">
        <v>1091.8800000000001</v>
      </c>
      <c r="K477" t="s">
        <v>24</v>
      </c>
      <c r="L477" t="s">
        <v>25</v>
      </c>
      <c r="M477">
        <v>1</v>
      </c>
      <c r="N477" t="s">
        <v>993</v>
      </c>
      <c r="O477" t="s">
        <v>994</v>
      </c>
      <c r="P477" s="11">
        <v>10.08</v>
      </c>
      <c r="Q477" s="6">
        <v>45283</v>
      </c>
      <c r="R477" s="6">
        <v>45288</v>
      </c>
      <c r="S477" t="s">
        <v>65</v>
      </c>
      <c r="T477">
        <f>Sheet1[[#This Row],[DeliveryDate]]-Sheet1[[#This Row],[OrderDate]]</f>
        <v>5</v>
      </c>
      <c r="U477" t="str">
        <f t="shared" si="14"/>
        <v>Oct</v>
      </c>
      <c r="V477" t="str">
        <f t="shared" si="15"/>
        <v>Friday</v>
      </c>
      <c r="W477" s="1">
        <f>Sheet1[[#This Row],[TotalPrice]]-Sheet1[[#This Row],[ShippingCost]]</f>
        <v>1081.8000000000002</v>
      </c>
      <c r="X477" t="str">
        <f>TEXT(Sheet1[[#This Row],[Date]], "yyyy")</f>
        <v>2023</v>
      </c>
      <c r="Y477" s="1">
        <f>Sheet1[[#This Row],[UnitPrice]]*Sheet1[[#This Row],[Quantity]] *(1 - Sheet1[[#This Row],[Discount]])</f>
        <v>1091.8799999999999</v>
      </c>
      <c r="Z477" s="24">
        <f>SUM(Sheet1[[#This Row],[Quantity]]*Sheet1[[#This Row],[Returned]])</f>
        <v>18</v>
      </c>
    </row>
    <row r="478" spans="1:26" x14ac:dyDescent="0.25">
      <c r="A478" s="6">
        <v>45668</v>
      </c>
      <c r="B478" t="s">
        <v>19</v>
      </c>
      <c r="C478" t="s">
        <v>30</v>
      </c>
      <c r="D478">
        <v>20</v>
      </c>
      <c r="E478" s="1">
        <v>400.05</v>
      </c>
      <c r="F478" t="s">
        <v>58</v>
      </c>
      <c r="G478" t="s">
        <v>22</v>
      </c>
      <c r="H478" s="9">
        <v>0.1</v>
      </c>
      <c r="I478" t="s">
        <v>66</v>
      </c>
      <c r="J478" s="1">
        <v>7200.9000000000005</v>
      </c>
      <c r="K478" t="s">
        <v>55</v>
      </c>
      <c r="L478" t="s">
        <v>41</v>
      </c>
      <c r="M478">
        <v>0</v>
      </c>
      <c r="N478" t="s">
        <v>995</v>
      </c>
      <c r="O478" t="s">
        <v>996</v>
      </c>
      <c r="P478" s="11">
        <v>24.41</v>
      </c>
      <c r="Q478" s="6">
        <v>45668</v>
      </c>
      <c r="R478" s="6">
        <v>45670</v>
      </c>
      <c r="S478" t="s">
        <v>28</v>
      </c>
      <c r="T478">
        <f>Sheet1[[#This Row],[DeliveryDate]]-Sheet1[[#This Row],[OrderDate]]</f>
        <v>2</v>
      </c>
      <c r="U478" t="str">
        <f t="shared" si="14"/>
        <v>Jan</v>
      </c>
      <c r="V478" t="str">
        <f t="shared" si="15"/>
        <v>Tuesday</v>
      </c>
      <c r="W478" s="1"/>
      <c r="X478" t="str">
        <f>TEXT(Sheet1[[#This Row],[Date]], "yyyy")</f>
        <v>2025</v>
      </c>
      <c r="Y478" s="1">
        <f>Sheet1[[#This Row],[UnitPrice]]*Sheet1[[#This Row],[Quantity]] *(1 - Sheet1[[#This Row],[Discount]])</f>
        <v>7200.9000000000005</v>
      </c>
      <c r="Z478" s="24">
        <f>SUM(Sheet1[[#This Row],[Quantity]]*Sheet1[[#This Row],[Returned]])</f>
        <v>0</v>
      </c>
    </row>
    <row r="479" spans="1:26" hidden="1" x14ac:dyDescent="0.25">
      <c r="A479" s="6">
        <v>45768</v>
      </c>
      <c r="B479" t="s">
        <v>29</v>
      </c>
      <c r="C479" t="s">
        <v>109</v>
      </c>
      <c r="D479">
        <v>1</v>
      </c>
      <c r="E479" s="1">
        <v>130.87</v>
      </c>
      <c r="F479" t="s">
        <v>21</v>
      </c>
      <c r="G479" t="s">
        <v>32</v>
      </c>
      <c r="H479" s="9">
        <v>0.05</v>
      </c>
      <c r="I479" t="s">
        <v>66</v>
      </c>
      <c r="J479" s="1">
        <v>124.3265</v>
      </c>
      <c r="K479" t="s">
        <v>24</v>
      </c>
      <c r="L479" t="s">
        <v>41</v>
      </c>
      <c r="M479">
        <v>0</v>
      </c>
      <c r="N479" t="s">
        <v>997</v>
      </c>
      <c r="O479" t="s">
        <v>998</v>
      </c>
      <c r="P479" s="11">
        <v>43.21</v>
      </c>
      <c r="Q479" s="6">
        <v>45768</v>
      </c>
      <c r="R479" s="6">
        <v>45771</v>
      </c>
      <c r="S479" t="s">
        <v>38</v>
      </c>
      <c r="T479">
        <f>Sheet1[[#This Row],[DeliveryDate]]-Sheet1[[#This Row],[OrderDate]]</f>
        <v>3</v>
      </c>
      <c r="U479" t="str">
        <f t="shared" si="14"/>
        <v>Dec</v>
      </c>
      <c r="V479" t="str">
        <f t="shared" si="15"/>
        <v>Monday</v>
      </c>
      <c r="W479" s="1">
        <f>Sheet1[[#This Row],[TotalPrice]]-Sheet1[[#This Row],[ShippingCost]]</f>
        <v>81.116500000000002</v>
      </c>
      <c r="X479" t="str">
        <f>TEXT(Sheet1[[#This Row],[Date]], "yyyy")</f>
        <v>2025</v>
      </c>
      <c r="Y479" s="1">
        <f>Sheet1[[#This Row],[UnitPrice]]*Sheet1[[#This Row],[Quantity]] *(1 - Sheet1[[#This Row],[Discount]])</f>
        <v>124.3265</v>
      </c>
      <c r="Z479" s="24">
        <f>SUM(Sheet1[[#This Row],[Quantity]]*Sheet1[[#This Row],[Returned]])</f>
        <v>0</v>
      </c>
    </row>
    <row r="480" spans="1:26" x14ac:dyDescent="0.25">
      <c r="A480" s="6">
        <v>45273</v>
      </c>
      <c r="B480" t="s">
        <v>45</v>
      </c>
      <c r="C480" t="s">
        <v>93</v>
      </c>
      <c r="D480">
        <v>11</v>
      </c>
      <c r="E480" s="1">
        <v>133.08000000000001</v>
      </c>
      <c r="F480" t="s">
        <v>31</v>
      </c>
      <c r="G480" t="s">
        <v>22</v>
      </c>
      <c r="H480" s="9">
        <v>0.15</v>
      </c>
      <c r="I480" t="s">
        <v>47</v>
      </c>
      <c r="J480" s="1">
        <v>1244.298</v>
      </c>
      <c r="K480" t="s">
        <v>82</v>
      </c>
      <c r="L480" t="s">
        <v>41</v>
      </c>
      <c r="M480">
        <v>0</v>
      </c>
      <c r="N480" t="s">
        <v>999</v>
      </c>
      <c r="O480" t="s">
        <v>1000</v>
      </c>
      <c r="P480" s="11">
        <v>44.61</v>
      </c>
      <c r="Q480" s="6">
        <v>45273</v>
      </c>
      <c r="R480" s="6">
        <v>45282</v>
      </c>
      <c r="S480" t="s">
        <v>50</v>
      </c>
      <c r="T480">
        <f>Sheet1[[#This Row],[DeliveryDate]]-Sheet1[[#This Row],[OrderDate]]</f>
        <v>9</v>
      </c>
      <c r="U480" t="str">
        <f t="shared" si="14"/>
        <v>May</v>
      </c>
      <c r="V480" t="str">
        <f t="shared" si="15"/>
        <v>Monday</v>
      </c>
      <c r="W480" s="1">
        <f>Sheet1[[#This Row],[TotalPrice]]-Sheet1[[#This Row],[ShippingCost]]</f>
        <v>1199.6880000000001</v>
      </c>
      <c r="X480" t="str">
        <f>TEXT(Sheet1[[#This Row],[Date]], "yyyy")</f>
        <v>2023</v>
      </c>
      <c r="Y480" s="1">
        <f>Sheet1[[#This Row],[UnitPrice]]*Sheet1[[#This Row],[Quantity]] *(1 - Sheet1[[#This Row],[Discount]])</f>
        <v>1244.298</v>
      </c>
      <c r="Z480" s="24">
        <f>SUM(Sheet1[[#This Row],[Quantity]]*Sheet1[[#This Row],[Returned]])</f>
        <v>0</v>
      </c>
    </row>
    <row r="481" spans="1:26" x14ac:dyDescent="0.25">
      <c r="A481" s="6">
        <v>45329</v>
      </c>
      <c r="B481" t="s">
        <v>19</v>
      </c>
      <c r="C481" t="s">
        <v>46</v>
      </c>
      <c r="D481">
        <v>13</v>
      </c>
      <c r="E481" s="1">
        <v>448.68</v>
      </c>
      <c r="F481" t="s">
        <v>21</v>
      </c>
      <c r="G481" t="s">
        <v>22</v>
      </c>
      <c r="H481" s="9">
        <v>0.1</v>
      </c>
      <c r="I481" t="s">
        <v>66</v>
      </c>
      <c r="J481" s="1">
        <v>5249.5559999999996</v>
      </c>
      <c r="K481" t="s">
        <v>82</v>
      </c>
      <c r="L481" t="s">
        <v>25</v>
      </c>
      <c r="M481">
        <v>1</v>
      </c>
      <c r="N481" t="s">
        <v>1001</v>
      </c>
      <c r="O481" t="s">
        <v>1002</v>
      </c>
      <c r="P481" s="11">
        <v>16.82</v>
      </c>
      <c r="Q481" s="6">
        <v>45329</v>
      </c>
      <c r="R481" s="6">
        <v>45333</v>
      </c>
      <c r="S481" t="s">
        <v>28</v>
      </c>
      <c r="T481">
        <f>Sheet1[[#This Row],[DeliveryDate]]-Sheet1[[#This Row],[OrderDate]]</f>
        <v>4</v>
      </c>
      <c r="U481" t="str">
        <f t="shared" si="14"/>
        <v>Nov</v>
      </c>
      <c r="V481" t="str">
        <f t="shared" si="15"/>
        <v>Saturday</v>
      </c>
      <c r="W481" s="1">
        <f>Sheet1[[#This Row],[TotalPrice]]-Sheet1[[#This Row],[ShippingCost]]</f>
        <v>5232.7359999999999</v>
      </c>
      <c r="X481" t="str">
        <f>TEXT(Sheet1[[#This Row],[Date]], "yyyy")</f>
        <v>2024</v>
      </c>
      <c r="Y481" s="1">
        <f>Sheet1[[#This Row],[UnitPrice]]*Sheet1[[#This Row],[Quantity]] *(1 - Sheet1[[#This Row],[Discount]])</f>
        <v>5249.5560000000005</v>
      </c>
      <c r="Z481" s="24">
        <f>SUM(Sheet1[[#This Row],[Quantity]]*Sheet1[[#This Row],[Returned]])</f>
        <v>13</v>
      </c>
    </row>
    <row r="482" spans="1:26" hidden="1" x14ac:dyDescent="0.25">
      <c r="A482" s="6">
        <v>45406</v>
      </c>
      <c r="B482" t="s">
        <v>39</v>
      </c>
      <c r="C482" t="s">
        <v>93</v>
      </c>
      <c r="D482">
        <v>19</v>
      </c>
      <c r="E482" s="1">
        <v>36.229999999999997</v>
      </c>
      <c r="F482" t="s">
        <v>21</v>
      </c>
      <c r="G482" t="s">
        <v>22</v>
      </c>
      <c r="H482" s="9">
        <v>0</v>
      </c>
      <c r="I482" t="s">
        <v>66</v>
      </c>
      <c r="J482" s="1">
        <v>688.36999999999989</v>
      </c>
      <c r="K482" t="s">
        <v>55</v>
      </c>
      <c r="L482" t="s">
        <v>41</v>
      </c>
      <c r="M482">
        <v>0</v>
      </c>
      <c r="N482" t="s">
        <v>1003</v>
      </c>
      <c r="O482" t="s">
        <v>1004</v>
      </c>
      <c r="P482" s="11">
        <v>33.94</v>
      </c>
      <c r="Q482" s="6">
        <v>45406</v>
      </c>
      <c r="R482" s="6">
        <v>45409</v>
      </c>
      <c r="S482" t="s">
        <v>44</v>
      </c>
      <c r="T482">
        <f>Sheet1[[#This Row],[DeliveryDate]]-Sheet1[[#This Row],[OrderDate]]</f>
        <v>3</v>
      </c>
      <c r="U482" t="str">
        <f t="shared" si="14"/>
        <v>Dec</v>
      </c>
      <c r="V482" t="str">
        <f t="shared" si="15"/>
        <v>Thursday</v>
      </c>
      <c r="W482" s="1">
        <f>Sheet1[[#This Row],[TotalPrice]]-Sheet1[[#This Row],[ShippingCost]]</f>
        <v>654.42999999999984</v>
      </c>
      <c r="X482" t="str">
        <f>TEXT(Sheet1[[#This Row],[Date]], "yyyy")</f>
        <v>2024</v>
      </c>
      <c r="Y482" s="1">
        <f>Sheet1[[#This Row],[UnitPrice]]*Sheet1[[#This Row],[Quantity]] *(1 - Sheet1[[#This Row],[Discount]])</f>
        <v>688.36999999999989</v>
      </c>
      <c r="Z482" s="24">
        <f>SUM(Sheet1[[#This Row],[Quantity]]*Sheet1[[#This Row],[Returned]])</f>
        <v>0</v>
      </c>
    </row>
    <row r="483" spans="1:26" hidden="1" x14ac:dyDescent="0.25">
      <c r="A483" s="6">
        <v>45180</v>
      </c>
      <c r="B483" t="s">
        <v>62</v>
      </c>
      <c r="C483" t="s">
        <v>46</v>
      </c>
      <c r="D483">
        <v>14</v>
      </c>
      <c r="E483" s="1">
        <v>113.77</v>
      </c>
      <c r="F483" t="s">
        <v>51</v>
      </c>
      <c r="G483" t="s">
        <v>32</v>
      </c>
      <c r="H483" s="9">
        <v>0</v>
      </c>
      <c r="I483" t="s">
        <v>23</v>
      </c>
      <c r="J483" s="1">
        <v>1592.78</v>
      </c>
      <c r="K483" t="s">
        <v>67</v>
      </c>
      <c r="L483" t="s">
        <v>25</v>
      </c>
      <c r="M483">
        <v>0</v>
      </c>
      <c r="N483" t="s">
        <v>1005</v>
      </c>
      <c r="O483" t="s">
        <v>1006</v>
      </c>
      <c r="P483" s="11">
        <v>25.35</v>
      </c>
      <c r="Q483" s="6">
        <v>45180</v>
      </c>
      <c r="R483" s="6">
        <v>45185</v>
      </c>
      <c r="S483" t="s">
        <v>65</v>
      </c>
      <c r="T483">
        <f>Sheet1[[#This Row],[DeliveryDate]]-Sheet1[[#This Row],[OrderDate]]</f>
        <v>5</v>
      </c>
      <c r="U483" t="str">
        <f t="shared" si="14"/>
        <v>Feb</v>
      </c>
      <c r="V483" t="str">
        <f t="shared" si="15"/>
        <v>Sunday</v>
      </c>
      <c r="W483" s="1">
        <f>Sheet1[[#This Row],[TotalPrice]]-Sheet1[[#This Row],[ShippingCost]]</f>
        <v>1567.43</v>
      </c>
      <c r="X483" t="str">
        <f>TEXT(Sheet1[[#This Row],[Date]], "yyyy")</f>
        <v>2023</v>
      </c>
      <c r="Y483" s="1">
        <f>Sheet1[[#This Row],[UnitPrice]]*Sheet1[[#This Row],[Quantity]] *(1 - Sheet1[[#This Row],[Discount]])</f>
        <v>1592.78</v>
      </c>
      <c r="Z483" s="24">
        <f>SUM(Sheet1[[#This Row],[Quantity]]*Sheet1[[#This Row],[Returned]])</f>
        <v>0</v>
      </c>
    </row>
    <row r="484" spans="1:26" x14ac:dyDescent="0.25">
      <c r="A484" s="6">
        <v>45817</v>
      </c>
      <c r="B484" t="s">
        <v>45</v>
      </c>
      <c r="C484" t="s">
        <v>109</v>
      </c>
      <c r="D484">
        <v>2</v>
      </c>
      <c r="E484" s="1">
        <v>89.6</v>
      </c>
      <c r="F484" t="s">
        <v>31</v>
      </c>
      <c r="G484" t="s">
        <v>32</v>
      </c>
      <c r="H484" s="9">
        <v>0</v>
      </c>
      <c r="I484" t="s">
        <v>66</v>
      </c>
      <c r="J484" s="1">
        <v>179.2</v>
      </c>
      <c r="K484" t="s">
        <v>34</v>
      </c>
      <c r="L484" t="s">
        <v>25</v>
      </c>
      <c r="M484">
        <v>0</v>
      </c>
      <c r="N484" t="s">
        <v>1007</v>
      </c>
      <c r="O484" t="s">
        <v>1008</v>
      </c>
      <c r="P484" s="11">
        <v>23.69</v>
      </c>
      <c r="Q484" s="6">
        <v>45817</v>
      </c>
      <c r="R484" s="6">
        <v>45820</v>
      </c>
      <c r="S484" t="s">
        <v>50</v>
      </c>
      <c r="T484">
        <f>Sheet1[[#This Row],[DeliveryDate]]-Sheet1[[#This Row],[OrderDate]]</f>
        <v>3</v>
      </c>
      <c r="U484" t="str">
        <f t="shared" si="14"/>
        <v>Nov</v>
      </c>
      <c r="V484" t="str">
        <f t="shared" si="15"/>
        <v>Saturday</v>
      </c>
      <c r="W484" s="1">
        <f>Sheet1[[#This Row],[TotalPrice]]-Sheet1[[#This Row],[ShippingCost]]</f>
        <v>155.51</v>
      </c>
      <c r="X484" t="str">
        <f>TEXT(Sheet1[[#This Row],[Date]], "yyyy")</f>
        <v>2025</v>
      </c>
      <c r="Y484" s="1">
        <f>Sheet1[[#This Row],[UnitPrice]]*Sheet1[[#This Row],[Quantity]] *(1 - Sheet1[[#This Row],[Discount]])</f>
        <v>179.2</v>
      </c>
      <c r="Z484" s="24">
        <f>SUM(Sheet1[[#This Row],[Quantity]]*Sheet1[[#This Row],[Returned]])</f>
        <v>0</v>
      </c>
    </row>
    <row r="485" spans="1:26" hidden="1" x14ac:dyDescent="0.25">
      <c r="A485" s="6">
        <v>45814</v>
      </c>
      <c r="B485" t="s">
        <v>19</v>
      </c>
      <c r="C485" t="s">
        <v>40</v>
      </c>
      <c r="D485">
        <v>3</v>
      </c>
      <c r="E485" s="1">
        <v>391.92</v>
      </c>
      <c r="F485" t="s">
        <v>31</v>
      </c>
      <c r="G485" t="s">
        <v>22</v>
      </c>
      <c r="H485" s="9">
        <v>0.15</v>
      </c>
      <c r="I485" t="s">
        <v>33</v>
      </c>
      <c r="J485" s="1">
        <v>999.39599999999996</v>
      </c>
      <c r="K485" t="s">
        <v>55</v>
      </c>
      <c r="L485" t="s">
        <v>35</v>
      </c>
      <c r="M485">
        <v>0</v>
      </c>
      <c r="N485" t="s">
        <v>1009</v>
      </c>
      <c r="O485" t="s">
        <v>1010</v>
      </c>
      <c r="P485" s="11">
        <v>9.86</v>
      </c>
      <c r="Q485" s="6">
        <v>45814</v>
      </c>
      <c r="R485" s="6">
        <v>45824</v>
      </c>
      <c r="S485" t="s">
        <v>28</v>
      </c>
      <c r="T485">
        <f>Sheet1[[#This Row],[DeliveryDate]]-Sheet1[[#This Row],[OrderDate]]</f>
        <v>10</v>
      </c>
      <c r="U485" t="str">
        <f t="shared" si="14"/>
        <v>Jun</v>
      </c>
      <c r="V485" t="str">
        <f t="shared" si="15"/>
        <v>Sunday</v>
      </c>
      <c r="W485" s="1">
        <f>Sheet1[[#This Row],[TotalPrice]]-Sheet1[[#This Row],[ShippingCost]]</f>
        <v>989.53599999999994</v>
      </c>
      <c r="X485" t="str">
        <f>TEXT(Sheet1[[#This Row],[Date]], "yyyy")</f>
        <v>2025</v>
      </c>
      <c r="Y485" s="1">
        <f>Sheet1[[#This Row],[UnitPrice]]*Sheet1[[#This Row],[Quantity]] *(1 - Sheet1[[#This Row],[Discount]])</f>
        <v>999.39599999999996</v>
      </c>
      <c r="Z485" s="24">
        <f>SUM(Sheet1[[#This Row],[Quantity]]*Sheet1[[#This Row],[Returned]])</f>
        <v>0</v>
      </c>
    </row>
    <row r="486" spans="1:26" hidden="1" x14ac:dyDescent="0.25">
      <c r="A486" s="6">
        <v>45649</v>
      </c>
      <c r="B486" t="s">
        <v>29</v>
      </c>
      <c r="C486" t="s">
        <v>46</v>
      </c>
      <c r="D486">
        <v>10</v>
      </c>
      <c r="E486" s="1">
        <v>418.93</v>
      </c>
      <c r="F486" t="s">
        <v>51</v>
      </c>
      <c r="G486" t="s">
        <v>22</v>
      </c>
      <c r="H486" s="9">
        <v>0.1</v>
      </c>
      <c r="I486" t="s">
        <v>59</v>
      </c>
      <c r="J486" s="1">
        <v>3770.37</v>
      </c>
      <c r="K486" t="s">
        <v>82</v>
      </c>
      <c r="L486" t="s">
        <v>25</v>
      </c>
      <c r="M486">
        <v>0</v>
      </c>
      <c r="N486" t="s">
        <v>1011</v>
      </c>
      <c r="O486" t="s">
        <v>1012</v>
      </c>
      <c r="P486" s="11">
        <v>45.63</v>
      </c>
      <c r="Q486" s="6">
        <v>45649</v>
      </c>
      <c r="R486" s="6">
        <v>45654</v>
      </c>
      <c r="S486" t="s">
        <v>38</v>
      </c>
      <c r="T486">
        <f>Sheet1[[#This Row],[DeliveryDate]]-Sheet1[[#This Row],[OrderDate]]</f>
        <v>5</v>
      </c>
      <c r="U486" t="str">
        <f t="shared" si="14"/>
        <v>Feb</v>
      </c>
      <c r="V486" t="str">
        <f t="shared" si="15"/>
        <v>Friday</v>
      </c>
      <c r="W486" s="1">
        <f>Sheet1[[#This Row],[TotalPrice]]-Sheet1[[#This Row],[ShippingCost]]</f>
        <v>3724.74</v>
      </c>
      <c r="X486" t="str">
        <f>TEXT(Sheet1[[#This Row],[Date]], "yyyy")</f>
        <v>2024</v>
      </c>
      <c r="Y486" s="1">
        <f>Sheet1[[#This Row],[UnitPrice]]*Sheet1[[#This Row],[Quantity]] *(1 - Sheet1[[#This Row],[Discount]])</f>
        <v>3770.3700000000003</v>
      </c>
      <c r="Z486" s="24">
        <f>SUM(Sheet1[[#This Row],[Quantity]]*Sheet1[[#This Row],[Returned]])</f>
        <v>0</v>
      </c>
    </row>
    <row r="487" spans="1:26" x14ac:dyDescent="0.25">
      <c r="A487" s="6">
        <v>45165</v>
      </c>
      <c r="B487" t="s">
        <v>19</v>
      </c>
      <c r="C487" t="s">
        <v>102</v>
      </c>
      <c r="D487">
        <v>12</v>
      </c>
      <c r="E487" s="1">
        <v>303.08999999999997</v>
      </c>
      <c r="F487" t="s">
        <v>21</v>
      </c>
      <c r="G487" t="s">
        <v>22</v>
      </c>
      <c r="H487" s="9">
        <v>0</v>
      </c>
      <c r="I487" t="s">
        <v>33</v>
      </c>
      <c r="J487" s="1">
        <v>3637.08</v>
      </c>
      <c r="K487" t="s">
        <v>34</v>
      </c>
      <c r="L487" t="s">
        <v>41</v>
      </c>
      <c r="M487">
        <v>1</v>
      </c>
      <c r="N487" t="s">
        <v>1013</v>
      </c>
      <c r="O487" t="s">
        <v>1014</v>
      </c>
      <c r="P487" s="11">
        <v>5.48</v>
      </c>
      <c r="Q487" s="6">
        <v>45165</v>
      </c>
      <c r="R487" s="6">
        <v>45172</v>
      </c>
      <c r="S487" t="s">
        <v>28</v>
      </c>
      <c r="T487">
        <f>Sheet1[[#This Row],[DeliveryDate]]-Sheet1[[#This Row],[OrderDate]]</f>
        <v>7</v>
      </c>
      <c r="U487" t="str">
        <f t="shared" si="14"/>
        <v>Oct</v>
      </c>
      <c r="V487" t="str">
        <f t="shared" si="15"/>
        <v>Wednesday</v>
      </c>
      <c r="W487" s="1">
        <f>Sheet1[[#This Row],[TotalPrice]]-Sheet1[[#This Row],[ShippingCost]]</f>
        <v>3631.6</v>
      </c>
      <c r="X487" t="str">
        <f>TEXT(Sheet1[[#This Row],[Date]], "yyyy")</f>
        <v>2023</v>
      </c>
      <c r="Y487" s="1">
        <f>Sheet1[[#This Row],[UnitPrice]]*Sheet1[[#This Row],[Quantity]] *(1 - Sheet1[[#This Row],[Discount]])</f>
        <v>3637.08</v>
      </c>
      <c r="Z487" s="24">
        <f>SUM(Sheet1[[#This Row],[Quantity]]*Sheet1[[#This Row],[Returned]])</f>
        <v>12</v>
      </c>
    </row>
    <row r="488" spans="1:26" x14ac:dyDescent="0.25">
      <c r="A488" s="6">
        <v>44935</v>
      </c>
      <c r="B488" t="s">
        <v>19</v>
      </c>
      <c r="C488" t="s">
        <v>102</v>
      </c>
      <c r="D488">
        <v>10</v>
      </c>
      <c r="E488" s="1">
        <v>209.95</v>
      </c>
      <c r="F488" t="s">
        <v>31</v>
      </c>
      <c r="G488" t="s">
        <v>22</v>
      </c>
      <c r="H488" s="9">
        <v>0.1</v>
      </c>
      <c r="I488" t="s">
        <v>23</v>
      </c>
      <c r="J488" s="1">
        <v>1889.55</v>
      </c>
      <c r="K488" t="s">
        <v>67</v>
      </c>
      <c r="L488" t="s">
        <v>41</v>
      </c>
      <c r="M488">
        <v>0</v>
      </c>
      <c r="N488" t="s">
        <v>1015</v>
      </c>
      <c r="O488" t="s">
        <v>1016</v>
      </c>
      <c r="P488" s="11">
        <v>10.99</v>
      </c>
      <c r="Q488" s="6">
        <v>44935</v>
      </c>
      <c r="R488" s="6">
        <v>44939</v>
      </c>
      <c r="S488" t="s">
        <v>28</v>
      </c>
      <c r="T488">
        <f>Sheet1[[#This Row],[DeliveryDate]]-Sheet1[[#This Row],[OrderDate]]</f>
        <v>4</v>
      </c>
      <c r="U488" t="str">
        <f t="shared" si="14"/>
        <v>Jul</v>
      </c>
      <c r="V488" t="str">
        <f t="shared" si="15"/>
        <v>Thursday</v>
      </c>
      <c r="W488" s="1">
        <f>Sheet1[[#This Row],[TotalPrice]]-Sheet1[[#This Row],[ShippingCost]]</f>
        <v>1878.56</v>
      </c>
      <c r="X488" t="str">
        <f>TEXT(Sheet1[[#This Row],[Date]], "yyyy")</f>
        <v>2023</v>
      </c>
      <c r="Y488" s="1">
        <f>Sheet1[[#This Row],[UnitPrice]]*Sheet1[[#This Row],[Quantity]] *(1 - Sheet1[[#This Row],[Discount]])</f>
        <v>1889.55</v>
      </c>
      <c r="Z488" s="24">
        <f>SUM(Sheet1[[#This Row],[Quantity]]*Sheet1[[#This Row],[Returned]])</f>
        <v>0</v>
      </c>
    </row>
    <row r="489" spans="1:26" x14ac:dyDescent="0.25">
      <c r="A489" s="6">
        <v>45769</v>
      </c>
      <c r="B489" t="s">
        <v>19</v>
      </c>
      <c r="C489" t="s">
        <v>20</v>
      </c>
      <c r="D489">
        <v>8</v>
      </c>
      <c r="E489" s="1">
        <v>283.63</v>
      </c>
      <c r="F489" t="s">
        <v>51</v>
      </c>
      <c r="G489" t="s">
        <v>22</v>
      </c>
      <c r="H489" s="9">
        <v>0.1</v>
      </c>
      <c r="I489" t="s">
        <v>33</v>
      </c>
      <c r="J489" s="1">
        <v>2042.136</v>
      </c>
      <c r="K489" t="s">
        <v>67</v>
      </c>
      <c r="L489" t="s">
        <v>35</v>
      </c>
      <c r="M489">
        <v>0</v>
      </c>
      <c r="N489" t="s">
        <v>1017</v>
      </c>
      <c r="O489" t="s">
        <v>1018</v>
      </c>
      <c r="P489" s="11">
        <v>49.91</v>
      </c>
      <c r="Q489" s="6">
        <v>45769</v>
      </c>
      <c r="R489" s="6">
        <v>45772</v>
      </c>
      <c r="S489" t="s">
        <v>28</v>
      </c>
      <c r="T489">
        <f>Sheet1[[#This Row],[DeliveryDate]]-Sheet1[[#This Row],[OrderDate]]</f>
        <v>3</v>
      </c>
      <c r="U489" t="str">
        <f t="shared" si="14"/>
        <v>May</v>
      </c>
      <c r="V489" t="str">
        <f t="shared" si="15"/>
        <v>Tuesday</v>
      </c>
      <c r="W489" s="1">
        <f>Sheet1[[#This Row],[TotalPrice]]-Sheet1[[#This Row],[ShippingCost]]</f>
        <v>1992.2259999999999</v>
      </c>
      <c r="X489" t="str">
        <f>TEXT(Sheet1[[#This Row],[Date]], "yyyy")</f>
        <v>2025</v>
      </c>
      <c r="Y489" s="1">
        <f>Sheet1[[#This Row],[UnitPrice]]*Sheet1[[#This Row],[Quantity]] *(1 - Sheet1[[#This Row],[Discount]])</f>
        <v>2042.136</v>
      </c>
      <c r="Z489" s="24">
        <f>SUM(Sheet1[[#This Row],[Quantity]]*Sheet1[[#This Row],[Returned]])</f>
        <v>0</v>
      </c>
    </row>
    <row r="490" spans="1:26" hidden="1" x14ac:dyDescent="0.25">
      <c r="A490" s="6">
        <v>44947</v>
      </c>
      <c r="B490" t="s">
        <v>19</v>
      </c>
      <c r="C490" t="s">
        <v>102</v>
      </c>
      <c r="D490">
        <v>9</v>
      </c>
      <c r="E490" s="1">
        <v>475.38</v>
      </c>
      <c r="F490" t="s">
        <v>31</v>
      </c>
      <c r="G490" t="s">
        <v>22</v>
      </c>
      <c r="H490" s="9">
        <v>0.1</v>
      </c>
      <c r="I490" t="s">
        <v>52</v>
      </c>
      <c r="J490" s="1">
        <v>3850.578</v>
      </c>
      <c r="K490" t="s">
        <v>55</v>
      </c>
      <c r="L490" t="s">
        <v>35</v>
      </c>
      <c r="M490">
        <v>0</v>
      </c>
      <c r="N490" t="s">
        <v>1019</v>
      </c>
      <c r="O490" t="s">
        <v>1020</v>
      </c>
      <c r="P490" s="11">
        <v>39.979999999999997</v>
      </c>
      <c r="Q490" s="6">
        <v>44947</v>
      </c>
      <c r="R490" s="6">
        <v>44953</v>
      </c>
      <c r="S490" t="s">
        <v>28</v>
      </c>
      <c r="T490">
        <f>Sheet1[[#This Row],[DeliveryDate]]-Sheet1[[#This Row],[OrderDate]]</f>
        <v>6</v>
      </c>
      <c r="U490" t="str">
        <f t="shared" si="14"/>
        <v>Apr</v>
      </c>
      <c r="V490" t="str">
        <f t="shared" si="15"/>
        <v>Thursday</v>
      </c>
      <c r="W490" s="1">
        <f>Sheet1[[#This Row],[TotalPrice]]-Sheet1[[#This Row],[ShippingCost]]</f>
        <v>3810.598</v>
      </c>
      <c r="X490" t="str">
        <f>TEXT(Sheet1[[#This Row],[Date]], "yyyy")</f>
        <v>2023</v>
      </c>
      <c r="Y490" s="1">
        <f>Sheet1[[#This Row],[UnitPrice]]*Sheet1[[#This Row],[Quantity]] *(1 - Sheet1[[#This Row],[Discount]])</f>
        <v>3850.578</v>
      </c>
      <c r="Z490" s="24">
        <f>SUM(Sheet1[[#This Row],[Quantity]]*Sheet1[[#This Row],[Returned]])</f>
        <v>0</v>
      </c>
    </row>
    <row r="491" spans="1:26" x14ac:dyDescent="0.25">
      <c r="A491" s="6">
        <v>45408</v>
      </c>
      <c r="B491" t="s">
        <v>45</v>
      </c>
      <c r="C491" t="s">
        <v>46</v>
      </c>
      <c r="D491">
        <v>12</v>
      </c>
      <c r="E491" s="1">
        <v>591.91999999999996</v>
      </c>
      <c r="F491" t="s">
        <v>58</v>
      </c>
      <c r="G491" t="s">
        <v>32</v>
      </c>
      <c r="H491" s="9">
        <v>0</v>
      </c>
      <c r="I491" t="s">
        <v>23</v>
      </c>
      <c r="J491" s="1">
        <v>7103.0399999999991</v>
      </c>
      <c r="K491" t="s">
        <v>55</v>
      </c>
      <c r="L491" t="s">
        <v>35</v>
      </c>
      <c r="M491">
        <v>0</v>
      </c>
      <c r="N491" t="s">
        <v>1021</v>
      </c>
      <c r="O491" t="s">
        <v>1022</v>
      </c>
      <c r="P491" s="11">
        <v>25.2</v>
      </c>
      <c r="Q491" s="6">
        <v>45408</v>
      </c>
      <c r="R491" s="6">
        <v>45418</v>
      </c>
      <c r="S491" t="s">
        <v>50</v>
      </c>
      <c r="T491">
        <f>Sheet1[[#This Row],[DeliveryDate]]-Sheet1[[#This Row],[OrderDate]]</f>
        <v>10</v>
      </c>
      <c r="U491" t="str">
        <f t="shared" si="14"/>
        <v>Jun</v>
      </c>
      <c r="V491" t="str">
        <f t="shared" si="15"/>
        <v>Saturday</v>
      </c>
      <c r="W491" s="1">
        <f>Sheet1[[#This Row],[TotalPrice]]-Sheet1[[#This Row],[ShippingCost]]</f>
        <v>7077.8399999999992</v>
      </c>
      <c r="X491" t="str">
        <f>TEXT(Sheet1[[#This Row],[Date]], "yyyy")</f>
        <v>2024</v>
      </c>
      <c r="Y491" s="1">
        <f>Sheet1[[#This Row],[UnitPrice]]*Sheet1[[#This Row],[Quantity]] *(1 - Sheet1[[#This Row],[Discount]])</f>
        <v>7103.0399999999991</v>
      </c>
      <c r="Z491" s="24">
        <f>SUM(Sheet1[[#This Row],[Quantity]]*Sheet1[[#This Row],[Returned]])</f>
        <v>0</v>
      </c>
    </row>
    <row r="492" spans="1:26" hidden="1" x14ac:dyDescent="0.25">
      <c r="A492" s="6">
        <v>45104</v>
      </c>
      <c r="B492" t="s">
        <v>39</v>
      </c>
      <c r="C492" t="s">
        <v>30</v>
      </c>
      <c r="D492">
        <v>7</v>
      </c>
      <c r="E492" s="1">
        <v>93.23</v>
      </c>
      <c r="F492" t="s">
        <v>21</v>
      </c>
      <c r="G492" t="s">
        <v>32</v>
      </c>
      <c r="H492" s="9">
        <v>0.05</v>
      </c>
      <c r="I492" t="s">
        <v>33</v>
      </c>
      <c r="J492" s="1">
        <v>619.97950000000003</v>
      </c>
      <c r="K492" t="s">
        <v>82</v>
      </c>
      <c r="L492" t="s">
        <v>25</v>
      </c>
      <c r="M492">
        <v>1</v>
      </c>
      <c r="N492" t="s">
        <v>1023</v>
      </c>
      <c r="O492" t="s">
        <v>1024</v>
      </c>
      <c r="P492" s="11">
        <v>6.47</v>
      </c>
      <c r="Q492" s="6">
        <v>45104</v>
      </c>
      <c r="R492" s="6">
        <v>45107</v>
      </c>
      <c r="S492" t="s">
        <v>44</v>
      </c>
      <c r="T492">
        <f>Sheet1[[#This Row],[DeliveryDate]]-Sheet1[[#This Row],[OrderDate]]</f>
        <v>3</v>
      </c>
      <c r="U492" t="str">
        <f t="shared" si="14"/>
        <v>Aug</v>
      </c>
      <c r="V492" t="str">
        <f t="shared" si="15"/>
        <v>Sunday</v>
      </c>
      <c r="W492" s="1">
        <f>Sheet1[[#This Row],[TotalPrice]]-Sheet1[[#This Row],[ShippingCost]]</f>
        <v>613.5095</v>
      </c>
      <c r="X492" t="str">
        <f>TEXT(Sheet1[[#This Row],[Date]], "yyyy")</f>
        <v>2023</v>
      </c>
      <c r="Y492" s="1">
        <f>Sheet1[[#This Row],[UnitPrice]]*Sheet1[[#This Row],[Quantity]] *(1 - Sheet1[[#This Row],[Discount]])</f>
        <v>619.97950000000003</v>
      </c>
      <c r="Z492" s="24">
        <f>SUM(Sheet1[[#This Row],[Quantity]]*Sheet1[[#This Row],[Returned]])</f>
        <v>7</v>
      </c>
    </row>
    <row r="493" spans="1:26" x14ac:dyDescent="0.25">
      <c r="A493" s="6">
        <v>44927</v>
      </c>
      <c r="B493" t="s">
        <v>19</v>
      </c>
      <c r="C493" t="s">
        <v>93</v>
      </c>
      <c r="D493">
        <v>15</v>
      </c>
      <c r="E493" s="1">
        <v>298.70999999999998</v>
      </c>
      <c r="F493" t="s">
        <v>51</v>
      </c>
      <c r="G493" t="s">
        <v>32</v>
      </c>
      <c r="H493" s="9">
        <v>0</v>
      </c>
      <c r="I493" t="s">
        <v>59</v>
      </c>
      <c r="J493" s="1">
        <v>4480.6499999999996</v>
      </c>
      <c r="K493" t="s">
        <v>55</v>
      </c>
      <c r="L493" t="s">
        <v>35</v>
      </c>
      <c r="M493">
        <v>0</v>
      </c>
      <c r="N493" t="s">
        <v>1025</v>
      </c>
      <c r="O493" t="s">
        <v>1026</v>
      </c>
      <c r="P493" s="11">
        <v>11.38</v>
      </c>
      <c r="Q493" s="6">
        <v>44927</v>
      </c>
      <c r="R493" s="6">
        <v>44934</v>
      </c>
      <c r="S493" t="s">
        <v>28</v>
      </c>
      <c r="T493">
        <f>Sheet1[[#This Row],[DeliveryDate]]-Sheet1[[#This Row],[OrderDate]]</f>
        <v>7</v>
      </c>
      <c r="U493" t="str">
        <f t="shared" si="14"/>
        <v>Jan</v>
      </c>
      <c r="V493" t="str">
        <f t="shared" si="15"/>
        <v>Thursday</v>
      </c>
      <c r="W493" s="1">
        <f>Sheet1[[#This Row],[TotalPrice]]-Sheet1[[#This Row],[ShippingCost]]</f>
        <v>4469.2699999999995</v>
      </c>
      <c r="X493" t="str">
        <f>TEXT(Sheet1[[#This Row],[Date]], "yyyy")</f>
        <v>2023</v>
      </c>
      <c r="Y493" s="1">
        <f>Sheet1[[#This Row],[UnitPrice]]*Sheet1[[#This Row],[Quantity]] *(1 - Sheet1[[#This Row],[Discount]])</f>
        <v>4480.6499999999996</v>
      </c>
      <c r="Z493" s="24">
        <f>SUM(Sheet1[[#This Row],[Quantity]]*Sheet1[[#This Row],[Returned]])</f>
        <v>0</v>
      </c>
    </row>
    <row r="494" spans="1:26" x14ac:dyDescent="0.25">
      <c r="A494" s="6">
        <v>45290</v>
      </c>
      <c r="B494" t="s">
        <v>62</v>
      </c>
      <c r="C494" t="s">
        <v>93</v>
      </c>
      <c r="D494">
        <v>15</v>
      </c>
      <c r="E494" s="1">
        <v>52.37</v>
      </c>
      <c r="F494" t="s">
        <v>31</v>
      </c>
      <c r="G494" t="s">
        <v>32</v>
      </c>
      <c r="H494" s="9">
        <v>0.15</v>
      </c>
      <c r="I494" t="s">
        <v>66</v>
      </c>
      <c r="J494" s="1">
        <v>667.71749999999997</v>
      </c>
      <c r="K494" t="s">
        <v>24</v>
      </c>
      <c r="L494" t="s">
        <v>35</v>
      </c>
      <c r="M494">
        <v>0</v>
      </c>
      <c r="N494" t="s">
        <v>1027</v>
      </c>
      <c r="O494" t="s">
        <v>1028</v>
      </c>
      <c r="P494" s="11">
        <v>8.93</v>
      </c>
      <c r="Q494" s="6">
        <v>45290</v>
      </c>
      <c r="R494" s="6">
        <v>45293</v>
      </c>
      <c r="S494" t="s">
        <v>65</v>
      </c>
      <c r="T494">
        <f>Sheet1[[#This Row],[DeliveryDate]]-Sheet1[[#This Row],[OrderDate]]</f>
        <v>3</v>
      </c>
      <c r="U494" t="str">
        <f t="shared" si="14"/>
        <v>May</v>
      </c>
      <c r="V494" t="str">
        <f t="shared" si="15"/>
        <v>Thursday</v>
      </c>
      <c r="W494" s="1">
        <f>Sheet1[[#This Row],[TotalPrice]]-Sheet1[[#This Row],[ShippingCost]]</f>
        <v>658.78750000000002</v>
      </c>
      <c r="X494" t="str">
        <f>TEXT(Sheet1[[#This Row],[Date]], "yyyy")</f>
        <v>2023</v>
      </c>
      <c r="Y494" s="1">
        <f>Sheet1[[#This Row],[UnitPrice]]*Sheet1[[#This Row],[Quantity]] *(1 - Sheet1[[#This Row],[Discount]])</f>
        <v>667.71749999999997</v>
      </c>
      <c r="Z494" s="24">
        <f>SUM(Sheet1[[#This Row],[Quantity]]*Sheet1[[#This Row],[Returned]])</f>
        <v>0</v>
      </c>
    </row>
    <row r="495" spans="1:26" x14ac:dyDescent="0.25">
      <c r="A495" s="6">
        <v>45500</v>
      </c>
      <c r="B495" t="s">
        <v>29</v>
      </c>
      <c r="C495" t="s">
        <v>20</v>
      </c>
      <c r="D495">
        <v>8</v>
      </c>
      <c r="E495" s="1">
        <v>493.09</v>
      </c>
      <c r="F495" t="s">
        <v>31</v>
      </c>
      <c r="G495" t="s">
        <v>32</v>
      </c>
      <c r="H495" s="9">
        <v>0.05</v>
      </c>
      <c r="I495" t="s">
        <v>66</v>
      </c>
      <c r="J495" s="1">
        <v>3747.483999999999</v>
      </c>
      <c r="K495" t="s">
        <v>82</v>
      </c>
      <c r="L495" t="s">
        <v>25</v>
      </c>
      <c r="M495">
        <v>0</v>
      </c>
      <c r="N495" t="s">
        <v>1029</v>
      </c>
      <c r="O495" t="s">
        <v>1030</v>
      </c>
      <c r="P495" s="11">
        <v>11.49</v>
      </c>
      <c r="Q495" s="6">
        <v>45500</v>
      </c>
      <c r="R495" s="6">
        <v>45509</v>
      </c>
      <c r="S495" t="s">
        <v>38</v>
      </c>
      <c r="T495">
        <f>Sheet1[[#This Row],[DeliveryDate]]-Sheet1[[#This Row],[OrderDate]]</f>
        <v>9</v>
      </c>
      <c r="U495" t="str">
        <f t="shared" si="14"/>
        <v>May</v>
      </c>
      <c r="V495" t="str">
        <f t="shared" si="15"/>
        <v>Wednesday</v>
      </c>
      <c r="W495" s="1">
        <f>Sheet1[[#This Row],[TotalPrice]]-Sheet1[[#This Row],[ShippingCost]]</f>
        <v>3735.9939999999992</v>
      </c>
      <c r="X495" t="str">
        <f>TEXT(Sheet1[[#This Row],[Date]], "yyyy")</f>
        <v>2024</v>
      </c>
      <c r="Y495" s="1">
        <f>Sheet1[[#This Row],[UnitPrice]]*Sheet1[[#This Row],[Quantity]] *(1 - Sheet1[[#This Row],[Discount]])</f>
        <v>3747.4839999999995</v>
      </c>
      <c r="Z495" s="24">
        <f>SUM(Sheet1[[#This Row],[Quantity]]*Sheet1[[#This Row],[Returned]])</f>
        <v>0</v>
      </c>
    </row>
    <row r="496" spans="1:26" hidden="1" x14ac:dyDescent="0.25">
      <c r="A496" s="6">
        <v>45306</v>
      </c>
      <c r="B496" t="s">
        <v>29</v>
      </c>
      <c r="C496" t="s">
        <v>46</v>
      </c>
      <c r="D496">
        <v>6</v>
      </c>
      <c r="E496" s="1">
        <v>291.58</v>
      </c>
      <c r="F496" t="s">
        <v>21</v>
      </c>
      <c r="G496" t="s">
        <v>22</v>
      </c>
      <c r="H496" s="9">
        <v>0</v>
      </c>
      <c r="I496" t="s">
        <v>47</v>
      </c>
      <c r="J496" s="1">
        <v>1749.48</v>
      </c>
      <c r="K496" t="s">
        <v>82</v>
      </c>
      <c r="L496" t="s">
        <v>25</v>
      </c>
      <c r="M496">
        <v>0</v>
      </c>
      <c r="N496" t="s">
        <v>1031</v>
      </c>
      <c r="O496" t="s">
        <v>1032</v>
      </c>
      <c r="P496" s="11">
        <v>30.25</v>
      </c>
      <c r="Q496" s="6">
        <v>45306</v>
      </c>
      <c r="R496" s="6">
        <v>45308</v>
      </c>
      <c r="S496" t="s">
        <v>38</v>
      </c>
      <c r="T496">
        <f>Sheet1[[#This Row],[DeliveryDate]]-Sheet1[[#This Row],[OrderDate]]</f>
        <v>2</v>
      </c>
      <c r="U496" t="str">
        <f t="shared" si="14"/>
        <v>Feb</v>
      </c>
      <c r="V496" t="str">
        <f t="shared" si="15"/>
        <v>Monday</v>
      </c>
      <c r="W496" s="1">
        <f>Sheet1[[#This Row],[TotalPrice]]-Sheet1[[#This Row],[ShippingCost]]</f>
        <v>1719.23</v>
      </c>
      <c r="X496" t="str">
        <f>TEXT(Sheet1[[#This Row],[Date]], "yyyy")</f>
        <v>2024</v>
      </c>
      <c r="Y496" s="1">
        <f>Sheet1[[#This Row],[UnitPrice]]*Sheet1[[#This Row],[Quantity]] *(1 - Sheet1[[#This Row],[Discount]])</f>
        <v>1749.48</v>
      </c>
      <c r="Z496" s="24">
        <f>SUM(Sheet1[[#This Row],[Quantity]]*Sheet1[[#This Row],[Returned]])</f>
        <v>0</v>
      </c>
    </row>
    <row r="497" spans="1:26" hidden="1" x14ac:dyDescent="0.25">
      <c r="A497" s="6">
        <v>45295</v>
      </c>
      <c r="B497" t="s">
        <v>62</v>
      </c>
      <c r="C497" t="s">
        <v>93</v>
      </c>
      <c r="D497">
        <v>1</v>
      </c>
      <c r="E497" s="1">
        <v>103.13</v>
      </c>
      <c r="F497" t="s">
        <v>21</v>
      </c>
      <c r="G497" t="s">
        <v>22</v>
      </c>
      <c r="H497" s="9">
        <v>0</v>
      </c>
      <c r="I497" t="s">
        <v>59</v>
      </c>
      <c r="J497" s="1">
        <v>103.13</v>
      </c>
      <c r="K497" t="s">
        <v>24</v>
      </c>
      <c r="L497" t="s">
        <v>25</v>
      </c>
      <c r="M497">
        <v>0</v>
      </c>
      <c r="N497" t="s">
        <v>1033</v>
      </c>
      <c r="O497" t="s">
        <v>1034</v>
      </c>
      <c r="P497" s="11">
        <v>42.38</v>
      </c>
      <c r="Q497" s="6">
        <v>45295</v>
      </c>
      <c r="R497" s="6">
        <v>45305</v>
      </c>
      <c r="S497" t="s">
        <v>65</v>
      </c>
      <c r="T497">
        <f>Sheet1[[#This Row],[DeliveryDate]]-Sheet1[[#This Row],[OrderDate]]</f>
        <v>10</v>
      </c>
      <c r="U497" t="str">
        <f t="shared" si="14"/>
        <v>Feb</v>
      </c>
      <c r="V497" t="str">
        <f t="shared" si="15"/>
        <v>Thursday</v>
      </c>
      <c r="W497" s="1">
        <f>Sheet1[[#This Row],[TotalPrice]]-Sheet1[[#This Row],[ShippingCost]]</f>
        <v>60.749999999999993</v>
      </c>
      <c r="X497" t="str">
        <f>TEXT(Sheet1[[#This Row],[Date]], "yyyy")</f>
        <v>2024</v>
      </c>
      <c r="Y497" s="1">
        <f>Sheet1[[#This Row],[UnitPrice]]*Sheet1[[#This Row],[Quantity]] *(1 - Sheet1[[#This Row],[Discount]])</f>
        <v>103.13</v>
      </c>
      <c r="Z497" s="24">
        <f>SUM(Sheet1[[#This Row],[Quantity]]*Sheet1[[#This Row],[Returned]])</f>
        <v>0</v>
      </c>
    </row>
    <row r="498" spans="1:26" x14ac:dyDescent="0.25">
      <c r="A498" s="6">
        <v>44966</v>
      </c>
      <c r="B498" t="s">
        <v>19</v>
      </c>
      <c r="C498" t="s">
        <v>102</v>
      </c>
      <c r="D498">
        <v>1</v>
      </c>
      <c r="E498" s="1">
        <v>541.9</v>
      </c>
      <c r="F498" t="s">
        <v>31</v>
      </c>
      <c r="G498" t="s">
        <v>32</v>
      </c>
      <c r="H498" s="9">
        <v>0.05</v>
      </c>
      <c r="I498" t="s">
        <v>23</v>
      </c>
      <c r="J498" s="1">
        <v>514.80499999999995</v>
      </c>
      <c r="K498" t="s">
        <v>67</v>
      </c>
      <c r="L498" t="s">
        <v>41</v>
      </c>
      <c r="M498">
        <v>0</v>
      </c>
      <c r="N498" t="s">
        <v>1035</v>
      </c>
      <c r="O498" t="s">
        <v>592</v>
      </c>
      <c r="P498" s="11">
        <v>40.35</v>
      </c>
      <c r="Q498" s="6">
        <v>44966</v>
      </c>
      <c r="R498" s="6">
        <v>44976</v>
      </c>
      <c r="S498" t="s">
        <v>28</v>
      </c>
      <c r="T498">
        <f>Sheet1[[#This Row],[DeliveryDate]]-Sheet1[[#This Row],[OrderDate]]</f>
        <v>10</v>
      </c>
      <c r="U498" t="str">
        <f t="shared" si="14"/>
        <v>Jan</v>
      </c>
      <c r="V498" t="str">
        <f t="shared" si="15"/>
        <v>Monday</v>
      </c>
      <c r="W498" s="1">
        <f>Sheet1[[#This Row],[TotalPrice]]-Sheet1[[#This Row],[ShippingCost]]</f>
        <v>474.45499999999993</v>
      </c>
      <c r="X498" t="str">
        <f>TEXT(Sheet1[[#This Row],[Date]], "yyyy")</f>
        <v>2023</v>
      </c>
      <c r="Y498" s="1">
        <f>Sheet1[[#This Row],[UnitPrice]]*Sheet1[[#This Row],[Quantity]] *(1 - Sheet1[[#This Row],[Discount]])</f>
        <v>514.80499999999995</v>
      </c>
      <c r="Z498" s="24">
        <f>SUM(Sheet1[[#This Row],[Quantity]]*Sheet1[[#This Row],[Returned]])</f>
        <v>0</v>
      </c>
    </row>
    <row r="499" spans="1:26" x14ac:dyDescent="0.25">
      <c r="A499" s="6">
        <v>45463</v>
      </c>
      <c r="B499" t="s">
        <v>39</v>
      </c>
      <c r="C499" t="s">
        <v>30</v>
      </c>
      <c r="D499">
        <v>11</v>
      </c>
      <c r="E499" s="1">
        <v>303.08999999999997</v>
      </c>
      <c r="F499" t="s">
        <v>58</v>
      </c>
      <c r="G499" t="s">
        <v>22</v>
      </c>
      <c r="H499" s="9">
        <v>0.1</v>
      </c>
      <c r="I499" t="s">
        <v>66</v>
      </c>
      <c r="J499" s="1">
        <v>3000.5909999999999</v>
      </c>
      <c r="K499" t="s">
        <v>24</v>
      </c>
      <c r="L499" t="s">
        <v>35</v>
      </c>
      <c r="M499">
        <v>0</v>
      </c>
      <c r="N499" t="s">
        <v>1036</v>
      </c>
      <c r="O499" t="s">
        <v>1037</v>
      </c>
      <c r="P499" s="11">
        <v>21.88</v>
      </c>
      <c r="Q499" s="6">
        <v>45463</v>
      </c>
      <c r="R499" s="6">
        <v>45467</v>
      </c>
      <c r="S499" t="s">
        <v>44</v>
      </c>
      <c r="T499">
        <f>Sheet1[[#This Row],[DeliveryDate]]-Sheet1[[#This Row],[OrderDate]]</f>
        <v>4</v>
      </c>
      <c r="U499" t="str">
        <f t="shared" si="14"/>
        <v>Jun</v>
      </c>
      <c r="V499" t="str">
        <f t="shared" si="15"/>
        <v>Tuesday</v>
      </c>
      <c r="W499" s="1">
        <f>Sheet1[[#This Row],[TotalPrice]]-Sheet1[[#This Row],[ShippingCost]]</f>
        <v>2978.7109999999998</v>
      </c>
      <c r="X499" t="str">
        <f>TEXT(Sheet1[[#This Row],[Date]], "yyyy")</f>
        <v>2024</v>
      </c>
      <c r="Y499" s="1">
        <f>Sheet1[[#This Row],[UnitPrice]]*Sheet1[[#This Row],[Quantity]] *(1 - Sheet1[[#This Row],[Discount]])</f>
        <v>3000.5909999999999</v>
      </c>
      <c r="Z499" s="24">
        <f>SUM(Sheet1[[#This Row],[Quantity]]*Sheet1[[#This Row],[Returned]])</f>
        <v>0</v>
      </c>
    </row>
    <row r="500" spans="1:26" hidden="1" x14ac:dyDescent="0.25">
      <c r="A500" s="6">
        <v>44978</v>
      </c>
      <c r="B500" t="s">
        <v>45</v>
      </c>
      <c r="C500" t="s">
        <v>40</v>
      </c>
      <c r="D500">
        <v>11</v>
      </c>
      <c r="E500" s="1">
        <v>61.81</v>
      </c>
      <c r="F500" t="s">
        <v>51</v>
      </c>
      <c r="G500" t="s">
        <v>32</v>
      </c>
      <c r="H500" s="9">
        <v>0.05</v>
      </c>
      <c r="I500" t="s">
        <v>59</v>
      </c>
      <c r="J500" s="1">
        <v>645.91450000000009</v>
      </c>
      <c r="K500" t="s">
        <v>34</v>
      </c>
      <c r="L500" t="s">
        <v>41</v>
      </c>
      <c r="M500">
        <v>0</v>
      </c>
      <c r="N500" t="s">
        <v>1038</v>
      </c>
      <c r="O500" t="s">
        <v>1039</v>
      </c>
      <c r="P500" s="11">
        <v>47.95</v>
      </c>
      <c r="Q500" s="6">
        <v>44978</v>
      </c>
      <c r="R500" s="6">
        <v>44988</v>
      </c>
      <c r="S500" t="s">
        <v>50</v>
      </c>
      <c r="T500">
        <f>Sheet1[[#This Row],[DeliveryDate]]-Sheet1[[#This Row],[OrderDate]]</f>
        <v>10</v>
      </c>
      <c r="U500" t="str">
        <f t="shared" si="14"/>
        <v>Nov</v>
      </c>
      <c r="V500" t="str">
        <f t="shared" si="15"/>
        <v>Sunday</v>
      </c>
      <c r="W500" s="1">
        <f>Sheet1[[#This Row],[TotalPrice]]-Sheet1[[#This Row],[ShippingCost]]</f>
        <v>597.96450000000004</v>
      </c>
      <c r="X500" t="str">
        <f>TEXT(Sheet1[[#This Row],[Date]], "yyyy")</f>
        <v>2023</v>
      </c>
      <c r="Y500" s="1">
        <f>Sheet1[[#This Row],[UnitPrice]]*Sheet1[[#This Row],[Quantity]] *(1 - Sheet1[[#This Row],[Discount]])</f>
        <v>645.91450000000009</v>
      </c>
      <c r="Z500" s="24">
        <f>SUM(Sheet1[[#This Row],[Quantity]]*Sheet1[[#This Row],[Returned]])</f>
        <v>0</v>
      </c>
    </row>
    <row r="501" spans="1:26" hidden="1" x14ac:dyDescent="0.25">
      <c r="A501" s="6">
        <v>45233</v>
      </c>
      <c r="B501" t="s">
        <v>62</v>
      </c>
      <c r="C501" t="s">
        <v>102</v>
      </c>
      <c r="D501">
        <v>11</v>
      </c>
      <c r="E501" s="1">
        <v>119.84</v>
      </c>
      <c r="F501" t="s">
        <v>58</v>
      </c>
      <c r="G501" t="s">
        <v>22</v>
      </c>
      <c r="H501" s="9">
        <v>0.1</v>
      </c>
      <c r="I501" t="s">
        <v>23</v>
      </c>
      <c r="J501" s="1">
        <v>1186.4159999999999</v>
      </c>
      <c r="K501" t="s">
        <v>24</v>
      </c>
      <c r="L501" t="s">
        <v>35</v>
      </c>
      <c r="M501">
        <v>0</v>
      </c>
      <c r="N501" t="s">
        <v>1040</v>
      </c>
      <c r="O501" t="s">
        <v>1041</v>
      </c>
      <c r="P501" s="11">
        <v>16.64</v>
      </c>
      <c r="Q501" s="6">
        <v>45233</v>
      </c>
      <c r="R501" s="6">
        <v>45241</v>
      </c>
      <c r="S501" t="s">
        <v>65</v>
      </c>
      <c r="T501">
        <f>Sheet1[[#This Row],[DeliveryDate]]-Sheet1[[#This Row],[OrderDate]]</f>
        <v>8</v>
      </c>
      <c r="U501" t="str">
        <f t="shared" si="14"/>
        <v>Feb</v>
      </c>
      <c r="V501" t="str">
        <f t="shared" si="15"/>
        <v>Friday</v>
      </c>
      <c r="W501" s="1">
        <f>Sheet1[[#This Row],[TotalPrice]]-Sheet1[[#This Row],[ShippingCost]]</f>
        <v>1169.7759999999998</v>
      </c>
      <c r="X501" t="str">
        <f>TEXT(Sheet1[[#This Row],[Date]], "yyyy")</f>
        <v>2023</v>
      </c>
      <c r="Y501" s="1">
        <f>Sheet1[[#This Row],[UnitPrice]]*Sheet1[[#This Row],[Quantity]] *(1 - Sheet1[[#This Row],[Discount]])</f>
        <v>1186.4159999999999</v>
      </c>
      <c r="Z501" s="24">
        <f>SUM(Sheet1[[#This Row],[Quantity]]*Sheet1[[#This Row],[Returned]])</f>
        <v>0</v>
      </c>
    </row>
    <row r="502" spans="1:26" x14ac:dyDescent="0.25">
      <c r="A502" s="6">
        <v>45408</v>
      </c>
      <c r="B502" t="s">
        <v>29</v>
      </c>
      <c r="C502" t="s">
        <v>20</v>
      </c>
      <c r="D502">
        <v>16</v>
      </c>
      <c r="E502" s="1">
        <v>318.32</v>
      </c>
      <c r="F502" t="s">
        <v>51</v>
      </c>
      <c r="G502" t="s">
        <v>22</v>
      </c>
      <c r="H502" s="9">
        <v>0.05</v>
      </c>
      <c r="I502" t="s">
        <v>66</v>
      </c>
      <c r="J502" s="1">
        <v>4838.4639999999999</v>
      </c>
      <c r="K502" t="s">
        <v>82</v>
      </c>
      <c r="L502" t="s">
        <v>25</v>
      </c>
      <c r="M502">
        <v>0</v>
      </c>
      <c r="N502" t="s">
        <v>1042</v>
      </c>
      <c r="O502" t="s">
        <v>1043</v>
      </c>
      <c r="P502" s="11">
        <v>40.78</v>
      </c>
      <c r="Q502" s="6">
        <v>45408</v>
      </c>
      <c r="R502" s="6">
        <v>45413</v>
      </c>
      <c r="S502" t="s">
        <v>38</v>
      </c>
      <c r="T502">
        <f>Sheet1[[#This Row],[DeliveryDate]]-Sheet1[[#This Row],[OrderDate]]</f>
        <v>5</v>
      </c>
      <c r="U502" t="str">
        <f t="shared" si="14"/>
        <v>Jun</v>
      </c>
      <c r="V502" t="str">
        <f t="shared" si="15"/>
        <v>Friday</v>
      </c>
      <c r="W502" s="1">
        <f>Sheet1[[#This Row],[TotalPrice]]-Sheet1[[#This Row],[ShippingCost]]</f>
        <v>4797.6840000000002</v>
      </c>
      <c r="X502" t="str">
        <f>TEXT(Sheet1[[#This Row],[Date]], "yyyy")</f>
        <v>2024</v>
      </c>
      <c r="Y502" s="1">
        <f>Sheet1[[#This Row],[UnitPrice]]*Sheet1[[#This Row],[Quantity]] *(1 - Sheet1[[#This Row],[Discount]])</f>
        <v>4838.4639999999999</v>
      </c>
      <c r="Z502" s="24">
        <f>SUM(Sheet1[[#This Row],[Quantity]]*Sheet1[[#This Row],[Returned]])</f>
        <v>0</v>
      </c>
    </row>
    <row r="503" spans="1:26" x14ac:dyDescent="0.25">
      <c r="A503" s="6">
        <v>45573</v>
      </c>
      <c r="B503" t="s">
        <v>29</v>
      </c>
      <c r="C503" t="s">
        <v>40</v>
      </c>
      <c r="D503">
        <v>9</v>
      </c>
      <c r="E503" s="1">
        <v>446.49</v>
      </c>
      <c r="F503" t="s">
        <v>58</v>
      </c>
      <c r="G503" t="s">
        <v>22</v>
      </c>
      <c r="H503" s="9">
        <v>0.15</v>
      </c>
      <c r="I503" t="s">
        <v>52</v>
      </c>
      <c r="J503" s="1">
        <v>3415.6484999999998</v>
      </c>
      <c r="K503" t="s">
        <v>67</v>
      </c>
      <c r="L503" t="s">
        <v>25</v>
      </c>
      <c r="M503">
        <v>0</v>
      </c>
      <c r="N503" t="s">
        <v>1044</v>
      </c>
      <c r="O503" t="s">
        <v>1045</v>
      </c>
      <c r="P503" s="11">
        <v>5.77</v>
      </c>
      <c r="Q503" s="6">
        <v>45573</v>
      </c>
      <c r="R503" s="6">
        <v>45582</v>
      </c>
      <c r="S503" t="s">
        <v>38</v>
      </c>
      <c r="T503">
        <f>Sheet1[[#This Row],[DeliveryDate]]-Sheet1[[#This Row],[OrderDate]]</f>
        <v>9</v>
      </c>
      <c r="U503" t="str">
        <f t="shared" si="14"/>
        <v>Jun</v>
      </c>
      <c r="V503" t="str">
        <f t="shared" si="15"/>
        <v>Monday</v>
      </c>
      <c r="W503" s="1">
        <f>Sheet1[[#This Row],[TotalPrice]]-Sheet1[[#This Row],[ShippingCost]]</f>
        <v>3409.8784999999998</v>
      </c>
      <c r="X503" t="str">
        <f>TEXT(Sheet1[[#This Row],[Date]], "yyyy")</f>
        <v>2024</v>
      </c>
      <c r="Y503" s="1">
        <f>Sheet1[[#This Row],[UnitPrice]]*Sheet1[[#This Row],[Quantity]] *(1 - Sheet1[[#This Row],[Discount]])</f>
        <v>3415.6484999999998</v>
      </c>
      <c r="Z503" s="24">
        <f>SUM(Sheet1[[#This Row],[Quantity]]*Sheet1[[#This Row],[Returned]])</f>
        <v>0</v>
      </c>
    </row>
    <row r="504" spans="1:26" hidden="1" x14ac:dyDescent="0.25">
      <c r="A504" s="6">
        <v>44935</v>
      </c>
      <c r="B504" t="s">
        <v>29</v>
      </c>
      <c r="C504" t="s">
        <v>40</v>
      </c>
      <c r="D504">
        <v>16</v>
      </c>
      <c r="E504" s="1">
        <v>258.82</v>
      </c>
      <c r="F504" t="s">
        <v>58</v>
      </c>
      <c r="G504" t="s">
        <v>32</v>
      </c>
      <c r="H504" s="9">
        <v>0.1</v>
      </c>
      <c r="I504" t="s">
        <v>66</v>
      </c>
      <c r="J504" s="1">
        <v>3727.0079999999998</v>
      </c>
      <c r="K504" t="s">
        <v>24</v>
      </c>
      <c r="L504" t="s">
        <v>35</v>
      </c>
      <c r="M504">
        <v>0</v>
      </c>
      <c r="N504" t="s">
        <v>1046</v>
      </c>
      <c r="O504" t="s">
        <v>1047</v>
      </c>
      <c r="P504" s="11">
        <v>46.93</v>
      </c>
      <c r="Q504" s="6">
        <v>44935</v>
      </c>
      <c r="R504" s="6">
        <v>44943</v>
      </c>
      <c r="S504" t="s">
        <v>38</v>
      </c>
      <c r="T504">
        <f>Sheet1[[#This Row],[DeliveryDate]]-Sheet1[[#This Row],[OrderDate]]</f>
        <v>8</v>
      </c>
      <c r="U504" t="str">
        <f t="shared" si="14"/>
        <v>Nov</v>
      </c>
      <c r="V504" t="str">
        <f t="shared" si="15"/>
        <v>Sunday</v>
      </c>
      <c r="W504" s="1">
        <f>Sheet1[[#This Row],[TotalPrice]]-Sheet1[[#This Row],[ShippingCost]]</f>
        <v>3680.078</v>
      </c>
      <c r="X504" t="str">
        <f>TEXT(Sheet1[[#This Row],[Date]], "yyyy")</f>
        <v>2023</v>
      </c>
      <c r="Y504" s="1">
        <f>Sheet1[[#This Row],[UnitPrice]]*Sheet1[[#This Row],[Quantity]] *(1 - Sheet1[[#This Row],[Discount]])</f>
        <v>3727.0079999999998</v>
      </c>
      <c r="Z504" s="24">
        <f>SUM(Sheet1[[#This Row],[Quantity]]*Sheet1[[#This Row],[Returned]])</f>
        <v>0</v>
      </c>
    </row>
    <row r="505" spans="1:26" x14ac:dyDescent="0.25">
      <c r="A505" s="6">
        <v>45285</v>
      </c>
      <c r="B505" t="s">
        <v>39</v>
      </c>
      <c r="C505" t="s">
        <v>109</v>
      </c>
      <c r="D505">
        <v>9</v>
      </c>
      <c r="E505" s="1">
        <v>272.68</v>
      </c>
      <c r="F505" t="s">
        <v>58</v>
      </c>
      <c r="G505" t="s">
        <v>22</v>
      </c>
      <c r="H505" s="9">
        <v>0.05</v>
      </c>
      <c r="I505" t="s">
        <v>23</v>
      </c>
      <c r="J505" s="1">
        <v>2331.4140000000002</v>
      </c>
      <c r="K505" t="s">
        <v>24</v>
      </c>
      <c r="L505" t="s">
        <v>35</v>
      </c>
      <c r="M505">
        <v>0</v>
      </c>
      <c r="N505" t="s">
        <v>1048</v>
      </c>
      <c r="O505" t="s">
        <v>1049</v>
      </c>
      <c r="P505" s="11">
        <v>16.43</v>
      </c>
      <c r="Q505" s="6">
        <v>45285</v>
      </c>
      <c r="R505" s="6">
        <v>45293</v>
      </c>
      <c r="S505" t="s">
        <v>44</v>
      </c>
      <c r="T505">
        <f>Sheet1[[#This Row],[DeliveryDate]]-Sheet1[[#This Row],[OrderDate]]</f>
        <v>8</v>
      </c>
      <c r="U505" t="str">
        <f t="shared" si="14"/>
        <v>Oct</v>
      </c>
      <c r="V505" t="str">
        <f t="shared" si="15"/>
        <v>Monday</v>
      </c>
      <c r="W505" s="1">
        <f>Sheet1[[#This Row],[TotalPrice]]-Sheet1[[#This Row],[ShippingCost]]</f>
        <v>2314.9840000000004</v>
      </c>
      <c r="X505" t="str">
        <f>TEXT(Sheet1[[#This Row],[Date]], "yyyy")</f>
        <v>2023</v>
      </c>
      <c r="Y505" s="1">
        <f>Sheet1[[#This Row],[UnitPrice]]*Sheet1[[#This Row],[Quantity]] *(1 - Sheet1[[#This Row],[Discount]])</f>
        <v>2331.4139999999998</v>
      </c>
      <c r="Z505" s="24">
        <f>SUM(Sheet1[[#This Row],[Quantity]]*Sheet1[[#This Row],[Returned]])</f>
        <v>0</v>
      </c>
    </row>
    <row r="506" spans="1:26" x14ac:dyDescent="0.25">
      <c r="A506" s="6">
        <v>45423</v>
      </c>
      <c r="B506" t="s">
        <v>45</v>
      </c>
      <c r="C506" t="s">
        <v>102</v>
      </c>
      <c r="D506">
        <v>12</v>
      </c>
      <c r="E506" s="1">
        <v>438.77</v>
      </c>
      <c r="F506" t="s">
        <v>51</v>
      </c>
      <c r="G506" t="s">
        <v>32</v>
      </c>
      <c r="H506" s="9">
        <v>0</v>
      </c>
      <c r="I506" t="s">
        <v>23</v>
      </c>
      <c r="J506" s="1">
        <v>5265.24</v>
      </c>
      <c r="K506" t="s">
        <v>55</v>
      </c>
      <c r="L506" t="s">
        <v>35</v>
      </c>
      <c r="M506">
        <v>0</v>
      </c>
      <c r="N506" t="s">
        <v>1050</v>
      </c>
      <c r="O506" t="s">
        <v>1051</v>
      </c>
      <c r="P506" s="11">
        <v>9.31</v>
      </c>
      <c r="Q506" s="6">
        <v>45423</v>
      </c>
      <c r="R506" s="6">
        <v>45432</v>
      </c>
      <c r="S506" t="s">
        <v>50</v>
      </c>
      <c r="T506">
        <f>Sheet1[[#This Row],[DeliveryDate]]-Sheet1[[#This Row],[OrderDate]]</f>
        <v>9</v>
      </c>
      <c r="U506" t="str">
        <f t="shared" si="14"/>
        <v>May</v>
      </c>
      <c r="V506" t="str">
        <f t="shared" si="15"/>
        <v>Thursday</v>
      </c>
      <c r="W506" s="1">
        <f>Sheet1[[#This Row],[TotalPrice]]-Sheet1[[#This Row],[ShippingCost]]</f>
        <v>5255.9299999999994</v>
      </c>
      <c r="X506" t="str">
        <f>TEXT(Sheet1[[#This Row],[Date]], "yyyy")</f>
        <v>2024</v>
      </c>
      <c r="Y506" s="1">
        <f>Sheet1[[#This Row],[UnitPrice]]*Sheet1[[#This Row],[Quantity]] *(1 - Sheet1[[#This Row],[Discount]])</f>
        <v>5265.24</v>
      </c>
      <c r="Z506" s="24">
        <f>SUM(Sheet1[[#This Row],[Quantity]]*Sheet1[[#This Row],[Returned]])</f>
        <v>0</v>
      </c>
    </row>
    <row r="507" spans="1:26" x14ac:dyDescent="0.25">
      <c r="A507" s="6">
        <v>45253</v>
      </c>
      <c r="B507" t="s">
        <v>62</v>
      </c>
      <c r="C507" t="s">
        <v>93</v>
      </c>
      <c r="D507">
        <v>18</v>
      </c>
      <c r="E507" s="1">
        <v>267.63</v>
      </c>
      <c r="F507" t="s">
        <v>21</v>
      </c>
      <c r="G507" t="s">
        <v>32</v>
      </c>
      <c r="H507" s="9">
        <v>0</v>
      </c>
      <c r="I507" t="s">
        <v>52</v>
      </c>
      <c r="J507" s="1">
        <v>4817.34</v>
      </c>
      <c r="K507" t="s">
        <v>34</v>
      </c>
      <c r="L507" t="s">
        <v>35</v>
      </c>
      <c r="M507">
        <v>0</v>
      </c>
      <c r="N507" t="s">
        <v>1052</v>
      </c>
      <c r="O507" t="s">
        <v>1053</v>
      </c>
      <c r="P507" s="11">
        <v>44.48</v>
      </c>
      <c r="Q507" s="6">
        <v>45253</v>
      </c>
      <c r="R507" s="6">
        <v>45256</v>
      </c>
      <c r="S507" t="s">
        <v>65</v>
      </c>
      <c r="T507">
        <f>Sheet1[[#This Row],[DeliveryDate]]-Sheet1[[#This Row],[OrderDate]]</f>
        <v>3</v>
      </c>
      <c r="U507" t="str">
        <f t="shared" si="14"/>
        <v>Jul</v>
      </c>
      <c r="V507" t="str">
        <f t="shared" si="15"/>
        <v>Wednesday</v>
      </c>
      <c r="W507" s="1">
        <f>Sheet1[[#This Row],[TotalPrice]]-Sheet1[[#This Row],[ShippingCost]]</f>
        <v>4772.8600000000006</v>
      </c>
      <c r="X507" t="str">
        <f>TEXT(Sheet1[[#This Row],[Date]], "yyyy")</f>
        <v>2023</v>
      </c>
      <c r="Y507" s="1">
        <f>Sheet1[[#This Row],[UnitPrice]]*Sheet1[[#This Row],[Quantity]] *(1 - Sheet1[[#This Row],[Discount]])</f>
        <v>4817.34</v>
      </c>
      <c r="Z507" s="24">
        <f>SUM(Sheet1[[#This Row],[Quantity]]*Sheet1[[#This Row],[Returned]])</f>
        <v>0</v>
      </c>
    </row>
    <row r="508" spans="1:26" hidden="1" x14ac:dyDescent="0.25">
      <c r="A508" s="6">
        <v>45270</v>
      </c>
      <c r="B508" t="s">
        <v>45</v>
      </c>
      <c r="C508" t="s">
        <v>109</v>
      </c>
      <c r="D508">
        <v>6</v>
      </c>
      <c r="E508" s="1">
        <v>115.94</v>
      </c>
      <c r="F508" t="s">
        <v>31</v>
      </c>
      <c r="G508" t="s">
        <v>22</v>
      </c>
      <c r="H508" s="9">
        <v>0.05</v>
      </c>
      <c r="I508" t="s">
        <v>52</v>
      </c>
      <c r="J508" s="1">
        <v>660.85799999999995</v>
      </c>
      <c r="K508" t="s">
        <v>82</v>
      </c>
      <c r="L508" t="s">
        <v>35</v>
      </c>
      <c r="M508">
        <v>0</v>
      </c>
      <c r="N508" t="s">
        <v>1054</v>
      </c>
      <c r="O508" t="s">
        <v>1055</v>
      </c>
      <c r="P508" s="11">
        <v>23.91</v>
      </c>
      <c r="Q508" s="6">
        <v>45270</v>
      </c>
      <c r="R508" s="6">
        <v>45272</v>
      </c>
      <c r="S508" t="s">
        <v>50</v>
      </c>
      <c r="T508">
        <f>Sheet1[[#This Row],[DeliveryDate]]-Sheet1[[#This Row],[OrderDate]]</f>
        <v>2</v>
      </c>
      <c r="U508" t="str">
        <f t="shared" si="14"/>
        <v>Aug</v>
      </c>
      <c r="V508" t="str">
        <f t="shared" si="15"/>
        <v>Saturday</v>
      </c>
      <c r="W508" s="1">
        <f>Sheet1[[#This Row],[TotalPrice]]-Sheet1[[#This Row],[ShippingCost]]</f>
        <v>636.94799999999998</v>
      </c>
      <c r="X508" t="str">
        <f>TEXT(Sheet1[[#This Row],[Date]], "yyyy")</f>
        <v>2023</v>
      </c>
      <c r="Y508" s="1">
        <f>Sheet1[[#This Row],[UnitPrice]]*Sheet1[[#This Row],[Quantity]] *(1 - Sheet1[[#This Row],[Discount]])</f>
        <v>660.85799999999995</v>
      </c>
      <c r="Z508" s="24">
        <f>SUM(Sheet1[[#This Row],[Quantity]]*Sheet1[[#This Row],[Returned]])</f>
        <v>0</v>
      </c>
    </row>
    <row r="509" spans="1:26" hidden="1" x14ac:dyDescent="0.25">
      <c r="A509" s="6">
        <v>45325</v>
      </c>
      <c r="B509" t="s">
        <v>39</v>
      </c>
      <c r="C509" t="s">
        <v>109</v>
      </c>
      <c r="D509">
        <v>19</v>
      </c>
      <c r="E509" s="1">
        <v>275.77999999999997</v>
      </c>
      <c r="F509" t="s">
        <v>51</v>
      </c>
      <c r="G509" t="s">
        <v>32</v>
      </c>
      <c r="H509" s="9">
        <v>0</v>
      </c>
      <c r="I509" t="s">
        <v>47</v>
      </c>
      <c r="J509" s="1">
        <v>5239.82</v>
      </c>
      <c r="K509" t="s">
        <v>67</v>
      </c>
      <c r="L509" t="s">
        <v>35</v>
      </c>
      <c r="M509">
        <v>0</v>
      </c>
      <c r="N509" t="s">
        <v>1056</v>
      </c>
      <c r="O509" t="s">
        <v>1057</v>
      </c>
      <c r="P509" s="11">
        <v>47</v>
      </c>
      <c r="Q509" s="6">
        <v>45325</v>
      </c>
      <c r="R509" s="6">
        <v>45327</v>
      </c>
      <c r="S509" t="s">
        <v>44</v>
      </c>
      <c r="T509">
        <f>Sheet1[[#This Row],[DeliveryDate]]-Sheet1[[#This Row],[OrderDate]]</f>
        <v>2</v>
      </c>
      <c r="U509" t="str">
        <f t="shared" si="14"/>
        <v>Dec</v>
      </c>
      <c r="V509" t="str">
        <f t="shared" si="15"/>
        <v>Saturday</v>
      </c>
      <c r="W509" s="1">
        <f>Sheet1[[#This Row],[TotalPrice]]-Sheet1[[#This Row],[ShippingCost]]</f>
        <v>5192.82</v>
      </c>
      <c r="X509" t="str">
        <f>TEXT(Sheet1[[#This Row],[Date]], "yyyy")</f>
        <v>2024</v>
      </c>
      <c r="Y509" s="1">
        <f>Sheet1[[#This Row],[UnitPrice]]*Sheet1[[#This Row],[Quantity]] *(1 - Sheet1[[#This Row],[Discount]])</f>
        <v>5239.82</v>
      </c>
      <c r="Z509" s="24">
        <f>SUM(Sheet1[[#This Row],[Quantity]]*Sheet1[[#This Row],[Returned]])</f>
        <v>0</v>
      </c>
    </row>
    <row r="510" spans="1:26" x14ac:dyDescent="0.25">
      <c r="A510" s="6">
        <v>45620</v>
      </c>
      <c r="B510" t="s">
        <v>45</v>
      </c>
      <c r="C510" t="s">
        <v>46</v>
      </c>
      <c r="D510">
        <v>12</v>
      </c>
      <c r="E510" s="1">
        <v>255.93</v>
      </c>
      <c r="F510" t="s">
        <v>21</v>
      </c>
      <c r="G510" t="s">
        <v>32</v>
      </c>
      <c r="H510" s="9">
        <v>0</v>
      </c>
      <c r="I510" t="s">
        <v>23</v>
      </c>
      <c r="J510" s="1">
        <v>3071.16</v>
      </c>
      <c r="K510" t="s">
        <v>67</v>
      </c>
      <c r="L510" t="s">
        <v>41</v>
      </c>
      <c r="M510">
        <v>0</v>
      </c>
      <c r="N510" t="s">
        <v>1058</v>
      </c>
      <c r="O510" t="s">
        <v>1059</v>
      </c>
      <c r="P510" s="11">
        <v>23.74</v>
      </c>
      <c r="Q510" s="6">
        <v>45620</v>
      </c>
      <c r="R510" s="6">
        <v>45630</v>
      </c>
      <c r="S510" t="s">
        <v>50</v>
      </c>
      <c r="T510">
        <f>Sheet1[[#This Row],[DeliveryDate]]-Sheet1[[#This Row],[OrderDate]]</f>
        <v>10</v>
      </c>
      <c r="U510" t="str">
        <f t="shared" si="14"/>
        <v>Mar</v>
      </c>
      <c r="V510" t="str">
        <f t="shared" si="15"/>
        <v>Thursday</v>
      </c>
      <c r="W510" s="1">
        <f>Sheet1[[#This Row],[TotalPrice]]-Sheet1[[#This Row],[ShippingCost]]</f>
        <v>3047.42</v>
      </c>
      <c r="X510" t="str">
        <f>TEXT(Sheet1[[#This Row],[Date]], "yyyy")</f>
        <v>2024</v>
      </c>
      <c r="Y510" s="1">
        <f>Sheet1[[#This Row],[UnitPrice]]*Sheet1[[#This Row],[Quantity]] *(1 - Sheet1[[#This Row],[Discount]])</f>
        <v>3071.16</v>
      </c>
      <c r="Z510" s="24">
        <f>SUM(Sheet1[[#This Row],[Quantity]]*Sheet1[[#This Row],[Returned]])</f>
        <v>0</v>
      </c>
    </row>
    <row r="511" spans="1:26" x14ac:dyDescent="0.25">
      <c r="A511" s="6">
        <v>45107</v>
      </c>
      <c r="B511" t="s">
        <v>62</v>
      </c>
      <c r="C511" t="s">
        <v>109</v>
      </c>
      <c r="D511">
        <v>18</v>
      </c>
      <c r="E511" s="1">
        <v>485.3</v>
      </c>
      <c r="F511" t="s">
        <v>58</v>
      </c>
      <c r="G511" t="s">
        <v>22</v>
      </c>
      <c r="H511" s="9">
        <v>0.05</v>
      </c>
      <c r="I511" t="s">
        <v>59</v>
      </c>
      <c r="J511" s="1">
        <v>8298.6299999999992</v>
      </c>
      <c r="K511" t="s">
        <v>55</v>
      </c>
      <c r="L511" t="s">
        <v>25</v>
      </c>
      <c r="M511">
        <v>1</v>
      </c>
      <c r="N511" t="s">
        <v>1060</v>
      </c>
      <c r="O511" t="s">
        <v>1061</v>
      </c>
      <c r="P511" s="11">
        <v>47.77</v>
      </c>
      <c r="Q511" s="6">
        <v>45107</v>
      </c>
      <c r="R511" s="6">
        <v>45112</v>
      </c>
      <c r="S511" t="s">
        <v>65</v>
      </c>
      <c r="T511">
        <f>Sheet1[[#This Row],[DeliveryDate]]-Sheet1[[#This Row],[OrderDate]]</f>
        <v>5</v>
      </c>
      <c r="U511" t="str">
        <f t="shared" si="14"/>
        <v>Sep</v>
      </c>
      <c r="V511" t="str">
        <f t="shared" si="15"/>
        <v>Monday</v>
      </c>
      <c r="W511" s="1">
        <f>Sheet1[[#This Row],[TotalPrice]]-Sheet1[[#This Row],[ShippingCost]]</f>
        <v>8250.8599999999988</v>
      </c>
      <c r="X511" t="str">
        <f>TEXT(Sheet1[[#This Row],[Date]], "yyyy")</f>
        <v>2023</v>
      </c>
      <c r="Y511" s="1">
        <f>Sheet1[[#This Row],[UnitPrice]]*Sheet1[[#This Row],[Quantity]] *(1 - Sheet1[[#This Row],[Discount]])</f>
        <v>8298.6299999999992</v>
      </c>
      <c r="Z511" s="24">
        <f>SUM(Sheet1[[#This Row],[Quantity]]*Sheet1[[#This Row],[Returned]])</f>
        <v>18</v>
      </c>
    </row>
    <row r="512" spans="1:26" x14ac:dyDescent="0.25">
      <c r="A512" s="6">
        <v>44972</v>
      </c>
      <c r="B512" t="s">
        <v>62</v>
      </c>
      <c r="C512" t="s">
        <v>109</v>
      </c>
      <c r="D512">
        <v>19</v>
      </c>
      <c r="E512" s="1">
        <v>414.31</v>
      </c>
      <c r="F512" t="s">
        <v>31</v>
      </c>
      <c r="G512" t="s">
        <v>32</v>
      </c>
      <c r="H512" s="9">
        <v>0.1</v>
      </c>
      <c r="I512" t="s">
        <v>23</v>
      </c>
      <c r="J512" s="1">
        <v>7084.701</v>
      </c>
      <c r="K512" t="s">
        <v>82</v>
      </c>
      <c r="L512" t="s">
        <v>35</v>
      </c>
      <c r="M512">
        <v>0</v>
      </c>
      <c r="N512" t="s">
        <v>1062</v>
      </c>
      <c r="O512" t="s">
        <v>1063</v>
      </c>
      <c r="P512" s="11">
        <v>17.43</v>
      </c>
      <c r="Q512" s="6">
        <v>44972</v>
      </c>
      <c r="R512" s="6">
        <v>44976</v>
      </c>
      <c r="S512" t="s">
        <v>65</v>
      </c>
      <c r="T512">
        <f>Sheet1[[#This Row],[DeliveryDate]]-Sheet1[[#This Row],[OrderDate]]</f>
        <v>4</v>
      </c>
      <c r="U512" t="str">
        <f t="shared" si="14"/>
        <v>May</v>
      </c>
      <c r="V512" t="str">
        <f t="shared" si="15"/>
        <v>Saturday</v>
      </c>
      <c r="W512" s="1">
        <f>Sheet1[[#This Row],[TotalPrice]]-Sheet1[[#This Row],[ShippingCost]]</f>
        <v>7067.2709999999997</v>
      </c>
      <c r="X512" t="str">
        <f>TEXT(Sheet1[[#This Row],[Date]], "yyyy")</f>
        <v>2023</v>
      </c>
      <c r="Y512" s="1">
        <f>Sheet1[[#This Row],[UnitPrice]]*Sheet1[[#This Row],[Quantity]] *(1 - Sheet1[[#This Row],[Discount]])</f>
        <v>7084.701</v>
      </c>
      <c r="Z512" s="24">
        <f>SUM(Sheet1[[#This Row],[Quantity]]*Sheet1[[#This Row],[Returned]])</f>
        <v>0</v>
      </c>
    </row>
    <row r="513" spans="1:26" hidden="1" x14ac:dyDescent="0.25">
      <c r="A513" s="6">
        <v>45596</v>
      </c>
      <c r="B513" t="s">
        <v>39</v>
      </c>
      <c r="C513" t="s">
        <v>93</v>
      </c>
      <c r="D513">
        <v>17</v>
      </c>
      <c r="E513" s="1">
        <v>83.26</v>
      </c>
      <c r="F513" t="s">
        <v>31</v>
      </c>
      <c r="G513" t="s">
        <v>22</v>
      </c>
      <c r="H513" s="9">
        <v>0.15</v>
      </c>
      <c r="I513" t="s">
        <v>23</v>
      </c>
      <c r="J513" s="1">
        <v>1203.107</v>
      </c>
      <c r="K513" t="s">
        <v>67</v>
      </c>
      <c r="L513" t="s">
        <v>35</v>
      </c>
      <c r="M513">
        <v>0</v>
      </c>
      <c r="N513" t="s">
        <v>1064</v>
      </c>
      <c r="O513" t="s">
        <v>1065</v>
      </c>
      <c r="P513" s="11">
        <v>42.68</v>
      </c>
      <c r="Q513" s="6">
        <v>45596</v>
      </c>
      <c r="R513" s="6">
        <v>45602</v>
      </c>
      <c r="S513" t="s">
        <v>44</v>
      </c>
      <c r="T513">
        <f>Sheet1[[#This Row],[DeliveryDate]]-Sheet1[[#This Row],[OrderDate]]</f>
        <v>6</v>
      </c>
      <c r="U513" t="str">
        <f t="shared" si="14"/>
        <v>Apr</v>
      </c>
      <c r="V513" t="str">
        <f t="shared" si="15"/>
        <v>Wednesday</v>
      </c>
      <c r="W513" s="1">
        <f>Sheet1[[#This Row],[TotalPrice]]-Sheet1[[#This Row],[ShippingCost]]</f>
        <v>1160.4269999999999</v>
      </c>
      <c r="X513" t="str">
        <f>TEXT(Sheet1[[#This Row],[Date]], "yyyy")</f>
        <v>2024</v>
      </c>
      <c r="Y513" s="1">
        <f>Sheet1[[#This Row],[UnitPrice]]*Sheet1[[#This Row],[Quantity]] *(1 - Sheet1[[#This Row],[Discount]])</f>
        <v>1203.107</v>
      </c>
      <c r="Z513" s="24">
        <f>SUM(Sheet1[[#This Row],[Quantity]]*Sheet1[[#This Row],[Returned]])</f>
        <v>0</v>
      </c>
    </row>
    <row r="514" spans="1:26" x14ac:dyDescent="0.25">
      <c r="A514" s="6">
        <v>45111</v>
      </c>
      <c r="B514" t="s">
        <v>29</v>
      </c>
      <c r="C514" t="s">
        <v>93</v>
      </c>
      <c r="D514">
        <v>12</v>
      </c>
      <c r="E514" s="1">
        <v>122.51</v>
      </c>
      <c r="F514" t="s">
        <v>21</v>
      </c>
      <c r="G514" t="s">
        <v>22</v>
      </c>
      <c r="H514" s="9">
        <v>0.05</v>
      </c>
      <c r="I514" t="s">
        <v>66</v>
      </c>
      <c r="J514" s="1">
        <v>1396.614</v>
      </c>
      <c r="K514" t="s">
        <v>34</v>
      </c>
      <c r="L514" t="s">
        <v>41</v>
      </c>
      <c r="M514">
        <v>0</v>
      </c>
      <c r="N514" t="s">
        <v>1066</v>
      </c>
      <c r="O514" t="s">
        <v>480</v>
      </c>
      <c r="P514" s="11">
        <v>43.47</v>
      </c>
      <c r="Q514" s="6">
        <v>45111</v>
      </c>
      <c r="R514" s="6">
        <v>45113</v>
      </c>
      <c r="S514" t="s">
        <v>38</v>
      </c>
      <c r="T514">
        <f>Sheet1[[#This Row],[DeliveryDate]]-Sheet1[[#This Row],[OrderDate]]</f>
        <v>2</v>
      </c>
      <c r="U514" t="str">
        <f t="shared" ref="U514:U577" si="16">TEXT(A540,"mmm")</f>
        <v>Mar</v>
      </c>
      <c r="V514" t="str">
        <f t="shared" ref="V514:V577" si="17">TEXT(A539,"dddd")</f>
        <v>Friday</v>
      </c>
      <c r="W514" s="1">
        <f>Sheet1[[#This Row],[TotalPrice]]-Sheet1[[#This Row],[ShippingCost]]</f>
        <v>1353.144</v>
      </c>
      <c r="X514" t="str">
        <f>TEXT(Sheet1[[#This Row],[Date]], "yyyy")</f>
        <v>2023</v>
      </c>
      <c r="Y514" s="1">
        <f>Sheet1[[#This Row],[UnitPrice]]*Sheet1[[#This Row],[Quantity]] *(1 - Sheet1[[#This Row],[Discount]])</f>
        <v>1396.614</v>
      </c>
      <c r="Z514" s="24">
        <f>SUM(Sheet1[[#This Row],[Quantity]]*Sheet1[[#This Row],[Returned]])</f>
        <v>0</v>
      </c>
    </row>
    <row r="515" spans="1:26" hidden="1" x14ac:dyDescent="0.25">
      <c r="A515" s="6">
        <v>45428</v>
      </c>
      <c r="B515" t="s">
        <v>19</v>
      </c>
      <c r="C515" t="s">
        <v>20</v>
      </c>
      <c r="D515">
        <v>11</v>
      </c>
      <c r="E515" s="1">
        <v>222.13</v>
      </c>
      <c r="F515" t="s">
        <v>58</v>
      </c>
      <c r="G515" t="s">
        <v>22</v>
      </c>
      <c r="H515" s="9">
        <v>0.15</v>
      </c>
      <c r="I515" t="s">
        <v>23</v>
      </c>
      <c r="J515" s="1">
        <v>2076.9155000000001</v>
      </c>
      <c r="K515" t="s">
        <v>67</v>
      </c>
      <c r="L515" t="s">
        <v>41</v>
      </c>
      <c r="M515">
        <v>1</v>
      </c>
      <c r="N515" t="s">
        <v>1067</v>
      </c>
      <c r="O515" t="s">
        <v>1068</v>
      </c>
      <c r="P515" s="11">
        <v>9.8800000000000008</v>
      </c>
      <c r="Q515" s="6">
        <v>45428</v>
      </c>
      <c r="R515" s="6">
        <v>45430</v>
      </c>
      <c r="S515" t="s">
        <v>28</v>
      </c>
      <c r="T515">
        <f>Sheet1[[#This Row],[DeliveryDate]]-Sheet1[[#This Row],[OrderDate]]</f>
        <v>2</v>
      </c>
      <c r="U515" t="str">
        <f t="shared" si="16"/>
        <v>Jul</v>
      </c>
      <c r="V515" t="str">
        <f t="shared" si="17"/>
        <v>Sunday</v>
      </c>
      <c r="W515" s="1">
        <f>Sheet1[[#This Row],[TotalPrice]]-Sheet1[[#This Row],[ShippingCost]]</f>
        <v>2067.0355</v>
      </c>
      <c r="X515" t="str">
        <f>TEXT(Sheet1[[#This Row],[Date]], "yyyy")</f>
        <v>2024</v>
      </c>
      <c r="Y515" s="1">
        <f>Sheet1[[#This Row],[UnitPrice]]*Sheet1[[#This Row],[Quantity]] *(1 - Sheet1[[#This Row],[Discount]])</f>
        <v>2076.9154999999996</v>
      </c>
      <c r="Z515" s="24">
        <f>SUM(Sheet1[[#This Row],[Quantity]]*Sheet1[[#This Row],[Returned]])</f>
        <v>11</v>
      </c>
    </row>
    <row r="516" spans="1:26" x14ac:dyDescent="0.25">
      <c r="A516" s="6">
        <v>45395</v>
      </c>
      <c r="B516" t="s">
        <v>62</v>
      </c>
      <c r="C516" t="s">
        <v>46</v>
      </c>
      <c r="D516">
        <v>15</v>
      </c>
      <c r="E516" s="1">
        <v>553.01</v>
      </c>
      <c r="F516" t="s">
        <v>31</v>
      </c>
      <c r="G516" t="s">
        <v>32</v>
      </c>
      <c r="H516" s="9">
        <v>0.1</v>
      </c>
      <c r="I516" t="s">
        <v>52</v>
      </c>
      <c r="J516" s="1">
        <v>7465.6350000000002</v>
      </c>
      <c r="K516" t="s">
        <v>82</v>
      </c>
      <c r="L516" t="s">
        <v>35</v>
      </c>
      <c r="M516">
        <v>1</v>
      </c>
      <c r="N516" t="s">
        <v>1069</v>
      </c>
      <c r="O516" t="s">
        <v>1070</v>
      </c>
      <c r="P516" s="11">
        <v>23.3</v>
      </c>
      <c r="Q516" s="6">
        <v>45395</v>
      </c>
      <c r="R516" s="6">
        <v>45403</v>
      </c>
      <c r="S516" t="s">
        <v>65</v>
      </c>
      <c r="T516">
        <f>Sheet1[[#This Row],[DeliveryDate]]-Sheet1[[#This Row],[OrderDate]]</f>
        <v>8</v>
      </c>
      <c r="U516" t="str">
        <f t="shared" si="16"/>
        <v>May</v>
      </c>
      <c r="V516" t="str">
        <f t="shared" si="17"/>
        <v>Wednesday</v>
      </c>
      <c r="W516" s="1">
        <f>Sheet1[[#This Row],[TotalPrice]]-Sheet1[[#This Row],[ShippingCost]]</f>
        <v>7442.335</v>
      </c>
      <c r="X516" t="str">
        <f>TEXT(Sheet1[[#This Row],[Date]], "yyyy")</f>
        <v>2024</v>
      </c>
      <c r="Y516" s="1">
        <f>Sheet1[[#This Row],[UnitPrice]]*Sheet1[[#This Row],[Quantity]] *(1 - Sheet1[[#This Row],[Discount]])</f>
        <v>7465.6350000000002</v>
      </c>
      <c r="Z516" s="24">
        <f>SUM(Sheet1[[#This Row],[Quantity]]*Sheet1[[#This Row],[Returned]])</f>
        <v>15</v>
      </c>
    </row>
    <row r="517" spans="1:26" x14ac:dyDescent="0.25">
      <c r="A517" s="6">
        <v>45473</v>
      </c>
      <c r="B517" t="s">
        <v>29</v>
      </c>
      <c r="C517" t="s">
        <v>46</v>
      </c>
      <c r="D517">
        <v>20</v>
      </c>
      <c r="E517" s="1">
        <v>284.82</v>
      </c>
      <c r="F517" t="s">
        <v>58</v>
      </c>
      <c r="G517" t="s">
        <v>32</v>
      </c>
      <c r="H517" s="9">
        <v>0.1</v>
      </c>
      <c r="I517" t="s">
        <v>33</v>
      </c>
      <c r="J517" s="1">
        <v>5126.76</v>
      </c>
      <c r="K517" t="s">
        <v>82</v>
      </c>
      <c r="L517" t="s">
        <v>41</v>
      </c>
      <c r="M517">
        <v>1</v>
      </c>
      <c r="N517" t="s">
        <v>1071</v>
      </c>
      <c r="O517" t="s">
        <v>1072</v>
      </c>
      <c r="P517" s="11">
        <v>27</v>
      </c>
      <c r="Q517" s="6">
        <v>45473</v>
      </c>
      <c r="R517" s="6">
        <v>45479</v>
      </c>
      <c r="S517" t="s">
        <v>38</v>
      </c>
      <c r="T517">
        <f>Sheet1[[#This Row],[DeliveryDate]]-Sheet1[[#This Row],[OrderDate]]</f>
        <v>6</v>
      </c>
      <c r="U517" t="str">
        <f t="shared" si="16"/>
        <v>Jan</v>
      </c>
      <c r="V517" t="str">
        <f t="shared" si="17"/>
        <v>Tuesday</v>
      </c>
      <c r="W517" s="1">
        <f>Sheet1[[#This Row],[TotalPrice]]-Sheet1[[#This Row],[ShippingCost]]</f>
        <v>5099.76</v>
      </c>
      <c r="X517" t="str">
        <f>TEXT(Sheet1[[#This Row],[Date]], "yyyy")</f>
        <v>2024</v>
      </c>
      <c r="Y517" s="1">
        <f>Sheet1[[#This Row],[UnitPrice]]*Sheet1[[#This Row],[Quantity]] *(1 - Sheet1[[#This Row],[Discount]])</f>
        <v>5126.76</v>
      </c>
      <c r="Z517" s="24">
        <f>SUM(Sheet1[[#This Row],[Quantity]]*Sheet1[[#This Row],[Returned]])</f>
        <v>20</v>
      </c>
    </row>
    <row r="518" spans="1:26" hidden="1" x14ac:dyDescent="0.25">
      <c r="A518" s="6">
        <v>45533</v>
      </c>
      <c r="B518" t="s">
        <v>39</v>
      </c>
      <c r="C518" t="s">
        <v>40</v>
      </c>
      <c r="D518">
        <v>18</v>
      </c>
      <c r="E518" s="1">
        <v>523.87</v>
      </c>
      <c r="F518" t="s">
        <v>51</v>
      </c>
      <c r="G518" t="s">
        <v>32</v>
      </c>
      <c r="H518" s="9">
        <v>0.15</v>
      </c>
      <c r="I518" t="s">
        <v>66</v>
      </c>
      <c r="J518" s="1">
        <v>8015.2109999999993</v>
      </c>
      <c r="K518" t="s">
        <v>34</v>
      </c>
      <c r="L518" t="s">
        <v>41</v>
      </c>
      <c r="M518">
        <v>0</v>
      </c>
      <c r="N518" t="s">
        <v>1073</v>
      </c>
      <c r="O518" t="s">
        <v>1074</v>
      </c>
      <c r="P518" s="11">
        <v>42.63</v>
      </c>
      <c r="Q518" s="6">
        <v>45533</v>
      </c>
      <c r="R518" s="6">
        <v>45537</v>
      </c>
      <c r="S518" t="s">
        <v>44</v>
      </c>
      <c r="T518">
        <f>Sheet1[[#This Row],[DeliveryDate]]-Sheet1[[#This Row],[OrderDate]]</f>
        <v>4</v>
      </c>
      <c r="U518" t="str">
        <f t="shared" si="16"/>
        <v>Jan</v>
      </c>
      <c r="V518" t="str">
        <f t="shared" si="17"/>
        <v>Sunday</v>
      </c>
      <c r="W518" s="1">
        <f>Sheet1[[#This Row],[TotalPrice]]-Sheet1[[#This Row],[ShippingCost]]</f>
        <v>7972.5809999999992</v>
      </c>
      <c r="X518" t="str">
        <f>TEXT(Sheet1[[#This Row],[Date]], "yyyy")</f>
        <v>2024</v>
      </c>
      <c r="Y518" s="1">
        <f>Sheet1[[#This Row],[UnitPrice]]*Sheet1[[#This Row],[Quantity]] *(1 - Sheet1[[#This Row],[Discount]])</f>
        <v>8015.2109999999993</v>
      </c>
      <c r="Z518" s="24">
        <f>SUM(Sheet1[[#This Row],[Quantity]]*Sheet1[[#This Row],[Returned]])</f>
        <v>0</v>
      </c>
    </row>
    <row r="519" spans="1:26" x14ac:dyDescent="0.25">
      <c r="A519" s="6">
        <v>45687</v>
      </c>
      <c r="B519" t="s">
        <v>39</v>
      </c>
      <c r="C519" t="s">
        <v>30</v>
      </c>
      <c r="D519">
        <v>17</v>
      </c>
      <c r="E519" s="1">
        <v>179.32</v>
      </c>
      <c r="F519" t="s">
        <v>31</v>
      </c>
      <c r="G519" t="s">
        <v>32</v>
      </c>
      <c r="H519" s="9">
        <v>0.1</v>
      </c>
      <c r="I519" t="s">
        <v>59</v>
      </c>
      <c r="J519" s="1">
        <v>2743.596</v>
      </c>
      <c r="K519" t="s">
        <v>55</v>
      </c>
      <c r="L519" t="s">
        <v>35</v>
      </c>
      <c r="M519">
        <v>1</v>
      </c>
      <c r="N519" t="s">
        <v>1075</v>
      </c>
      <c r="O519" t="s">
        <v>1076</v>
      </c>
      <c r="P519" s="11">
        <v>26.74</v>
      </c>
      <c r="Q519" s="6">
        <v>45687</v>
      </c>
      <c r="R519" s="6">
        <v>45694</v>
      </c>
      <c r="S519" t="s">
        <v>44</v>
      </c>
      <c r="T519">
        <f>Sheet1[[#This Row],[DeliveryDate]]-Sheet1[[#This Row],[OrderDate]]</f>
        <v>7</v>
      </c>
      <c r="U519" t="str">
        <f t="shared" si="16"/>
        <v>Jul</v>
      </c>
      <c r="V519" t="str">
        <f t="shared" si="17"/>
        <v>Tuesday</v>
      </c>
      <c r="W519" s="1">
        <f>Sheet1[[#This Row],[TotalPrice]]-Sheet1[[#This Row],[ShippingCost]]</f>
        <v>2716.8560000000002</v>
      </c>
      <c r="X519" t="str">
        <f>TEXT(Sheet1[[#This Row],[Date]], "yyyy")</f>
        <v>2025</v>
      </c>
      <c r="Y519" s="1">
        <f>Sheet1[[#This Row],[UnitPrice]]*Sheet1[[#This Row],[Quantity]] *(1 - Sheet1[[#This Row],[Discount]])</f>
        <v>2743.596</v>
      </c>
      <c r="Z519" s="24">
        <f>SUM(Sheet1[[#This Row],[Quantity]]*Sheet1[[#This Row],[Returned]])</f>
        <v>17</v>
      </c>
    </row>
    <row r="520" spans="1:26" x14ac:dyDescent="0.25">
      <c r="A520" s="6">
        <v>45063</v>
      </c>
      <c r="B520" t="s">
        <v>29</v>
      </c>
      <c r="C520" t="s">
        <v>46</v>
      </c>
      <c r="D520">
        <v>1</v>
      </c>
      <c r="E520" s="1">
        <v>396.35</v>
      </c>
      <c r="F520" t="s">
        <v>21</v>
      </c>
      <c r="G520" t="s">
        <v>32</v>
      </c>
      <c r="H520" s="9">
        <v>0.15</v>
      </c>
      <c r="I520" t="s">
        <v>47</v>
      </c>
      <c r="J520" s="1">
        <v>336.89749999999998</v>
      </c>
      <c r="K520" t="s">
        <v>55</v>
      </c>
      <c r="L520" t="s">
        <v>35</v>
      </c>
      <c r="M520">
        <v>1</v>
      </c>
      <c r="N520" t="s">
        <v>1077</v>
      </c>
      <c r="O520" t="s">
        <v>1078</v>
      </c>
      <c r="P520" s="11">
        <v>19.89</v>
      </c>
      <c r="Q520" s="6">
        <v>45063</v>
      </c>
      <c r="R520" s="6">
        <v>45071</v>
      </c>
      <c r="S520" t="s">
        <v>38</v>
      </c>
      <c r="T520">
        <f>Sheet1[[#This Row],[DeliveryDate]]-Sheet1[[#This Row],[OrderDate]]</f>
        <v>8</v>
      </c>
      <c r="U520" t="str">
        <f t="shared" si="16"/>
        <v>Jun</v>
      </c>
      <c r="V520" t="str">
        <f t="shared" si="17"/>
        <v>Wednesday</v>
      </c>
      <c r="W520" s="1">
        <f>Sheet1[[#This Row],[TotalPrice]]-Sheet1[[#This Row],[ShippingCost]]</f>
        <v>317.00749999999999</v>
      </c>
      <c r="X520" t="str">
        <f>TEXT(Sheet1[[#This Row],[Date]], "yyyy")</f>
        <v>2023</v>
      </c>
      <c r="Y520" s="1">
        <f>Sheet1[[#This Row],[UnitPrice]]*Sheet1[[#This Row],[Quantity]] *(1 - Sheet1[[#This Row],[Discount]])</f>
        <v>336.89750000000004</v>
      </c>
      <c r="Z520" s="24">
        <f>SUM(Sheet1[[#This Row],[Quantity]]*Sheet1[[#This Row],[Returned]])</f>
        <v>1</v>
      </c>
    </row>
    <row r="521" spans="1:26" hidden="1" x14ac:dyDescent="0.25">
      <c r="A521" s="6">
        <v>45803</v>
      </c>
      <c r="B521" t="s">
        <v>19</v>
      </c>
      <c r="C521" t="s">
        <v>109</v>
      </c>
      <c r="D521">
        <v>10</v>
      </c>
      <c r="E521" s="1">
        <v>149.66999999999999</v>
      </c>
      <c r="F521" t="s">
        <v>58</v>
      </c>
      <c r="G521" t="s">
        <v>32</v>
      </c>
      <c r="H521" s="9">
        <v>0.1</v>
      </c>
      <c r="I521" t="s">
        <v>52</v>
      </c>
      <c r="J521" s="1">
        <v>1347.03</v>
      </c>
      <c r="K521" t="s">
        <v>67</v>
      </c>
      <c r="L521" t="s">
        <v>25</v>
      </c>
      <c r="M521">
        <v>1</v>
      </c>
      <c r="N521" t="s">
        <v>1079</v>
      </c>
      <c r="O521" t="s">
        <v>1080</v>
      </c>
      <c r="P521" s="11">
        <v>49.67</v>
      </c>
      <c r="Q521" s="6">
        <v>45803</v>
      </c>
      <c r="R521" s="6">
        <v>45810</v>
      </c>
      <c r="S521" t="s">
        <v>28</v>
      </c>
      <c r="T521">
        <f>Sheet1[[#This Row],[DeliveryDate]]-Sheet1[[#This Row],[OrderDate]]</f>
        <v>7</v>
      </c>
      <c r="U521" t="str">
        <f t="shared" si="16"/>
        <v>Dec</v>
      </c>
      <c r="V521" t="str">
        <f t="shared" si="17"/>
        <v>Saturday</v>
      </c>
      <c r="W521" s="1">
        <f>Sheet1[[#This Row],[TotalPrice]]-Sheet1[[#This Row],[ShippingCost]]</f>
        <v>1297.3599999999999</v>
      </c>
      <c r="X521" t="str">
        <f>TEXT(Sheet1[[#This Row],[Date]], "yyyy")</f>
        <v>2025</v>
      </c>
      <c r="Y521" s="1">
        <f>Sheet1[[#This Row],[UnitPrice]]*Sheet1[[#This Row],[Quantity]] *(1 - Sheet1[[#This Row],[Discount]])</f>
        <v>1347.03</v>
      </c>
      <c r="Z521" s="24">
        <f>SUM(Sheet1[[#This Row],[Quantity]]*Sheet1[[#This Row],[Returned]])</f>
        <v>10</v>
      </c>
    </row>
    <row r="522" spans="1:26" hidden="1" x14ac:dyDescent="0.25">
      <c r="A522" s="6">
        <v>45344</v>
      </c>
      <c r="B522" t="s">
        <v>62</v>
      </c>
      <c r="C522" t="s">
        <v>93</v>
      </c>
      <c r="D522">
        <v>6</v>
      </c>
      <c r="E522" s="1">
        <v>345.9</v>
      </c>
      <c r="F522" t="s">
        <v>21</v>
      </c>
      <c r="G522" t="s">
        <v>32</v>
      </c>
      <c r="H522" s="9">
        <v>0.15</v>
      </c>
      <c r="I522" t="s">
        <v>47</v>
      </c>
      <c r="J522" s="1">
        <v>1764.09</v>
      </c>
      <c r="K522" t="s">
        <v>82</v>
      </c>
      <c r="L522" t="s">
        <v>41</v>
      </c>
      <c r="M522">
        <v>0</v>
      </c>
      <c r="N522" t="s">
        <v>1081</v>
      </c>
      <c r="O522" t="s">
        <v>1082</v>
      </c>
      <c r="P522" s="11">
        <v>30.58</v>
      </c>
      <c r="Q522" s="6">
        <v>45344</v>
      </c>
      <c r="R522" s="6">
        <v>45354</v>
      </c>
      <c r="S522" t="s">
        <v>65</v>
      </c>
      <c r="T522">
        <f>Sheet1[[#This Row],[DeliveryDate]]-Sheet1[[#This Row],[OrderDate]]</f>
        <v>10</v>
      </c>
      <c r="U522" t="str">
        <f t="shared" si="16"/>
        <v>Apr</v>
      </c>
      <c r="V522" t="str">
        <f t="shared" si="17"/>
        <v>Sunday</v>
      </c>
      <c r="W522" s="1">
        <f>Sheet1[[#This Row],[TotalPrice]]-Sheet1[[#This Row],[ShippingCost]]</f>
        <v>1733.51</v>
      </c>
      <c r="X522" t="str">
        <f>TEXT(Sheet1[[#This Row],[Date]], "yyyy")</f>
        <v>2024</v>
      </c>
      <c r="Y522" s="1">
        <f>Sheet1[[#This Row],[UnitPrice]]*Sheet1[[#This Row],[Quantity]] *(1 - Sheet1[[#This Row],[Discount]])</f>
        <v>1764.0899999999997</v>
      </c>
      <c r="Z522" s="24">
        <f>SUM(Sheet1[[#This Row],[Quantity]]*Sheet1[[#This Row],[Returned]])</f>
        <v>0</v>
      </c>
    </row>
    <row r="523" spans="1:26" x14ac:dyDescent="0.25">
      <c r="A523" s="6">
        <v>45691</v>
      </c>
      <c r="B523" t="s">
        <v>19</v>
      </c>
      <c r="C523" t="s">
        <v>93</v>
      </c>
      <c r="D523">
        <v>15</v>
      </c>
      <c r="E523" s="1">
        <v>342.04</v>
      </c>
      <c r="F523" t="s">
        <v>51</v>
      </c>
      <c r="G523" t="s">
        <v>32</v>
      </c>
      <c r="H523" s="9">
        <v>0.15</v>
      </c>
      <c r="I523" t="s">
        <v>66</v>
      </c>
      <c r="J523" s="1">
        <v>4361.01</v>
      </c>
      <c r="K523" t="s">
        <v>34</v>
      </c>
      <c r="L523" t="s">
        <v>41</v>
      </c>
      <c r="M523">
        <v>0</v>
      </c>
      <c r="N523" t="s">
        <v>1083</v>
      </c>
      <c r="O523" t="s">
        <v>1084</v>
      </c>
      <c r="P523" s="11">
        <v>44.91</v>
      </c>
      <c r="Q523" s="6">
        <v>45691</v>
      </c>
      <c r="R523" s="6">
        <v>45696</v>
      </c>
      <c r="S523" t="s">
        <v>28</v>
      </c>
      <c r="T523">
        <f>Sheet1[[#This Row],[DeliveryDate]]-Sheet1[[#This Row],[OrderDate]]</f>
        <v>5</v>
      </c>
      <c r="U523" t="str">
        <f t="shared" si="16"/>
        <v>Jan</v>
      </c>
      <c r="V523" t="str">
        <f t="shared" si="17"/>
        <v>Wednesday</v>
      </c>
      <c r="W523" s="1"/>
      <c r="X523" t="str">
        <f>TEXT(Sheet1[[#This Row],[Date]], "yyyy")</f>
        <v>2025</v>
      </c>
      <c r="Y523" s="1">
        <f>Sheet1[[#This Row],[UnitPrice]]*Sheet1[[#This Row],[Quantity]] *(1 - Sheet1[[#This Row],[Discount]])</f>
        <v>4361.01</v>
      </c>
      <c r="Z523" s="24">
        <f>SUM(Sheet1[[#This Row],[Quantity]]*Sheet1[[#This Row],[Returned]])</f>
        <v>0</v>
      </c>
    </row>
    <row r="524" spans="1:26" x14ac:dyDescent="0.25">
      <c r="A524" s="6">
        <v>45300</v>
      </c>
      <c r="B524" t="s">
        <v>45</v>
      </c>
      <c r="C524" t="s">
        <v>109</v>
      </c>
      <c r="D524">
        <v>11</v>
      </c>
      <c r="E524" s="1">
        <v>404.88</v>
      </c>
      <c r="F524" t="s">
        <v>31</v>
      </c>
      <c r="G524" t="s">
        <v>22</v>
      </c>
      <c r="H524" s="9">
        <v>0.05</v>
      </c>
      <c r="I524" t="s">
        <v>33</v>
      </c>
      <c r="J524" s="1">
        <v>4230.9960000000001</v>
      </c>
      <c r="K524" t="s">
        <v>34</v>
      </c>
      <c r="L524" t="s">
        <v>35</v>
      </c>
      <c r="M524">
        <v>0</v>
      </c>
      <c r="N524" t="s">
        <v>1085</v>
      </c>
      <c r="O524" t="s">
        <v>1086</v>
      </c>
      <c r="P524" s="11">
        <v>18.920000000000002</v>
      </c>
      <c r="Q524" s="6">
        <v>45300</v>
      </c>
      <c r="R524" s="6">
        <v>45307</v>
      </c>
      <c r="S524" t="s">
        <v>50</v>
      </c>
      <c r="T524">
        <f>Sheet1[[#This Row],[DeliveryDate]]-Sheet1[[#This Row],[OrderDate]]</f>
        <v>7</v>
      </c>
      <c r="U524" t="str">
        <f t="shared" si="16"/>
        <v>Oct</v>
      </c>
      <c r="V524" t="str">
        <f t="shared" si="17"/>
        <v>Wednesday</v>
      </c>
      <c r="W524" s="1">
        <f>Sheet1[[#This Row],[TotalPrice]]-Sheet1[[#This Row],[ShippingCost]]</f>
        <v>4212.076</v>
      </c>
      <c r="X524" t="str">
        <f>TEXT(Sheet1[[#This Row],[Date]], "yyyy")</f>
        <v>2024</v>
      </c>
      <c r="Y524" s="1">
        <f>Sheet1[[#This Row],[UnitPrice]]*Sheet1[[#This Row],[Quantity]] *(1 - Sheet1[[#This Row],[Discount]])</f>
        <v>4230.9960000000001</v>
      </c>
      <c r="Z524" s="24">
        <f>SUM(Sheet1[[#This Row],[Quantity]]*Sheet1[[#This Row],[Returned]])</f>
        <v>0</v>
      </c>
    </row>
    <row r="525" spans="1:26" x14ac:dyDescent="0.25">
      <c r="A525" s="6">
        <v>45459</v>
      </c>
      <c r="B525" t="s">
        <v>29</v>
      </c>
      <c r="C525" t="s">
        <v>40</v>
      </c>
      <c r="D525">
        <v>12</v>
      </c>
      <c r="E525" s="1">
        <v>348.88</v>
      </c>
      <c r="F525" t="s">
        <v>51</v>
      </c>
      <c r="G525" t="s">
        <v>22</v>
      </c>
      <c r="H525" s="9">
        <v>0</v>
      </c>
      <c r="I525" t="s">
        <v>33</v>
      </c>
      <c r="J525" s="1">
        <v>4186.5599999999986</v>
      </c>
      <c r="K525" t="s">
        <v>82</v>
      </c>
      <c r="L525" t="s">
        <v>35</v>
      </c>
      <c r="M525">
        <v>0</v>
      </c>
      <c r="N525" t="s">
        <v>1087</v>
      </c>
      <c r="O525" t="s">
        <v>1088</v>
      </c>
      <c r="P525" s="11">
        <v>31.28</v>
      </c>
      <c r="Q525" s="6">
        <v>45459</v>
      </c>
      <c r="R525" s="6">
        <v>45464</v>
      </c>
      <c r="S525" t="s">
        <v>38</v>
      </c>
      <c r="T525">
        <f>Sheet1[[#This Row],[DeliveryDate]]-Sheet1[[#This Row],[OrderDate]]</f>
        <v>5</v>
      </c>
      <c r="U525" t="str">
        <f t="shared" si="16"/>
        <v>Jul</v>
      </c>
      <c r="V525" t="str">
        <f t="shared" si="17"/>
        <v>Saturday</v>
      </c>
      <c r="W525" s="1">
        <f>Sheet1[[#This Row],[TotalPrice]]-Sheet1[[#This Row],[ShippingCost]]</f>
        <v>4155.2799999999988</v>
      </c>
      <c r="X525" t="str">
        <f>TEXT(Sheet1[[#This Row],[Date]], "yyyy")</f>
        <v>2024</v>
      </c>
      <c r="Y525" s="1">
        <f>Sheet1[[#This Row],[UnitPrice]]*Sheet1[[#This Row],[Quantity]] *(1 - Sheet1[[#This Row],[Discount]])</f>
        <v>4186.5599999999995</v>
      </c>
      <c r="Z525" s="24">
        <f>SUM(Sheet1[[#This Row],[Quantity]]*Sheet1[[#This Row],[Returned]])</f>
        <v>0</v>
      </c>
    </row>
    <row r="526" spans="1:26" x14ac:dyDescent="0.25">
      <c r="A526" s="6">
        <v>45597</v>
      </c>
      <c r="B526" t="s">
        <v>29</v>
      </c>
      <c r="C526" t="s">
        <v>30</v>
      </c>
      <c r="D526">
        <v>15</v>
      </c>
      <c r="E526" s="1">
        <v>486.03</v>
      </c>
      <c r="F526" t="s">
        <v>51</v>
      </c>
      <c r="G526" t="s">
        <v>22</v>
      </c>
      <c r="H526" s="9">
        <v>0</v>
      </c>
      <c r="I526" t="s">
        <v>33</v>
      </c>
      <c r="J526" s="1">
        <v>7290.45</v>
      </c>
      <c r="K526" t="s">
        <v>55</v>
      </c>
      <c r="L526" t="s">
        <v>41</v>
      </c>
      <c r="M526">
        <v>0</v>
      </c>
      <c r="N526" t="s">
        <v>1089</v>
      </c>
      <c r="O526" t="s">
        <v>1090</v>
      </c>
      <c r="P526" s="11">
        <v>14.9</v>
      </c>
      <c r="Q526" s="6">
        <v>45597</v>
      </c>
      <c r="R526" s="6">
        <v>45600</v>
      </c>
      <c r="S526" t="s">
        <v>38</v>
      </c>
      <c r="T526">
        <f>Sheet1[[#This Row],[DeliveryDate]]-Sheet1[[#This Row],[OrderDate]]</f>
        <v>3</v>
      </c>
      <c r="U526" t="str">
        <f t="shared" si="16"/>
        <v>Jan</v>
      </c>
      <c r="V526" t="str">
        <f t="shared" si="17"/>
        <v>Saturday</v>
      </c>
      <c r="W526" s="1">
        <f>Sheet1[[#This Row],[TotalPrice]]-Sheet1[[#This Row],[ShippingCost]]</f>
        <v>7275.55</v>
      </c>
      <c r="X526" t="str">
        <f>TEXT(Sheet1[[#This Row],[Date]], "yyyy")</f>
        <v>2024</v>
      </c>
      <c r="Y526" s="1">
        <f>Sheet1[[#This Row],[UnitPrice]]*Sheet1[[#This Row],[Quantity]] *(1 - Sheet1[[#This Row],[Discount]])</f>
        <v>7290.45</v>
      </c>
      <c r="Z526" s="24">
        <f>SUM(Sheet1[[#This Row],[Quantity]]*Sheet1[[#This Row],[Returned]])</f>
        <v>0</v>
      </c>
    </row>
    <row r="527" spans="1:26" x14ac:dyDescent="0.25">
      <c r="A527" s="6">
        <v>45695</v>
      </c>
      <c r="B527" t="s">
        <v>19</v>
      </c>
      <c r="C527" t="s">
        <v>93</v>
      </c>
      <c r="D527">
        <v>14</v>
      </c>
      <c r="E527" s="1">
        <v>159.09</v>
      </c>
      <c r="F527" t="s">
        <v>51</v>
      </c>
      <c r="G527" t="s">
        <v>32</v>
      </c>
      <c r="H527" s="9">
        <v>0.15</v>
      </c>
      <c r="I527" t="s">
        <v>59</v>
      </c>
      <c r="J527" s="1">
        <v>1893.171</v>
      </c>
      <c r="K527" t="s">
        <v>55</v>
      </c>
      <c r="L527" t="s">
        <v>25</v>
      </c>
      <c r="M527">
        <v>0</v>
      </c>
      <c r="N527" t="s">
        <v>1091</v>
      </c>
      <c r="O527" t="s">
        <v>1092</v>
      </c>
      <c r="P527" s="11">
        <v>27.05</v>
      </c>
      <c r="Q527" s="6">
        <v>45695</v>
      </c>
      <c r="R527" s="6">
        <v>45698</v>
      </c>
      <c r="S527" t="s">
        <v>28</v>
      </c>
      <c r="T527">
        <f>Sheet1[[#This Row],[DeliveryDate]]-Sheet1[[#This Row],[OrderDate]]</f>
        <v>3</v>
      </c>
      <c r="U527" t="str">
        <f t="shared" si="16"/>
        <v>May</v>
      </c>
      <c r="V527" t="str">
        <f t="shared" si="17"/>
        <v>Friday</v>
      </c>
      <c r="W527" s="1">
        <f>Sheet1[[#This Row],[TotalPrice]]-Sheet1[[#This Row],[ShippingCost]]</f>
        <v>1866.1210000000001</v>
      </c>
      <c r="X527" t="str">
        <f>TEXT(Sheet1[[#This Row],[Date]], "yyyy")</f>
        <v>2025</v>
      </c>
      <c r="Y527" s="1">
        <f>Sheet1[[#This Row],[UnitPrice]]*Sheet1[[#This Row],[Quantity]] *(1 - Sheet1[[#This Row],[Discount]])</f>
        <v>1893.171</v>
      </c>
      <c r="Z527" s="24">
        <f>SUM(Sheet1[[#This Row],[Quantity]]*Sheet1[[#This Row],[Returned]])</f>
        <v>0</v>
      </c>
    </row>
    <row r="528" spans="1:26" hidden="1" x14ac:dyDescent="0.25">
      <c r="A528" s="6">
        <v>45467</v>
      </c>
      <c r="B528" t="s">
        <v>19</v>
      </c>
      <c r="C528" t="s">
        <v>20</v>
      </c>
      <c r="D528">
        <v>9</v>
      </c>
      <c r="E528" s="1">
        <v>265.43</v>
      </c>
      <c r="F528" t="s">
        <v>58</v>
      </c>
      <c r="G528" t="s">
        <v>22</v>
      </c>
      <c r="H528" s="9">
        <v>0.05</v>
      </c>
      <c r="I528" t="s">
        <v>23</v>
      </c>
      <c r="J528" s="1">
        <v>2269.4265</v>
      </c>
      <c r="K528" t="s">
        <v>82</v>
      </c>
      <c r="L528" t="s">
        <v>25</v>
      </c>
      <c r="M528">
        <v>0</v>
      </c>
      <c r="N528" t="s">
        <v>1093</v>
      </c>
      <c r="O528" t="s">
        <v>1094</v>
      </c>
      <c r="P528" s="11">
        <v>40.18</v>
      </c>
      <c r="Q528" s="6">
        <v>45467</v>
      </c>
      <c r="R528" s="6">
        <v>45470</v>
      </c>
      <c r="S528" t="s">
        <v>28</v>
      </c>
      <c r="T528">
        <f>Sheet1[[#This Row],[DeliveryDate]]-Sheet1[[#This Row],[OrderDate]]</f>
        <v>3</v>
      </c>
      <c r="U528" t="str">
        <f t="shared" si="16"/>
        <v>Aug</v>
      </c>
      <c r="V528" t="str">
        <f t="shared" si="17"/>
        <v>Wednesday</v>
      </c>
      <c r="W528" s="1">
        <f>Sheet1[[#This Row],[TotalPrice]]-Sheet1[[#This Row],[ShippingCost]]</f>
        <v>2229.2465000000002</v>
      </c>
      <c r="X528" t="str">
        <f>TEXT(Sheet1[[#This Row],[Date]], "yyyy")</f>
        <v>2024</v>
      </c>
      <c r="Y528" s="1">
        <f>Sheet1[[#This Row],[UnitPrice]]*Sheet1[[#This Row],[Quantity]] *(1 - Sheet1[[#This Row],[Discount]])</f>
        <v>2269.4264999999996</v>
      </c>
      <c r="Z528" s="24">
        <f>SUM(Sheet1[[#This Row],[Quantity]]*Sheet1[[#This Row],[Returned]])</f>
        <v>0</v>
      </c>
    </row>
    <row r="529" spans="1:26" x14ac:dyDescent="0.25">
      <c r="A529" s="6">
        <v>45809</v>
      </c>
      <c r="B529" t="s">
        <v>62</v>
      </c>
      <c r="C529" t="s">
        <v>102</v>
      </c>
      <c r="D529">
        <v>12</v>
      </c>
      <c r="E529" s="1">
        <v>290.27999999999997</v>
      </c>
      <c r="F529" t="s">
        <v>21</v>
      </c>
      <c r="G529" t="s">
        <v>32</v>
      </c>
      <c r="H529" s="9">
        <v>0.1</v>
      </c>
      <c r="I529" t="s">
        <v>52</v>
      </c>
      <c r="J529" s="1">
        <v>3135.0239999999999</v>
      </c>
      <c r="K529" t="s">
        <v>67</v>
      </c>
      <c r="L529" t="s">
        <v>25</v>
      </c>
      <c r="M529">
        <v>1</v>
      </c>
      <c r="N529" t="s">
        <v>1095</v>
      </c>
      <c r="O529" t="s">
        <v>1096</v>
      </c>
      <c r="P529" s="11">
        <v>5.55</v>
      </c>
      <c r="Q529" s="6">
        <v>45809</v>
      </c>
      <c r="R529" s="6">
        <v>45815</v>
      </c>
      <c r="S529" t="s">
        <v>65</v>
      </c>
      <c r="T529">
        <f>Sheet1[[#This Row],[DeliveryDate]]-Sheet1[[#This Row],[OrderDate]]</f>
        <v>6</v>
      </c>
      <c r="U529" t="str">
        <f t="shared" si="16"/>
        <v>Jun</v>
      </c>
      <c r="V529" t="str">
        <f t="shared" si="17"/>
        <v>Saturday</v>
      </c>
      <c r="W529" s="1">
        <f>Sheet1[[#This Row],[TotalPrice]]-Sheet1[[#This Row],[ShippingCost]]</f>
        <v>3129.4739999999997</v>
      </c>
      <c r="X529" t="str">
        <f>TEXT(Sheet1[[#This Row],[Date]], "yyyy")</f>
        <v>2025</v>
      </c>
      <c r="Y529" s="1">
        <f>Sheet1[[#This Row],[UnitPrice]]*Sheet1[[#This Row],[Quantity]] *(1 - Sheet1[[#This Row],[Discount]])</f>
        <v>3135.0239999999999</v>
      </c>
      <c r="Z529" s="24">
        <f>SUM(Sheet1[[#This Row],[Quantity]]*Sheet1[[#This Row],[Returned]])</f>
        <v>12</v>
      </c>
    </row>
    <row r="530" spans="1:26" x14ac:dyDescent="0.25">
      <c r="A530" s="6">
        <v>45607</v>
      </c>
      <c r="B530" t="s">
        <v>45</v>
      </c>
      <c r="C530" t="s">
        <v>40</v>
      </c>
      <c r="D530">
        <v>2</v>
      </c>
      <c r="E530" s="1">
        <v>239.69</v>
      </c>
      <c r="F530" t="s">
        <v>51</v>
      </c>
      <c r="G530" t="s">
        <v>32</v>
      </c>
      <c r="H530" s="9">
        <v>0</v>
      </c>
      <c r="I530" t="s">
        <v>66</v>
      </c>
      <c r="J530" s="1">
        <v>479.38</v>
      </c>
      <c r="K530" t="s">
        <v>82</v>
      </c>
      <c r="L530" t="s">
        <v>41</v>
      </c>
      <c r="M530">
        <v>0</v>
      </c>
      <c r="N530" t="s">
        <v>1097</v>
      </c>
      <c r="O530" t="s">
        <v>1098</v>
      </c>
      <c r="P530" s="11">
        <v>28.96</v>
      </c>
      <c r="Q530" s="6">
        <v>45607</v>
      </c>
      <c r="R530" s="6">
        <v>45615</v>
      </c>
      <c r="S530" t="s">
        <v>50</v>
      </c>
      <c r="T530">
        <f>Sheet1[[#This Row],[DeliveryDate]]-Sheet1[[#This Row],[OrderDate]]</f>
        <v>8</v>
      </c>
      <c r="U530" t="str">
        <f t="shared" si="16"/>
        <v>Jan</v>
      </c>
      <c r="V530" t="str">
        <f t="shared" si="17"/>
        <v>Wednesday</v>
      </c>
      <c r="W530" s="1">
        <f>Sheet1[[#This Row],[TotalPrice]]-Sheet1[[#This Row],[ShippingCost]]</f>
        <v>450.42</v>
      </c>
      <c r="X530" t="str">
        <f>TEXT(Sheet1[[#This Row],[Date]], "yyyy")</f>
        <v>2024</v>
      </c>
      <c r="Y530" s="1">
        <f>Sheet1[[#This Row],[UnitPrice]]*Sheet1[[#This Row],[Quantity]] *(1 - Sheet1[[#This Row],[Discount]])</f>
        <v>479.38</v>
      </c>
      <c r="Z530" s="24">
        <f>SUM(Sheet1[[#This Row],[Quantity]]*Sheet1[[#This Row],[Returned]])</f>
        <v>0</v>
      </c>
    </row>
    <row r="531" spans="1:26" hidden="1" x14ac:dyDescent="0.25">
      <c r="A531" s="6">
        <v>45582</v>
      </c>
      <c r="B531" t="s">
        <v>45</v>
      </c>
      <c r="C531" t="s">
        <v>93</v>
      </c>
      <c r="D531">
        <v>8</v>
      </c>
      <c r="E531" s="1">
        <v>39.79</v>
      </c>
      <c r="F531" t="s">
        <v>51</v>
      </c>
      <c r="G531" t="s">
        <v>32</v>
      </c>
      <c r="H531" s="9">
        <v>0.1</v>
      </c>
      <c r="I531" t="s">
        <v>59</v>
      </c>
      <c r="J531" s="1">
        <v>286.488</v>
      </c>
      <c r="K531" t="s">
        <v>82</v>
      </c>
      <c r="L531" t="s">
        <v>35</v>
      </c>
      <c r="M531">
        <v>0</v>
      </c>
      <c r="N531" t="s">
        <v>1099</v>
      </c>
      <c r="O531" t="s">
        <v>1100</v>
      </c>
      <c r="P531" s="11">
        <v>46.16</v>
      </c>
      <c r="Q531" s="6">
        <v>45582</v>
      </c>
      <c r="R531" s="6">
        <v>45591</v>
      </c>
      <c r="S531" t="s">
        <v>50</v>
      </c>
      <c r="T531">
        <f>Sheet1[[#This Row],[DeliveryDate]]-Sheet1[[#This Row],[OrderDate]]</f>
        <v>9</v>
      </c>
      <c r="U531" t="str">
        <f t="shared" si="16"/>
        <v>Jun</v>
      </c>
      <c r="V531" t="str">
        <f t="shared" si="17"/>
        <v>Sunday</v>
      </c>
      <c r="W531" s="1">
        <f>Sheet1[[#This Row],[TotalPrice]]-Sheet1[[#This Row],[ShippingCost]]</f>
        <v>240.328</v>
      </c>
      <c r="X531" t="str">
        <f>TEXT(Sheet1[[#This Row],[Date]], "yyyy")</f>
        <v>2024</v>
      </c>
      <c r="Y531" s="1">
        <f>Sheet1[[#This Row],[UnitPrice]]*Sheet1[[#This Row],[Quantity]] *(1 - Sheet1[[#This Row],[Discount]])</f>
        <v>286.488</v>
      </c>
      <c r="Z531" s="24">
        <f>SUM(Sheet1[[#This Row],[Quantity]]*Sheet1[[#This Row],[Returned]])</f>
        <v>0</v>
      </c>
    </row>
    <row r="532" spans="1:26" x14ac:dyDescent="0.25">
      <c r="A532" s="6">
        <v>45056</v>
      </c>
      <c r="B532" t="s">
        <v>19</v>
      </c>
      <c r="C532" t="s">
        <v>109</v>
      </c>
      <c r="D532">
        <v>18</v>
      </c>
      <c r="E532" s="1">
        <v>206.8</v>
      </c>
      <c r="F532" t="s">
        <v>31</v>
      </c>
      <c r="G532" t="s">
        <v>32</v>
      </c>
      <c r="H532" s="9">
        <v>0.05</v>
      </c>
      <c r="I532" t="s">
        <v>47</v>
      </c>
      <c r="J532" s="1">
        <v>3536.28</v>
      </c>
      <c r="K532" t="s">
        <v>55</v>
      </c>
      <c r="L532" t="s">
        <v>25</v>
      </c>
      <c r="M532">
        <v>1</v>
      </c>
      <c r="N532" t="s">
        <v>1101</v>
      </c>
      <c r="O532" t="s">
        <v>1102</v>
      </c>
      <c r="P532" s="11">
        <v>39.25</v>
      </c>
      <c r="Q532" s="6">
        <v>45056</v>
      </c>
      <c r="R532" s="6">
        <v>45059</v>
      </c>
      <c r="S532" t="s">
        <v>28</v>
      </c>
      <c r="T532">
        <f>Sheet1[[#This Row],[DeliveryDate]]-Sheet1[[#This Row],[OrderDate]]</f>
        <v>3</v>
      </c>
      <c r="U532" t="str">
        <f t="shared" si="16"/>
        <v>Jun</v>
      </c>
      <c r="V532" t="str">
        <f t="shared" si="17"/>
        <v>Tuesday</v>
      </c>
      <c r="W532" s="1">
        <f>Sheet1[[#This Row],[TotalPrice]]-Sheet1[[#This Row],[ShippingCost]]</f>
        <v>3497.03</v>
      </c>
      <c r="X532" t="str">
        <f>TEXT(Sheet1[[#This Row],[Date]], "yyyy")</f>
        <v>2023</v>
      </c>
      <c r="Y532" s="1">
        <f>Sheet1[[#This Row],[UnitPrice]]*Sheet1[[#This Row],[Quantity]] *(1 - Sheet1[[#This Row],[Discount]])</f>
        <v>3536.2799999999997</v>
      </c>
      <c r="Z532" s="24">
        <f>SUM(Sheet1[[#This Row],[Quantity]]*Sheet1[[#This Row],[Returned]])</f>
        <v>18</v>
      </c>
    </row>
    <row r="533" spans="1:26" hidden="1" x14ac:dyDescent="0.25">
      <c r="A533" s="6">
        <v>45136</v>
      </c>
      <c r="B533" t="s">
        <v>19</v>
      </c>
      <c r="C533" t="s">
        <v>20</v>
      </c>
      <c r="D533">
        <v>18</v>
      </c>
      <c r="E533" s="1">
        <v>175.81</v>
      </c>
      <c r="F533" t="s">
        <v>51</v>
      </c>
      <c r="G533" t="s">
        <v>32</v>
      </c>
      <c r="H533" s="9">
        <v>0</v>
      </c>
      <c r="I533" t="s">
        <v>23</v>
      </c>
      <c r="J533" s="1">
        <v>3164.58</v>
      </c>
      <c r="K533" t="s">
        <v>34</v>
      </c>
      <c r="L533" t="s">
        <v>41</v>
      </c>
      <c r="M533">
        <v>1</v>
      </c>
      <c r="N533" t="s">
        <v>1103</v>
      </c>
      <c r="O533" t="s">
        <v>1104</v>
      </c>
      <c r="P533" s="11">
        <v>26.97</v>
      </c>
      <c r="Q533" s="6">
        <v>45136</v>
      </c>
      <c r="R533" s="6">
        <v>45145</v>
      </c>
      <c r="S533" t="s">
        <v>28</v>
      </c>
      <c r="T533">
        <f>Sheet1[[#This Row],[DeliveryDate]]-Sheet1[[#This Row],[OrderDate]]</f>
        <v>9</v>
      </c>
      <c r="U533" t="str">
        <f t="shared" si="16"/>
        <v>Apr</v>
      </c>
      <c r="V533" t="str">
        <f t="shared" si="17"/>
        <v>Wednesday</v>
      </c>
      <c r="W533" s="1">
        <f>Sheet1[[#This Row],[TotalPrice]]-Sheet1[[#This Row],[ShippingCost]]</f>
        <v>3137.61</v>
      </c>
      <c r="X533" t="str">
        <f>TEXT(Sheet1[[#This Row],[Date]], "yyyy")</f>
        <v>2023</v>
      </c>
      <c r="Y533" s="1">
        <f>Sheet1[[#This Row],[UnitPrice]]*Sheet1[[#This Row],[Quantity]] *(1 - Sheet1[[#This Row],[Discount]])</f>
        <v>3164.58</v>
      </c>
      <c r="Z533" s="24">
        <f>SUM(Sheet1[[#This Row],[Quantity]]*Sheet1[[#This Row],[Returned]])</f>
        <v>18</v>
      </c>
    </row>
    <row r="534" spans="1:26" x14ac:dyDescent="0.25">
      <c r="A534" s="6">
        <v>45164</v>
      </c>
      <c r="B534" t="s">
        <v>45</v>
      </c>
      <c r="C534" t="s">
        <v>30</v>
      </c>
      <c r="D534">
        <v>14</v>
      </c>
      <c r="E534" s="1">
        <v>547.36</v>
      </c>
      <c r="F534" t="s">
        <v>51</v>
      </c>
      <c r="G534" t="s">
        <v>32</v>
      </c>
      <c r="H534" s="9">
        <v>0.15</v>
      </c>
      <c r="I534" t="s">
        <v>66</v>
      </c>
      <c r="J534" s="1">
        <v>6513.5839999999998</v>
      </c>
      <c r="K534" t="s">
        <v>24</v>
      </c>
      <c r="L534" t="s">
        <v>25</v>
      </c>
      <c r="M534">
        <v>0</v>
      </c>
      <c r="N534" t="s">
        <v>1105</v>
      </c>
      <c r="O534" t="s">
        <v>1106</v>
      </c>
      <c r="P534" s="11">
        <v>25.24</v>
      </c>
      <c r="Q534" s="6">
        <v>45164</v>
      </c>
      <c r="R534" s="6">
        <v>45167</v>
      </c>
      <c r="S534" t="s">
        <v>50</v>
      </c>
      <c r="T534">
        <f>Sheet1[[#This Row],[DeliveryDate]]-Sheet1[[#This Row],[OrderDate]]</f>
        <v>3</v>
      </c>
      <c r="U534" t="str">
        <f t="shared" si="16"/>
        <v>Jan</v>
      </c>
      <c r="V534" t="str">
        <f t="shared" si="17"/>
        <v>Tuesday</v>
      </c>
      <c r="W534" s="1">
        <f>Sheet1[[#This Row],[TotalPrice]]-Sheet1[[#This Row],[ShippingCost]]</f>
        <v>6488.3440000000001</v>
      </c>
      <c r="X534" t="str">
        <f>TEXT(Sheet1[[#This Row],[Date]], "yyyy")</f>
        <v>2023</v>
      </c>
      <c r="Y534" s="1">
        <f>Sheet1[[#This Row],[UnitPrice]]*Sheet1[[#This Row],[Quantity]] *(1 - Sheet1[[#This Row],[Discount]])</f>
        <v>6513.5839999999998</v>
      </c>
      <c r="Z534" s="24">
        <f>SUM(Sheet1[[#This Row],[Quantity]]*Sheet1[[#This Row],[Returned]])</f>
        <v>0</v>
      </c>
    </row>
    <row r="535" spans="1:26" x14ac:dyDescent="0.25">
      <c r="A535" s="6">
        <v>45288</v>
      </c>
      <c r="B535" t="s">
        <v>19</v>
      </c>
      <c r="C535" t="s">
        <v>20</v>
      </c>
      <c r="D535">
        <v>19</v>
      </c>
      <c r="E535" s="1">
        <v>374.8</v>
      </c>
      <c r="F535" t="s">
        <v>31</v>
      </c>
      <c r="G535" t="s">
        <v>32</v>
      </c>
      <c r="H535" s="9">
        <v>0.05</v>
      </c>
      <c r="I535" t="s">
        <v>52</v>
      </c>
      <c r="J535" s="1">
        <v>6765.1399999999994</v>
      </c>
      <c r="K535" t="s">
        <v>24</v>
      </c>
      <c r="L535" t="s">
        <v>41</v>
      </c>
      <c r="M535">
        <v>0</v>
      </c>
      <c r="N535" t="s">
        <v>1107</v>
      </c>
      <c r="O535" t="s">
        <v>1108</v>
      </c>
      <c r="P535" s="11">
        <v>41.67</v>
      </c>
      <c r="Q535" s="6">
        <v>45288</v>
      </c>
      <c r="R535" s="6">
        <v>45294</v>
      </c>
      <c r="S535" t="s">
        <v>28</v>
      </c>
      <c r="T535">
        <f>Sheet1[[#This Row],[DeliveryDate]]-Sheet1[[#This Row],[OrderDate]]</f>
        <v>6</v>
      </c>
      <c r="U535" t="str">
        <f t="shared" si="16"/>
        <v>Mar</v>
      </c>
      <c r="V535" t="str">
        <f t="shared" si="17"/>
        <v>Tuesday</v>
      </c>
      <c r="W535" s="1">
        <f>Sheet1[[#This Row],[TotalPrice]]-Sheet1[[#This Row],[ShippingCost]]</f>
        <v>6723.4699999999993</v>
      </c>
      <c r="X535" t="str">
        <f>TEXT(Sheet1[[#This Row],[Date]], "yyyy")</f>
        <v>2023</v>
      </c>
      <c r="Y535" s="1">
        <f>Sheet1[[#This Row],[UnitPrice]]*Sheet1[[#This Row],[Quantity]] *(1 - Sheet1[[#This Row],[Discount]])</f>
        <v>6765.1399999999994</v>
      </c>
      <c r="Z535" s="24">
        <f>SUM(Sheet1[[#This Row],[Quantity]]*Sheet1[[#This Row],[Returned]])</f>
        <v>0</v>
      </c>
    </row>
    <row r="536" spans="1:26" x14ac:dyDescent="0.25">
      <c r="A536" s="6">
        <v>45726</v>
      </c>
      <c r="B536" t="s">
        <v>39</v>
      </c>
      <c r="C536" t="s">
        <v>93</v>
      </c>
      <c r="D536">
        <v>9</v>
      </c>
      <c r="E536" s="1">
        <v>507.74</v>
      </c>
      <c r="F536" t="s">
        <v>58</v>
      </c>
      <c r="G536" t="s">
        <v>32</v>
      </c>
      <c r="H536" s="9">
        <v>0.15</v>
      </c>
      <c r="I536" t="s">
        <v>59</v>
      </c>
      <c r="J536" s="1">
        <v>3884.2109999999998</v>
      </c>
      <c r="K536" t="s">
        <v>67</v>
      </c>
      <c r="L536" t="s">
        <v>25</v>
      </c>
      <c r="M536">
        <v>1</v>
      </c>
      <c r="N536" t="s">
        <v>1109</v>
      </c>
      <c r="O536" t="s">
        <v>1110</v>
      </c>
      <c r="P536" s="11">
        <v>22.08</v>
      </c>
      <c r="Q536" s="6">
        <v>45726</v>
      </c>
      <c r="R536" s="6">
        <v>45733</v>
      </c>
      <c r="S536" t="s">
        <v>44</v>
      </c>
      <c r="T536">
        <f>Sheet1[[#This Row],[DeliveryDate]]-Sheet1[[#This Row],[OrderDate]]</f>
        <v>7</v>
      </c>
      <c r="U536" t="str">
        <f t="shared" si="16"/>
        <v>Nov</v>
      </c>
      <c r="V536" t="str">
        <f t="shared" si="17"/>
        <v>Friday</v>
      </c>
      <c r="W536" s="1">
        <f>Sheet1[[#This Row],[TotalPrice]]-Sheet1[[#This Row],[ShippingCost]]</f>
        <v>3862.1309999999999</v>
      </c>
      <c r="X536" t="str">
        <f>TEXT(Sheet1[[#This Row],[Date]], "yyyy")</f>
        <v>2025</v>
      </c>
      <c r="Y536" s="1">
        <f>Sheet1[[#This Row],[UnitPrice]]*Sheet1[[#This Row],[Quantity]] *(1 - Sheet1[[#This Row],[Discount]])</f>
        <v>3884.2109999999998</v>
      </c>
      <c r="Z536" s="24">
        <f>SUM(Sheet1[[#This Row],[Quantity]]*Sheet1[[#This Row],[Returned]])</f>
        <v>9</v>
      </c>
    </row>
    <row r="537" spans="1:26" hidden="1" x14ac:dyDescent="0.25">
      <c r="A537" s="6">
        <v>45178</v>
      </c>
      <c r="B537" t="s">
        <v>45</v>
      </c>
      <c r="C537" t="s">
        <v>40</v>
      </c>
      <c r="D537">
        <v>1</v>
      </c>
      <c r="E537" s="1">
        <v>223.56</v>
      </c>
      <c r="F537" t="s">
        <v>21</v>
      </c>
      <c r="G537" t="s">
        <v>22</v>
      </c>
      <c r="H537" s="9">
        <v>0.15</v>
      </c>
      <c r="I537" t="s">
        <v>59</v>
      </c>
      <c r="J537" s="1">
        <v>190.02600000000001</v>
      </c>
      <c r="K537" t="s">
        <v>82</v>
      </c>
      <c r="L537" t="s">
        <v>41</v>
      </c>
      <c r="M537">
        <v>0</v>
      </c>
      <c r="N537" t="s">
        <v>1111</v>
      </c>
      <c r="O537" t="s">
        <v>1112</v>
      </c>
      <c r="P537" s="11">
        <v>37.840000000000003</v>
      </c>
      <c r="Q537" s="6">
        <v>45178</v>
      </c>
      <c r="R537" s="6">
        <v>45183</v>
      </c>
      <c r="S537" t="s">
        <v>50</v>
      </c>
      <c r="T537">
        <f>Sheet1[[#This Row],[DeliveryDate]]-Sheet1[[#This Row],[OrderDate]]</f>
        <v>5</v>
      </c>
      <c r="U537" t="str">
        <f t="shared" si="16"/>
        <v>Aug</v>
      </c>
      <c r="V537" t="str">
        <f t="shared" si="17"/>
        <v>Thursday</v>
      </c>
      <c r="W537" s="1">
        <f>Sheet1[[#This Row],[TotalPrice]]-Sheet1[[#This Row],[ShippingCost]]</f>
        <v>152.18600000000001</v>
      </c>
      <c r="X537" t="str">
        <f>TEXT(Sheet1[[#This Row],[Date]], "yyyy")</f>
        <v>2023</v>
      </c>
      <c r="Y537" s="1">
        <f>Sheet1[[#This Row],[UnitPrice]]*Sheet1[[#This Row],[Quantity]] *(1 - Sheet1[[#This Row],[Discount]])</f>
        <v>190.02600000000001</v>
      </c>
      <c r="Z537" s="24">
        <f>SUM(Sheet1[[#This Row],[Quantity]]*Sheet1[[#This Row],[Returned]])</f>
        <v>0</v>
      </c>
    </row>
    <row r="538" spans="1:26" hidden="1" x14ac:dyDescent="0.25">
      <c r="A538" s="6">
        <v>45798</v>
      </c>
      <c r="B538" t="s">
        <v>62</v>
      </c>
      <c r="C538" t="s">
        <v>102</v>
      </c>
      <c r="D538">
        <v>1</v>
      </c>
      <c r="E538" s="1">
        <v>319.49</v>
      </c>
      <c r="F538" t="s">
        <v>51</v>
      </c>
      <c r="G538" t="s">
        <v>22</v>
      </c>
      <c r="H538" s="9">
        <v>0.15</v>
      </c>
      <c r="I538" t="s">
        <v>66</v>
      </c>
      <c r="J538" s="1">
        <v>271.56650000000002</v>
      </c>
      <c r="K538" t="s">
        <v>24</v>
      </c>
      <c r="L538" t="s">
        <v>25</v>
      </c>
      <c r="M538">
        <v>1</v>
      </c>
      <c r="N538" t="s">
        <v>1113</v>
      </c>
      <c r="O538" t="s">
        <v>1114</v>
      </c>
      <c r="P538" s="11">
        <v>18.100000000000001</v>
      </c>
      <c r="Q538" s="6">
        <v>45798</v>
      </c>
      <c r="R538" s="6">
        <v>45808</v>
      </c>
      <c r="S538" t="s">
        <v>65</v>
      </c>
      <c r="T538">
        <f>Sheet1[[#This Row],[DeliveryDate]]-Sheet1[[#This Row],[OrderDate]]</f>
        <v>10</v>
      </c>
      <c r="U538" t="str">
        <f t="shared" si="16"/>
        <v>Jun</v>
      </c>
      <c r="V538" t="str">
        <f t="shared" si="17"/>
        <v>Sunday</v>
      </c>
      <c r="W538" s="1">
        <f>Sheet1[[#This Row],[TotalPrice]]-Sheet1[[#This Row],[ShippingCost]]</f>
        <v>253.46650000000002</v>
      </c>
      <c r="X538" t="str">
        <f>TEXT(Sheet1[[#This Row],[Date]], "yyyy")</f>
        <v>2025</v>
      </c>
      <c r="Y538" s="1">
        <f>Sheet1[[#This Row],[UnitPrice]]*Sheet1[[#This Row],[Quantity]] *(1 - Sheet1[[#This Row],[Discount]])</f>
        <v>271.56650000000002</v>
      </c>
      <c r="Z538" s="24">
        <f>SUM(Sheet1[[#This Row],[Quantity]]*Sheet1[[#This Row],[Returned]])</f>
        <v>1</v>
      </c>
    </row>
    <row r="539" spans="1:26" x14ac:dyDescent="0.25">
      <c r="A539" s="6">
        <v>45030</v>
      </c>
      <c r="B539" t="s">
        <v>19</v>
      </c>
      <c r="C539" t="s">
        <v>20</v>
      </c>
      <c r="D539">
        <v>20</v>
      </c>
      <c r="E539" s="1">
        <v>87.47</v>
      </c>
      <c r="F539" t="s">
        <v>21</v>
      </c>
      <c r="G539" t="s">
        <v>32</v>
      </c>
      <c r="H539" s="9">
        <v>0</v>
      </c>
      <c r="I539" t="s">
        <v>52</v>
      </c>
      <c r="J539" s="1">
        <v>1749.4</v>
      </c>
      <c r="K539" t="s">
        <v>24</v>
      </c>
      <c r="L539" t="s">
        <v>41</v>
      </c>
      <c r="M539">
        <v>0</v>
      </c>
      <c r="N539" t="s">
        <v>1115</v>
      </c>
      <c r="O539" t="s">
        <v>1116</v>
      </c>
      <c r="P539" s="11">
        <v>48.48</v>
      </c>
      <c r="Q539" s="6">
        <v>45030</v>
      </c>
      <c r="R539" s="6">
        <v>45039</v>
      </c>
      <c r="S539" t="s">
        <v>28</v>
      </c>
      <c r="T539">
        <f>Sheet1[[#This Row],[DeliveryDate]]-Sheet1[[#This Row],[OrderDate]]</f>
        <v>9</v>
      </c>
      <c r="U539" t="str">
        <f t="shared" si="16"/>
        <v>Mar</v>
      </c>
      <c r="V539" t="str">
        <f t="shared" si="17"/>
        <v>Friday</v>
      </c>
      <c r="W539" s="1">
        <f>Sheet1[[#This Row],[TotalPrice]]-Sheet1[[#This Row],[ShippingCost]]</f>
        <v>1700.92</v>
      </c>
      <c r="X539" t="str">
        <f>TEXT(Sheet1[[#This Row],[Date]], "yyyy")</f>
        <v>2023</v>
      </c>
      <c r="Y539" s="1">
        <f>Sheet1[[#This Row],[UnitPrice]]*Sheet1[[#This Row],[Quantity]] *(1 - Sheet1[[#This Row],[Discount]])</f>
        <v>1749.4</v>
      </c>
      <c r="Z539" s="24">
        <f>SUM(Sheet1[[#This Row],[Quantity]]*Sheet1[[#This Row],[Returned]])</f>
        <v>0</v>
      </c>
    </row>
    <row r="540" spans="1:26" hidden="1" x14ac:dyDescent="0.25">
      <c r="A540" s="6">
        <v>44990</v>
      </c>
      <c r="B540" t="s">
        <v>29</v>
      </c>
      <c r="C540" t="s">
        <v>102</v>
      </c>
      <c r="D540">
        <v>17</v>
      </c>
      <c r="E540" s="1">
        <v>465.6</v>
      </c>
      <c r="F540" t="s">
        <v>51</v>
      </c>
      <c r="G540" t="s">
        <v>32</v>
      </c>
      <c r="H540" s="9">
        <v>0.1</v>
      </c>
      <c r="I540" t="s">
        <v>59</v>
      </c>
      <c r="J540" s="1">
        <v>7123.6800000000012</v>
      </c>
      <c r="K540" t="s">
        <v>55</v>
      </c>
      <c r="L540" t="s">
        <v>35</v>
      </c>
      <c r="M540">
        <v>0</v>
      </c>
      <c r="N540" t="s">
        <v>1117</v>
      </c>
      <c r="O540" t="s">
        <v>1118</v>
      </c>
      <c r="P540" s="11">
        <v>7.76</v>
      </c>
      <c r="Q540" s="6">
        <v>44990</v>
      </c>
      <c r="R540" s="6">
        <v>44995</v>
      </c>
      <c r="S540" t="s">
        <v>38</v>
      </c>
      <c r="T540">
        <f>Sheet1[[#This Row],[DeliveryDate]]-Sheet1[[#This Row],[OrderDate]]</f>
        <v>5</v>
      </c>
      <c r="U540" t="str">
        <f t="shared" si="16"/>
        <v>Apr</v>
      </c>
      <c r="V540" t="str">
        <f t="shared" si="17"/>
        <v>Sunday</v>
      </c>
      <c r="W540" s="1">
        <f>Sheet1[[#This Row],[TotalPrice]]-Sheet1[[#This Row],[ShippingCost]]</f>
        <v>7115.920000000001</v>
      </c>
      <c r="X540" t="str">
        <f>TEXT(Sheet1[[#This Row],[Date]], "yyyy")</f>
        <v>2023</v>
      </c>
      <c r="Y540" s="1">
        <f>Sheet1[[#This Row],[UnitPrice]]*Sheet1[[#This Row],[Quantity]] *(1 - Sheet1[[#This Row],[Discount]])</f>
        <v>7123.6800000000012</v>
      </c>
      <c r="Z540" s="24">
        <f>SUM(Sheet1[[#This Row],[Quantity]]*Sheet1[[#This Row],[Returned]])</f>
        <v>0</v>
      </c>
    </row>
    <row r="541" spans="1:26" hidden="1" x14ac:dyDescent="0.25">
      <c r="A541" s="6">
        <v>45490</v>
      </c>
      <c r="B541" t="s">
        <v>39</v>
      </c>
      <c r="C541" t="s">
        <v>40</v>
      </c>
      <c r="D541">
        <v>17</v>
      </c>
      <c r="E541" s="1">
        <v>279.38</v>
      </c>
      <c r="F541" t="s">
        <v>21</v>
      </c>
      <c r="G541" t="s">
        <v>22</v>
      </c>
      <c r="H541" s="9">
        <v>0.05</v>
      </c>
      <c r="I541" t="s">
        <v>47</v>
      </c>
      <c r="J541" s="1">
        <v>4511.9870000000001</v>
      </c>
      <c r="K541" t="s">
        <v>82</v>
      </c>
      <c r="L541" t="s">
        <v>41</v>
      </c>
      <c r="M541">
        <v>0</v>
      </c>
      <c r="N541" t="s">
        <v>1119</v>
      </c>
      <c r="O541" t="s">
        <v>1120</v>
      </c>
      <c r="P541" s="11">
        <v>30.3</v>
      </c>
      <c r="Q541" s="6">
        <v>45490</v>
      </c>
      <c r="R541" s="6">
        <v>45493</v>
      </c>
      <c r="S541" t="s">
        <v>44</v>
      </c>
      <c r="T541">
        <f>Sheet1[[#This Row],[DeliveryDate]]-Sheet1[[#This Row],[OrderDate]]</f>
        <v>3</v>
      </c>
      <c r="U541" t="str">
        <f t="shared" si="16"/>
        <v>Dec</v>
      </c>
      <c r="V541" t="str">
        <f t="shared" si="17"/>
        <v>Saturday</v>
      </c>
      <c r="W541" s="1">
        <f>Sheet1[[#This Row],[TotalPrice]]-Sheet1[[#This Row],[ShippingCost]]</f>
        <v>4481.6869999999999</v>
      </c>
      <c r="X541" t="str">
        <f>TEXT(Sheet1[[#This Row],[Date]], "yyyy")</f>
        <v>2024</v>
      </c>
      <c r="Y541" s="1">
        <f>Sheet1[[#This Row],[UnitPrice]]*Sheet1[[#This Row],[Quantity]] *(1 - Sheet1[[#This Row],[Discount]])</f>
        <v>4511.9870000000001</v>
      </c>
      <c r="Z541" s="24">
        <f>SUM(Sheet1[[#This Row],[Quantity]]*Sheet1[[#This Row],[Returned]])</f>
        <v>0</v>
      </c>
    </row>
    <row r="542" spans="1:26" x14ac:dyDescent="0.25">
      <c r="A542" s="6">
        <v>45783</v>
      </c>
      <c r="B542" t="s">
        <v>39</v>
      </c>
      <c r="C542" t="s">
        <v>20</v>
      </c>
      <c r="D542">
        <v>15</v>
      </c>
      <c r="E542" s="1">
        <v>281.73</v>
      </c>
      <c r="F542" t="s">
        <v>21</v>
      </c>
      <c r="G542" t="s">
        <v>22</v>
      </c>
      <c r="H542" s="9">
        <v>0.1</v>
      </c>
      <c r="I542" t="s">
        <v>59</v>
      </c>
      <c r="J542" s="1">
        <v>3803.3550000000009</v>
      </c>
      <c r="K542" t="s">
        <v>82</v>
      </c>
      <c r="L542" t="s">
        <v>41</v>
      </c>
      <c r="M542">
        <v>0</v>
      </c>
      <c r="N542" t="s">
        <v>1121</v>
      </c>
      <c r="O542" t="s">
        <v>1122</v>
      </c>
      <c r="P542" s="11">
        <v>36.869999999999997</v>
      </c>
      <c r="Q542" s="6">
        <v>45783</v>
      </c>
      <c r="R542" s="6">
        <v>45787</v>
      </c>
      <c r="S542" t="s">
        <v>44</v>
      </c>
      <c r="T542">
        <f>Sheet1[[#This Row],[DeliveryDate]]-Sheet1[[#This Row],[OrderDate]]</f>
        <v>4</v>
      </c>
      <c r="U542" t="str">
        <f t="shared" si="16"/>
        <v>Mar</v>
      </c>
      <c r="V542" t="str">
        <f t="shared" si="17"/>
        <v>Friday</v>
      </c>
      <c r="W542" s="1">
        <f>Sheet1[[#This Row],[TotalPrice]]-Sheet1[[#This Row],[ShippingCost]]</f>
        <v>3766.485000000001</v>
      </c>
      <c r="X542" t="str">
        <f>TEXT(Sheet1[[#This Row],[Date]], "yyyy")</f>
        <v>2025</v>
      </c>
      <c r="Y542" s="1">
        <f>Sheet1[[#This Row],[UnitPrice]]*Sheet1[[#This Row],[Quantity]] *(1 - Sheet1[[#This Row],[Discount]])</f>
        <v>3803.3550000000009</v>
      </c>
      <c r="Z542" s="24">
        <f>SUM(Sheet1[[#This Row],[Quantity]]*Sheet1[[#This Row],[Returned]])</f>
        <v>0</v>
      </c>
    </row>
    <row r="543" spans="1:26" x14ac:dyDescent="0.25">
      <c r="A543" s="6">
        <v>44941</v>
      </c>
      <c r="B543" t="s">
        <v>39</v>
      </c>
      <c r="C543" t="s">
        <v>40</v>
      </c>
      <c r="D543">
        <v>15</v>
      </c>
      <c r="E543" s="1">
        <v>185</v>
      </c>
      <c r="F543" t="s">
        <v>21</v>
      </c>
      <c r="G543" t="s">
        <v>22</v>
      </c>
      <c r="H543" s="9">
        <v>0</v>
      </c>
      <c r="I543" t="s">
        <v>33</v>
      </c>
      <c r="J543" s="1">
        <v>2775</v>
      </c>
      <c r="K543" t="s">
        <v>67</v>
      </c>
      <c r="L543" t="s">
        <v>25</v>
      </c>
      <c r="M543">
        <v>0</v>
      </c>
      <c r="N543" t="s">
        <v>1123</v>
      </c>
      <c r="O543" t="s">
        <v>1124</v>
      </c>
      <c r="P543" s="11">
        <v>29.31</v>
      </c>
      <c r="Q543" s="6">
        <v>44941</v>
      </c>
      <c r="R543" s="6">
        <v>44943</v>
      </c>
      <c r="S543" t="s">
        <v>44</v>
      </c>
      <c r="T543">
        <f>Sheet1[[#This Row],[DeliveryDate]]-Sheet1[[#This Row],[OrderDate]]</f>
        <v>2</v>
      </c>
      <c r="U543" t="str">
        <f t="shared" si="16"/>
        <v>Jun</v>
      </c>
      <c r="V543" t="str">
        <f t="shared" si="17"/>
        <v>Saturday</v>
      </c>
      <c r="W543" s="1">
        <f>Sheet1[[#This Row],[TotalPrice]]-Sheet1[[#This Row],[ShippingCost]]</f>
        <v>2745.69</v>
      </c>
      <c r="X543" t="str">
        <f>TEXT(Sheet1[[#This Row],[Date]], "yyyy")</f>
        <v>2023</v>
      </c>
      <c r="Y543" s="1">
        <f>Sheet1[[#This Row],[UnitPrice]]*Sheet1[[#This Row],[Quantity]] *(1 - Sheet1[[#This Row],[Discount]])</f>
        <v>2775</v>
      </c>
      <c r="Z543" s="24">
        <f>SUM(Sheet1[[#This Row],[Quantity]]*Sheet1[[#This Row],[Returned]])</f>
        <v>0</v>
      </c>
    </row>
    <row r="544" spans="1:26" hidden="1" x14ac:dyDescent="0.25">
      <c r="A544" s="6">
        <v>45300</v>
      </c>
      <c r="B544" t="s">
        <v>45</v>
      </c>
      <c r="C544" t="s">
        <v>102</v>
      </c>
      <c r="D544">
        <v>19</v>
      </c>
      <c r="E544" s="1">
        <v>380.82</v>
      </c>
      <c r="F544" t="s">
        <v>58</v>
      </c>
      <c r="G544" t="s">
        <v>22</v>
      </c>
      <c r="H544" s="9">
        <v>0.1</v>
      </c>
      <c r="I544" t="s">
        <v>66</v>
      </c>
      <c r="J544" s="1">
        <v>6512.0219999999999</v>
      </c>
      <c r="K544" t="s">
        <v>82</v>
      </c>
      <c r="L544" t="s">
        <v>35</v>
      </c>
      <c r="M544">
        <v>0</v>
      </c>
      <c r="N544" t="s">
        <v>1125</v>
      </c>
      <c r="O544" t="s">
        <v>1126</v>
      </c>
      <c r="P544" s="11">
        <v>48.73</v>
      </c>
      <c r="Q544" s="6">
        <v>45300</v>
      </c>
      <c r="R544" s="6">
        <v>45303</v>
      </c>
      <c r="S544" t="s">
        <v>50</v>
      </c>
      <c r="T544">
        <f>Sheet1[[#This Row],[DeliveryDate]]-Sheet1[[#This Row],[OrderDate]]</f>
        <v>3</v>
      </c>
      <c r="U544" t="str">
        <f t="shared" si="16"/>
        <v>Dec</v>
      </c>
      <c r="V544" t="str">
        <f t="shared" si="17"/>
        <v>Monday</v>
      </c>
      <c r="W544" s="1">
        <f>Sheet1[[#This Row],[TotalPrice]]-Sheet1[[#This Row],[ShippingCost]]</f>
        <v>6463.2920000000004</v>
      </c>
      <c r="X544" t="str">
        <f>TEXT(Sheet1[[#This Row],[Date]], "yyyy")</f>
        <v>2024</v>
      </c>
      <c r="Y544" s="1">
        <f>Sheet1[[#This Row],[UnitPrice]]*Sheet1[[#This Row],[Quantity]] *(1 - Sheet1[[#This Row],[Discount]])</f>
        <v>6512.0219999999999</v>
      </c>
      <c r="Z544" s="24">
        <f>SUM(Sheet1[[#This Row],[Quantity]]*Sheet1[[#This Row],[Returned]])</f>
        <v>0</v>
      </c>
    </row>
    <row r="545" spans="1:26" x14ac:dyDescent="0.25">
      <c r="A545" s="6">
        <v>45119</v>
      </c>
      <c r="B545" t="s">
        <v>29</v>
      </c>
      <c r="C545" t="s">
        <v>46</v>
      </c>
      <c r="D545">
        <v>4</v>
      </c>
      <c r="E545" s="1">
        <v>444.87</v>
      </c>
      <c r="F545" t="s">
        <v>21</v>
      </c>
      <c r="G545" t="s">
        <v>32</v>
      </c>
      <c r="H545" s="9">
        <v>0.15</v>
      </c>
      <c r="I545" t="s">
        <v>52</v>
      </c>
      <c r="J545" s="1">
        <v>1512.558</v>
      </c>
      <c r="K545" t="s">
        <v>24</v>
      </c>
      <c r="L545" t="s">
        <v>25</v>
      </c>
      <c r="M545">
        <v>0</v>
      </c>
      <c r="N545" t="s">
        <v>1127</v>
      </c>
      <c r="O545" t="s">
        <v>1128</v>
      </c>
      <c r="P545" s="11">
        <v>47.14</v>
      </c>
      <c r="Q545" s="6">
        <v>45119</v>
      </c>
      <c r="R545" s="6">
        <v>45128</v>
      </c>
      <c r="S545" t="s">
        <v>38</v>
      </c>
      <c r="T545">
        <f>Sheet1[[#This Row],[DeliveryDate]]-Sheet1[[#This Row],[OrderDate]]</f>
        <v>9</v>
      </c>
      <c r="U545" t="str">
        <f t="shared" si="16"/>
        <v>Jul</v>
      </c>
      <c r="V545" t="str">
        <f t="shared" si="17"/>
        <v>Monday</v>
      </c>
      <c r="W545" s="1">
        <f>Sheet1[[#This Row],[TotalPrice]]-Sheet1[[#This Row],[ShippingCost]]</f>
        <v>1465.4179999999999</v>
      </c>
      <c r="X545" t="str">
        <f>TEXT(Sheet1[[#This Row],[Date]], "yyyy")</f>
        <v>2023</v>
      </c>
      <c r="Y545" s="1">
        <f>Sheet1[[#This Row],[UnitPrice]]*Sheet1[[#This Row],[Quantity]] *(1 - Sheet1[[#This Row],[Discount]])</f>
        <v>1512.558</v>
      </c>
      <c r="Z545" s="24">
        <f>SUM(Sheet1[[#This Row],[Quantity]]*Sheet1[[#This Row],[Returned]])</f>
        <v>0</v>
      </c>
    </row>
    <row r="546" spans="1:26" x14ac:dyDescent="0.25">
      <c r="A546" s="6">
        <v>45829</v>
      </c>
      <c r="B546" t="s">
        <v>19</v>
      </c>
      <c r="C546" t="s">
        <v>46</v>
      </c>
      <c r="D546">
        <v>7</v>
      </c>
      <c r="E546" s="1">
        <v>590.79</v>
      </c>
      <c r="F546" t="s">
        <v>21</v>
      </c>
      <c r="G546" t="s">
        <v>32</v>
      </c>
      <c r="H546" s="9">
        <v>0.05</v>
      </c>
      <c r="I546" t="s">
        <v>23</v>
      </c>
      <c r="J546" s="1">
        <v>3928.7534999999989</v>
      </c>
      <c r="K546" t="s">
        <v>67</v>
      </c>
      <c r="L546" t="s">
        <v>25</v>
      </c>
      <c r="M546">
        <v>1</v>
      </c>
      <c r="N546" t="s">
        <v>1129</v>
      </c>
      <c r="O546" t="s">
        <v>1130</v>
      </c>
      <c r="P546" s="11">
        <v>41.39</v>
      </c>
      <c r="Q546" s="6">
        <v>45829</v>
      </c>
      <c r="R546" s="6">
        <v>45834</v>
      </c>
      <c r="S546" t="s">
        <v>28</v>
      </c>
      <c r="T546">
        <f>Sheet1[[#This Row],[DeliveryDate]]-Sheet1[[#This Row],[OrderDate]]</f>
        <v>5</v>
      </c>
      <c r="U546" t="str">
        <f t="shared" si="16"/>
        <v>Mar</v>
      </c>
      <c r="V546" t="str">
        <f t="shared" si="17"/>
        <v>Thursday</v>
      </c>
      <c r="W546" s="1">
        <f>Sheet1[[#This Row],[TotalPrice]]-Sheet1[[#This Row],[ShippingCost]]</f>
        <v>3887.363499999999</v>
      </c>
      <c r="X546" t="str">
        <f>TEXT(Sheet1[[#This Row],[Date]], "yyyy")</f>
        <v>2025</v>
      </c>
      <c r="Y546" s="1">
        <f>Sheet1[[#This Row],[UnitPrice]]*Sheet1[[#This Row],[Quantity]] *(1 - Sheet1[[#This Row],[Discount]])</f>
        <v>3928.7534999999993</v>
      </c>
      <c r="Z546" s="24">
        <f>SUM(Sheet1[[#This Row],[Quantity]]*Sheet1[[#This Row],[Returned]])</f>
        <v>7</v>
      </c>
    </row>
    <row r="547" spans="1:26" x14ac:dyDescent="0.25">
      <c r="A547" s="6">
        <v>45655</v>
      </c>
      <c r="B547" t="s">
        <v>39</v>
      </c>
      <c r="C547" t="s">
        <v>109</v>
      </c>
      <c r="D547">
        <v>5</v>
      </c>
      <c r="E547" s="1">
        <v>34.58</v>
      </c>
      <c r="F547" t="s">
        <v>31</v>
      </c>
      <c r="G547" t="s">
        <v>32</v>
      </c>
      <c r="H547" s="9">
        <v>0.1</v>
      </c>
      <c r="I547" t="s">
        <v>47</v>
      </c>
      <c r="J547" s="1">
        <v>155.61000000000001</v>
      </c>
      <c r="K547" t="s">
        <v>34</v>
      </c>
      <c r="L547" t="s">
        <v>41</v>
      </c>
      <c r="M547">
        <v>0</v>
      </c>
      <c r="N547" t="s">
        <v>1131</v>
      </c>
      <c r="O547" t="s">
        <v>1132</v>
      </c>
      <c r="P547" s="11">
        <v>27.1</v>
      </c>
      <c r="Q547" s="6">
        <v>45655</v>
      </c>
      <c r="R547" s="6">
        <v>45659</v>
      </c>
      <c r="S547" t="s">
        <v>44</v>
      </c>
      <c r="T547">
        <f>Sheet1[[#This Row],[DeliveryDate]]-Sheet1[[#This Row],[OrderDate]]</f>
        <v>4</v>
      </c>
      <c r="U547" t="str">
        <f t="shared" si="16"/>
        <v>Jan</v>
      </c>
      <c r="V547" t="str">
        <f t="shared" si="17"/>
        <v>Tuesday</v>
      </c>
      <c r="W547" s="1">
        <f>Sheet1[[#This Row],[TotalPrice]]-Sheet1[[#This Row],[ShippingCost]]</f>
        <v>128.51000000000002</v>
      </c>
      <c r="X547" t="str">
        <f>TEXT(Sheet1[[#This Row],[Date]], "yyyy")</f>
        <v>2024</v>
      </c>
      <c r="Y547" s="1">
        <f>Sheet1[[#This Row],[UnitPrice]]*Sheet1[[#This Row],[Quantity]] *(1 - Sheet1[[#This Row],[Discount]])</f>
        <v>155.60999999999999</v>
      </c>
      <c r="Z547" s="24">
        <f>SUM(Sheet1[[#This Row],[Quantity]]*Sheet1[[#This Row],[Returned]])</f>
        <v>0</v>
      </c>
    </row>
    <row r="548" spans="1:26" x14ac:dyDescent="0.25">
      <c r="A548" s="6">
        <v>45385</v>
      </c>
      <c r="B548" t="s">
        <v>45</v>
      </c>
      <c r="C548" t="s">
        <v>40</v>
      </c>
      <c r="D548">
        <v>5</v>
      </c>
      <c r="E548" s="1">
        <v>84.91</v>
      </c>
      <c r="F548" t="s">
        <v>31</v>
      </c>
      <c r="G548" t="s">
        <v>32</v>
      </c>
      <c r="H548" s="9">
        <v>0.1</v>
      </c>
      <c r="I548" t="s">
        <v>52</v>
      </c>
      <c r="J548" s="1">
        <v>382.09500000000003</v>
      </c>
      <c r="K548" t="s">
        <v>67</v>
      </c>
      <c r="L548" t="s">
        <v>25</v>
      </c>
      <c r="M548">
        <v>1</v>
      </c>
      <c r="N548" t="s">
        <v>1133</v>
      </c>
      <c r="O548" t="s">
        <v>1134</v>
      </c>
      <c r="P548" s="11">
        <v>29.06</v>
      </c>
      <c r="Q548" s="6">
        <v>45385</v>
      </c>
      <c r="R548" s="6">
        <v>45391</v>
      </c>
      <c r="S548" t="s">
        <v>50</v>
      </c>
      <c r="T548">
        <f>Sheet1[[#This Row],[DeliveryDate]]-Sheet1[[#This Row],[OrderDate]]</f>
        <v>6</v>
      </c>
      <c r="U548" t="str">
        <f t="shared" si="16"/>
        <v>May</v>
      </c>
      <c r="V548" t="str">
        <f t="shared" si="17"/>
        <v>Monday</v>
      </c>
      <c r="W548" s="1">
        <f>Sheet1[[#This Row],[TotalPrice]]-Sheet1[[#This Row],[ShippingCost]]</f>
        <v>353.03500000000003</v>
      </c>
      <c r="X548" t="str">
        <f>TEXT(Sheet1[[#This Row],[Date]], "yyyy")</f>
        <v>2024</v>
      </c>
      <c r="Y548" s="1">
        <f>Sheet1[[#This Row],[UnitPrice]]*Sheet1[[#This Row],[Quantity]] *(1 - Sheet1[[#This Row],[Discount]])</f>
        <v>382.09499999999997</v>
      </c>
      <c r="Z548" s="24">
        <f>SUM(Sheet1[[#This Row],[Quantity]]*Sheet1[[#This Row],[Returned]])</f>
        <v>5</v>
      </c>
    </row>
    <row r="549" spans="1:26" x14ac:dyDescent="0.25">
      <c r="A549" s="6">
        <v>45308</v>
      </c>
      <c r="B549" t="s">
        <v>19</v>
      </c>
      <c r="C549" t="s">
        <v>20</v>
      </c>
      <c r="D549">
        <v>7</v>
      </c>
      <c r="E549" s="1">
        <v>322.11</v>
      </c>
      <c r="F549" t="s">
        <v>51</v>
      </c>
      <c r="G549" t="s">
        <v>22</v>
      </c>
      <c r="H549" s="9">
        <v>0.1</v>
      </c>
      <c r="I549" t="s">
        <v>66</v>
      </c>
      <c r="J549" s="1">
        <v>2029.2929999999999</v>
      </c>
      <c r="K549" t="s">
        <v>55</v>
      </c>
      <c r="L549" t="s">
        <v>35</v>
      </c>
      <c r="M549">
        <v>0</v>
      </c>
      <c r="N549" t="s">
        <v>1135</v>
      </c>
      <c r="O549" t="s">
        <v>1136</v>
      </c>
      <c r="P549" s="11">
        <v>19.91</v>
      </c>
      <c r="Q549" s="6">
        <v>45308</v>
      </c>
      <c r="R549" s="6">
        <v>45318</v>
      </c>
      <c r="S549" t="s">
        <v>28</v>
      </c>
      <c r="T549">
        <f>Sheet1[[#This Row],[DeliveryDate]]-Sheet1[[#This Row],[OrderDate]]</f>
        <v>10</v>
      </c>
      <c r="U549" t="str">
        <f t="shared" si="16"/>
        <v>Jun</v>
      </c>
      <c r="V549" t="str">
        <f t="shared" si="17"/>
        <v>Thursday</v>
      </c>
      <c r="W549" s="1">
        <f>Sheet1[[#This Row],[TotalPrice]]-Sheet1[[#This Row],[ShippingCost]]</f>
        <v>2009.3829999999998</v>
      </c>
      <c r="X549" t="str">
        <f>TEXT(Sheet1[[#This Row],[Date]], "yyyy")</f>
        <v>2024</v>
      </c>
      <c r="Y549" s="1">
        <f>Sheet1[[#This Row],[UnitPrice]]*Sheet1[[#This Row],[Quantity]] *(1 - Sheet1[[#This Row],[Discount]])</f>
        <v>2029.2930000000001</v>
      </c>
      <c r="Z549" s="24">
        <f>SUM(Sheet1[[#This Row],[Quantity]]*Sheet1[[#This Row],[Returned]])</f>
        <v>0</v>
      </c>
    </row>
    <row r="550" spans="1:26" x14ac:dyDescent="0.25">
      <c r="A550" s="6">
        <v>45577</v>
      </c>
      <c r="B550" t="s">
        <v>45</v>
      </c>
      <c r="C550" t="s">
        <v>20</v>
      </c>
      <c r="D550">
        <v>2</v>
      </c>
      <c r="E550" s="1">
        <v>48.02</v>
      </c>
      <c r="F550" t="s">
        <v>51</v>
      </c>
      <c r="G550" t="s">
        <v>32</v>
      </c>
      <c r="H550" s="9">
        <v>0.05</v>
      </c>
      <c r="I550" t="s">
        <v>52</v>
      </c>
      <c r="J550" s="1">
        <v>91.238</v>
      </c>
      <c r="K550" t="s">
        <v>55</v>
      </c>
      <c r="L550" t="s">
        <v>25</v>
      </c>
      <c r="M550">
        <v>1</v>
      </c>
      <c r="N550" t="s">
        <v>1137</v>
      </c>
      <c r="O550" t="s">
        <v>1138</v>
      </c>
      <c r="P550" s="11">
        <v>25.81</v>
      </c>
      <c r="Q550" s="6">
        <v>45577</v>
      </c>
      <c r="R550" s="6">
        <v>45580</v>
      </c>
      <c r="S550" t="s">
        <v>50</v>
      </c>
      <c r="T550">
        <f>Sheet1[[#This Row],[DeliveryDate]]-Sheet1[[#This Row],[OrderDate]]</f>
        <v>3</v>
      </c>
      <c r="U550" t="str">
        <f t="shared" si="16"/>
        <v>May</v>
      </c>
      <c r="V550" t="str">
        <f t="shared" si="17"/>
        <v>Tuesday</v>
      </c>
      <c r="W550" s="1">
        <f>Sheet1[[#This Row],[TotalPrice]]-Sheet1[[#This Row],[ShippingCost]]</f>
        <v>65.427999999999997</v>
      </c>
      <c r="X550" t="str">
        <f>TEXT(Sheet1[[#This Row],[Date]], "yyyy")</f>
        <v>2024</v>
      </c>
      <c r="Y550" s="1">
        <f>Sheet1[[#This Row],[UnitPrice]]*Sheet1[[#This Row],[Quantity]] *(1 - Sheet1[[#This Row],[Discount]])</f>
        <v>91.238</v>
      </c>
      <c r="Z550" s="24">
        <f>SUM(Sheet1[[#This Row],[Quantity]]*Sheet1[[#This Row],[Returned]])</f>
        <v>2</v>
      </c>
    </row>
    <row r="551" spans="1:26" x14ac:dyDescent="0.25">
      <c r="A551" s="6">
        <v>45500</v>
      </c>
      <c r="B551" t="s">
        <v>45</v>
      </c>
      <c r="C551" t="s">
        <v>46</v>
      </c>
      <c r="D551">
        <v>1</v>
      </c>
      <c r="E551" s="1">
        <v>534.28</v>
      </c>
      <c r="F551" t="s">
        <v>58</v>
      </c>
      <c r="G551" t="s">
        <v>22</v>
      </c>
      <c r="H551" s="9">
        <v>0.1</v>
      </c>
      <c r="I551" t="s">
        <v>23</v>
      </c>
      <c r="J551" s="1">
        <v>480.85199999999998</v>
      </c>
      <c r="K551" t="s">
        <v>24</v>
      </c>
      <c r="L551" t="s">
        <v>25</v>
      </c>
      <c r="M551">
        <v>0</v>
      </c>
      <c r="N551" t="s">
        <v>1139</v>
      </c>
      <c r="O551" t="s">
        <v>1140</v>
      </c>
      <c r="P551" s="11">
        <v>31.3</v>
      </c>
      <c r="Q551" s="6">
        <v>45500</v>
      </c>
      <c r="R551" s="6">
        <v>45505</v>
      </c>
      <c r="S551" t="s">
        <v>50</v>
      </c>
      <c r="T551">
        <f>Sheet1[[#This Row],[DeliveryDate]]-Sheet1[[#This Row],[OrderDate]]</f>
        <v>5</v>
      </c>
      <c r="U551" t="str">
        <f t="shared" si="16"/>
        <v>Oct</v>
      </c>
      <c r="V551" t="str">
        <f t="shared" si="17"/>
        <v>Saturday</v>
      </c>
      <c r="W551" s="1">
        <f>Sheet1[[#This Row],[TotalPrice]]-Sheet1[[#This Row],[ShippingCost]]</f>
        <v>449.55199999999996</v>
      </c>
      <c r="X551" t="str">
        <f>TEXT(Sheet1[[#This Row],[Date]], "yyyy")</f>
        <v>2024</v>
      </c>
      <c r="Y551" s="1">
        <f>Sheet1[[#This Row],[UnitPrice]]*Sheet1[[#This Row],[Quantity]] *(1 - Sheet1[[#This Row],[Discount]])</f>
        <v>480.85199999999998</v>
      </c>
      <c r="Z551" s="24">
        <f>SUM(Sheet1[[#This Row],[Quantity]]*Sheet1[[#This Row],[Returned]])</f>
        <v>0</v>
      </c>
    </row>
    <row r="552" spans="1:26" hidden="1" x14ac:dyDescent="0.25">
      <c r="A552" s="6">
        <v>45667</v>
      </c>
      <c r="B552" t="s">
        <v>62</v>
      </c>
      <c r="C552" t="s">
        <v>93</v>
      </c>
      <c r="D552">
        <v>3</v>
      </c>
      <c r="E552" s="1">
        <v>98.15</v>
      </c>
      <c r="F552" t="s">
        <v>58</v>
      </c>
      <c r="G552" t="s">
        <v>22</v>
      </c>
      <c r="H552" s="9">
        <v>0.15</v>
      </c>
      <c r="I552" t="s">
        <v>66</v>
      </c>
      <c r="J552" s="1">
        <v>250.2825</v>
      </c>
      <c r="K552" t="s">
        <v>55</v>
      </c>
      <c r="L552" t="s">
        <v>35</v>
      </c>
      <c r="M552">
        <v>0</v>
      </c>
      <c r="N552" t="s">
        <v>1141</v>
      </c>
      <c r="O552" t="s">
        <v>1142</v>
      </c>
      <c r="P552" s="11">
        <v>46.37</v>
      </c>
      <c r="Q552" s="6">
        <v>45667</v>
      </c>
      <c r="R552" s="6">
        <v>45675</v>
      </c>
      <c r="S552" t="s">
        <v>65</v>
      </c>
      <c r="T552">
        <f>Sheet1[[#This Row],[DeliveryDate]]-Sheet1[[#This Row],[OrderDate]]</f>
        <v>8</v>
      </c>
      <c r="U552" t="str">
        <f t="shared" si="16"/>
        <v>Aug</v>
      </c>
      <c r="V552" t="str">
        <f t="shared" si="17"/>
        <v>Wednesday</v>
      </c>
      <c r="W552" s="1">
        <f>Sheet1[[#This Row],[TotalPrice]]-Sheet1[[#This Row],[ShippingCost]]</f>
        <v>203.91249999999999</v>
      </c>
      <c r="X552" t="str">
        <f>TEXT(Sheet1[[#This Row],[Date]], "yyyy")</f>
        <v>2025</v>
      </c>
      <c r="Y552" s="1">
        <f>Sheet1[[#This Row],[UnitPrice]]*Sheet1[[#This Row],[Quantity]] *(1 - Sheet1[[#This Row],[Discount]])</f>
        <v>250.28250000000003</v>
      </c>
      <c r="Z552" s="24">
        <f>SUM(Sheet1[[#This Row],[Quantity]]*Sheet1[[#This Row],[Returned]])</f>
        <v>0</v>
      </c>
    </row>
    <row r="553" spans="1:26" hidden="1" x14ac:dyDescent="0.25">
      <c r="A553" s="6">
        <v>45434</v>
      </c>
      <c r="B553" t="s">
        <v>62</v>
      </c>
      <c r="C553" t="s">
        <v>93</v>
      </c>
      <c r="D553">
        <v>6</v>
      </c>
      <c r="E553" s="1">
        <v>268.33999999999997</v>
      </c>
      <c r="F553" t="s">
        <v>31</v>
      </c>
      <c r="G553" t="s">
        <v>22</v>
      </c>
      <c r="H553" s="9">
        <v>0.1</v>
      </c>
      <c r="I553" t="s">
        <v>66</v>
      </c>
      <c r="J553" s="1">
        <v>1449.0360000000001</v>
      </c>
      <c r="K553" t="s">
        <v>55</v>
      </c>
      <c r="L553" t="s">
        <v>41</v>
      </c>
      <c r="M553">
        <v>1</v>
      </c>
      <c r="N553" t="s">
        <v>1143</v>
      </c>
      <c r="O553" t="s">
        <v>1144</v>
      </c>
      <c r="P553" s="11">
        <v>35.69</v>
      </c>
      <c r="Q553" s="6">
        <v>45434</v>
      </c>
      <c r="R553" s="6">
        <v>45437</v>
      </c>
      <c r="S553" t="s">
        <v>65</v>
      </c>
      <c r="T553">
        <f>Sheet1[[#This Row],[DeliveryDate]]-Sheet1[[#This Row],[OrderDate]]</f>
        <v>3</v>
      </c>
      <c r="U553" t="str">
        <f t="shared" si="16"/>
        <v>Aug</v>
      </c>
      <c r="V553" t="str">
        <f t="shared" si="17"/>
        <v>Monday</v>
      </c>
      <c r="W553" s="1">
        <f>Sheet1[[#This Row],[TotalPrice]]-Sheet1[[#This Row],[ShippingCost]]</f>
        <v>1413.346</v>
      </c>
      <c r="X553" t="str">
        <f>TEXT(Sheet1[[#This Row],[Date]], "yyyy")</f>
        <v>2024</v>
      </c>
      <c r="Y553" s="1">
        <f>Sheet1[[#This Row],[UnitPrice]]*Sheet1[[#This Row],[Quantity]] *(1 - Sheet1[[#This Row],[Discount]])</f>
        <v>1449.0360000000001</v>
      </c>
      <c r="Z553" s="24">
        <f>SUM(Sheet1[[#This Row],[Quantity]]*Sheet1[[#This Row],[Returned]])</f>
        <v>6</v>
      </c>
    </row>
    <row r="554" spans="1:26" x14ac:dyDescent="0.25">
      <c r="A554" s="6">
        <v>45514</v>
      </c>
      <c r="B554" t="s">
        <v>45</v>
      </c>
      <c r="C554" t="s">
        <v>40</v>
      </c>
      <c r="D554">
        <v>4</v>
      </c>
      <c r="E554" s="1">
        <v>529.03</v>
      </c>
      <c r="F554" t="s">
        <v>21</v>
      </c>
      <c r="G554" t="s">
        <v>22</v>
      </c>
      <c r="H554" s="9">
        <v>0.05</v>
      </c>
      <c r="I554" t="s">
        <v>52</v>
      </c>
      <c r="J554" s="1">
        <v>2010.3140000000001</v>
      </c>
      <c r="K554" t="s">
        <v>24</v>
      </c>
      <c r="L554" t="s">
        <v>35</v>
      </c>
      <c r="M554">
        <v>0</v>
      </c>
      <c r="N554" t="s">
        <v>1145</v>
      </c>
      <c r="O554" t="s">
        <v>1146</v>
      </c>
      <c r="P554" s="11">
        <v>25.96</v>
      </c>
      <c r="Q554" s="6">
        <v>45514</v>
      </c>
      <c r="R554" s="6">
        <v>45524</v>
      </c>
      <c r="S554" t="s">
        <v>50</v>
      </c>
      <c r="T554">
        <f>Sheet1[[#This Row],[DeliveryDate]]-Sheet1[[#This Row],[OrderDate]]</f>
        <v>10</v>
      </c>
      <c r="U554" t="str">
        <f t="shared" si="16"/>
        <v>Mar</v>
      </c>
      <c r="V554" t="str">
        <f t="shared" si="17"/>
        <v>Thursday</v>
      </c>
      <c r="W554" s="1">
        <f>Sheet1[[#This Row],[TotalPrice]]-Sheet1[[#This Row],[ShippingCost]]</f>
        <v>1984.354</v>
      </c>
      <c r="X554" t="str">
        <f>TEXT(Sheet1[[#This Row],[Date]], "yyyy")</f>
        <v>2024</v>
      </c>
      <c r="Y554" s="1">
        <f>Sheet1[[#This Row],[UnitPrice]]*Sheet1[[#This Row],[Quantity]] *(1 - Sheet1[[#This Row],[Discount]])</f>
        <v>2010.3139999999999</v>
      </c>
      <c r="Z554" s="24">
        <f>SUM(Sheet1[[#This Row],[Quantity]]*Sheet1[[#This Row],[Returned]])</f>
        <v>0</v>
      </c>
    </row>
    <row r="555" spans="1:26" x14ac:dyDescent="0.25">
      <c r="A555" s="6">
        <v>45098</v>
      </c>
      <c r="B555" t="s">
        <v>29</v>
      </c>
      <c r="C555" t="s">
        <v>93</v>
      </c>
      <c r="D555">
        <v>1</v>
      </c>
      <c r="E555" s="1">
        <v>500.96</v>
      </c>
      <c r="F555" t="s">
        <v>51</v>
      </c>
      <c r="G555" t="s">
        <v>22</v>
      </c>
      <c r="H555" s="9">
        <v>0.05</v>
      </c>
      <c r="I555" t="s">
        <v>47</v>
      </c>
      <c r="J555" s="1">
        <v>475.91199999999998</v>
      </c>
      <c r="K555" t="s">
        <v>24</v>
      </c>
      <c r="L555" t="s">
        <v>41</v>
      </c>
      <c r="M555">
        <v>0</v>
      </c>
      <c r="N555" t="s">
        <v>1147</v>
      </c>
      <c r="O555" t="s">
        <v>571</v>
      </c>
      <c r="P555" s="11">
        <v>42.1</v>
      </c>
      <c r="Q555" s="6">
        <v>45098</v>
      </c>
      <c r="R555" s="6">
        <v>45102</v>
      </c>
      <c r="S555" t="s">
        <v>38</v>
      </c>
      <c r="T555">
        <f>Sheet1[[#This Row],[DeliveryDate]]-Sheet1[[#This Row],[OrderDate]]</f>
        <v>4</v>
      </c>
      <c r="U555" t="str">
        <f t="shared" si="16"/>
        <v>Jun</v>
      </c>
      <c r="V555" t="str">
        <f t="shared" si="17"/>
        <v>Monday</v>
      </c>
      <c r="W555" s="1">
        <f>Sheet1[[#This Row],[TotalPrice]]-Sheet1[[#This Row],[ShippingCost]]</f>
        <v>433.81199999999995</v>
      </c>
      <c r="X555" t="str">
        <f>TEXT(Sheet1[[#This Row],[Date]], "yyyy")</f>
        <v>2023</v>
      </c>
      <c r="Y555" s="1">
        <f>Sheet1[[#This Row],[UnitPrice]]*Sheet1[[#This Row],[Quantity]] *(1 - Sheet1[[#This Row],[Discount]])</f>
        <v>475.91199999999998</v>
      </c>
      <c r="Z555" s="24">
        <f>SUM(Sheet1[[#This Row],[Quantity]]*Sheet1[[#This Row],[Returned]])</f>
        <v>0</v>
      </c>
    </row>
    <row r="556" spans="1:26" hidden="1" x14ac:dyDescent="0.25">
      <c r="A556" s="6">
        <v>45683</v>
      </c>
      <c r="B556" t="s">
        <v>39</v>
      </c>
      <c r="C556" t="s">
        <v>20</v>
      </c>
      <c r="D556">
        <v>3</v>
      </c>
      <c r="E556" s="1">
        <v>58.51</v>
      </c>
      <c r="F556" t="s">
        <v>31</v>
      </c>
      <c r="G556" t="s">
        <v>32</v>
      </c>
      <c r="H556" s="9">
        <v>0.05</v>
      </c>
      <c r="I556" t="s">
        <v>52</v>
      </c>
      <c r="J556" s="1">
        <v>166.7535</v>
      </c>
      <c r="K556" t="s">
        <v>67</v>
      </c>
      <c r="L556" t="s">
        <v>41</v>
      </c>
      <c r="M556">
        <v>0</v>
      </c>
      <c r="N556" t="s">
        <v>1148</v>
      </c>
      <c r="O556" t="s">
        <v>1149</v>
      </c>
      <c r="P556" s="11">
        <v>23.57</v>
      </c>
      <c r="Q556" s="6">
        <v>45683</v>
      </c>
      <c r="R556" s="6">
        <v>45687</v>
      </c>
      <c r="S556" t="s">
        <v>44</v>
      </c>
      <c r="T556">
        <f>Sheet1[[#This Row],[DeliveryDate]]-Sheet1[[#This Row],[OrderDate]]</f>
        <v>4</v>
      </c>
      <c r="U556" t="str">
        <f t="shared" si="16"/>
        <v>Feb</v>
      </c>
      <c r="V556" t="str">
        <f t="shared" si="17"/>
        <v>Monday</v>
      </c>
      <c r="W556" s="1">
        <f>Sheet1[[#This Row],[TotalPrice]]-Sheet1[[#This Row],[ShippingCost]]</f>
        <v>143.18350000000001</v>
      </c>
      <c r="X556" t="str">
        <f>TEXT(Sheet1[[#This Row],[Date]], "yyyy")</f>
        <v>2025</v>
      </c>
      <c r="Y556" s="1">
        <f>Sheet1[[#This Row],[UnitPrice]]*Sheet1[[#This Row],[Quantity]] *(1 - Sheet1[[#This Row],[Discount]])</f>
        <v>166.7535</v>
      </c>
      <c r="Z556" s="24">
        <f>SUM(Sheet1[[#This Row],[Quantity]]*Sheet1[[#This Row],[Returned]])</f>
        <v>0</v>
      </c>
    </row>
    <row r="557" spans="1:26" x14ac:dyDescent="0.25">
      <c r="A557" s="6">
        <v>45461</v>
      </c>
      <c r="B557" t="s">
        <v>29</v>
      </c>
      <c r="C557" t="s">
        <v>46</v>
      </c>
      <c r="D557">
        <v>17</v>
      </c>
      <c r="E557" s="1">
        <v>504.08</v>
      </c>
      <c r="F557" t="s">
        <v>31</v>
      </c>
      <c r="G557" t="s">
        <v>22</v>
      </c>
      <c r="H557" s="9">
        <v>0.1</v>
      </c>
      <c r="I557" t="s">
        <v>66</v>
      </c>
      <c r="J557" s="1">
        <v>7712.4240000000009</v>
      </c>
      <c r="K557" t="s">
        <v>24</v>
      </c>
      <c r="L557" t="s">
        <v>35</v>
      </c>
      <c r="M557">
        <v>0</v>
      </c>
      <c r="N557" t="s">
        <v>1150</v>
      </c>
      <c r="O557" t="s">
        <v>1151</v>
      </c>
      <c r="P557" s="11">
        <v>26.47</v>
      </c>
      <c r="Q557" s="6">
        <v>45461</v>
      </c>
      <c r="R557" s="6">
        <v>45469</v>
      </c>
      <c r="S557" t="s">
        <v>38</v>
      </c>
      <c r="T557">
        <f>Sheet1[[#This Row],[DeliveryDate]]-Sheet1[[#This Row],[OrderDate]]</f>
        <v>8</v>
      </c>
      <c r="U557" t="str">
        <f t="shared" si="16"/>
        <v>May</v>
      </c>
      <c r="V557" t="str">
        <f t="shared" si="17"/>
        <v>Wednesday</v>
      </c>
      <c r="W557" s="1">
        <f>Sheet1[[#This Row],[TotalPrice]]-Sheet1[[#This Row],[ShippingCost]]</f>
        <v>7685.9540000000006</v>
      </c>
      <c r="X557" t="str">
        <f>TEXT(Sheet1[[#This Row],[Date]], "yyyy")</f>
        <v>2024</v>
      </c>
      <c r="Y557" s="1">
        <f>Sheet1[[#This Row],[UnitPrice]]*Sheet1[[#This Row],[Quantity]] *(1 - Sheet1[[#This Row],[Discount]])</f>
        <v>7712.4240000000009</v>
      </c>
      <c r="Z557" s="24">
        <f>SUM(Sheet1[[#This Row],[Quantity]]*Sheet1[[#This Row],[Returned]])</f>
        <v>0</v>
      </c>
    </row>
    <row r="558" spans="1:26" hidden="1" x14ac:dyDescent="0.25">
      <c r="A558" s="6">
        <v>45826</v>
      </c>
      <c r="B558" t="s">
        <v>19</v>
      </c>
      <c r="C558" t="s">
        <v>102</v>
      </c>
      <c r="D558">
        <v>17</v>
      </c>
      <c r="E558" s="1">
        <v>419.63</v>
      </c>
      <c r="F558" t="s">
        <v>58</v>
      </c>
      <c r="G558" t="s">
        <v>22</v>
      </c>
      <c r="H558" s="9">
        <v>0</v>
      </c>
      <c r="I558" t="s">
        <v>33</v>
      </c>
      <c r="J558" s="1">
        <v>7133.71</v>
      </c>
      <c r="K558" t="s">
        <v>67</v>
      </c>
      <c r="L558" t="s">
        <v>35</v>
      </c>
      <c r="M558">
        <v>0</v>
      </c>
      <c r="N558" t="s">
        <v>1152</v>
      </c>
      <c r="O558" t="s">
        <v>1153</v>
      </c>
      <c r="P558" s="11">
        <v>17.399999999999999</v>
      </c>
      <c r="Q558" s="6">
        <v>45826</v>
      </c>
      <c r="R558" s="6">
        <v>45832</v>
      </c>
      <c r="S558" t="s">
        <v>28</v>
      </c>
      <c r="T558">
        <f>Sheet1[[#This Row],[DeliveryDate]]-Sheet1[[#This Row],[OrderDate]]</f>
        <v>6</v>
      </c>
      <c r="U558" t="str">
        <f t="shared" si="16"/>
        <v>Mar</v>
      </c>
      <c r="V558" t="str">
        <f t="shared" si="17"/>
        <v>Sunday</v>
      </c>
      <c r="W558" s="1">
        <f>Sheet1[[#This Row],[TotalPrice]]-Sheet1[[#This Row],[ShippingCost]]</f>
        <v>7116.31</v>
      </c>
      <c r="X558" t="str">
        <f>TEXT(Sheet1[[#This Row],[Date]], "yyyy")</f>
        <v>2025</v>
      </c>
      <c r="Y558" s="1">
        <f>Sheet1[[#This Row],[UnitPrice]]*Sheet1[[#This Row],[Quantity]] *(1 - Sheet1[[#This Row],[Discount]])</f>
        <v>7133.71</v>
      </c>
      <c r="Z558" s="24">
        <f>SUM(Sheet1[[#This Row],[Quantity]]*Sheet1[[#This Row],[Returned]])</f>
        <v>0</v>
      </c>
    </row>
    <row r="559" spans="1:26" x14ac:dyDescent="0.25">
      <c r="A559" s="6">
        <v>45755</v>
      </c>
      <c r="B559" t="s">
        <v>45</v>
      </c>
      <c r="C559" t="s">
        <v>30</v>
      </c>
      <c r="D559">
        <v>2</v>
      </c>
      <c r="E559" s="1">
        <v>298.06</v>
      </c>
      <c r="F559" t="s">
        <v>21</v>
      </c>
      <c r="G559" t="s">
        <v>22</v>
      </c>
      <c r="H559" s="9">
        <v>0</v>
      </c>
      <c r="I559" t="s">
        <v>33</v>
      </c>
      <c r="J559" s="1">
        <v>596.12</v>
      </c>
      <c r="K559" t="s">
        <v>55</v>
      </c>
      <c r="L559" t="s">
        <v>35</v>
      </c>
      <c r="M559">
        <v>1</v>
      </c>
      <c r="N559" t="s">
        <v>1154</v>
      </c>
      <c r="O559" t="s">
        <v>1155</v>
      </c>
      <c r="P559" s="11">
        <v>35.369999999999997</v>
      </c>
      <c r="Q559" s="6">
        <v>45755</v>
      </c>
      <c r="R559" s="6">
        <v>45761</v>
      </c>
      <c r="S559" t="s">
        <v>50</v>
      </c>
      <c r="T559">
        <f>Sheet1[[#This Row],[DeliveryDate]]-Sheet1[[#This Row],[OrderDate]]</f>
        <v>6</v>
      </c>
      <c r="U559" t="str">
        <f t="shared" si="16"/>
        <v>Jan</v>
      </c>
      <c r="V559" t="str">
        <f t="shared" si="17"/>
        <v>Saturday</v>
      </c>
      <c r="W559" s="1">
        <f>Sheet1[[#This Row],[TotalPrice]]-Sheet1[[#This Row],[ShippingCost]]</f>
        <v>560.75</v>
      </c>
      <c r="X559" t="str">
        <f>TEXT(Sheet1[[#This Row],[Date]], "yyyy")</f>
        <v>2025</v>
      </c>
      <c r="Y559" s="1">
        <f>Sheet1[[#This Row],[UnitPrice]]*Sheet1[[#This Row],[Quantity]] *(1 - Sheet1[[#This Row],[Discount]])</f>
        <v>596.12</v>
      </c>
      <c r="Z559" s="24">
        <f>SUM(Sheet1[[#This Row],[Quantity]]*Sheet1[[#This Row],[Returned]])</f>
        <v>2</v>
      </c>
    </row>
    <row r="560" spans="1:26" hidden="1" x14ac:dyDescent="0.25">
      <c r="A560" s="6">
        <v>44957</v>
      </c>
      <c r="B560" t="s">
        <v>45</v>
      </c>
      <c r="C560" t="s">
        <v>93</v>
      </c>
      <c r="D560">
        <v>13</v>
      </c>
      <c r="E560" s="1">
        <v>132.97</v>
      </c>
      <c r="F560" t="s">
        <v>21</v>
      </c>
      <c r="G560" t="s">
        <v>22</v>
      </c>
      <c r="H560" s="9">
        <v>0.05</v>
      </c>
      <c r="I560" t="s">
        <v>47</v>
      </c>
      <c r="J560" s="1">
        <v>1642.1795</v>
      </c>
      <c r="K560" t="s">
        <v>55</v>
      </c>
      <c r="L560" t="s">
        <v>41</v>
      </c>
      <c r="M560">
        <v>0</v>
      </c>
      <c r="N560" t="s">
        <v>1156</v>
      </c>
      <c r="O560" t="s">
        <v>1157</v>
      </c>
      <c r="P560" s="11">
        <v>42.87</v>
      </c>
      <c r="Q560" s="6">
        <v>44957</v>
      </c>
      <c r="R560" s="6">
        <v>44962</v>
      </c>
      <c r="S560" t="s">
        <v>50</v>
      </c>
      <c r="T560">
        <f>Sheet1[[#This Row],[DeliveryDate]]-Sheet1[[#This Row],[OrderDate]]</f>
        <v>5</v>
      </c>
      <c r="U560" t="str">
        <f t="shared" si="16"/>
        <v>Mar</v>
      </c>
      <c r="V560" t="str">
        <f t="shared" si="17"/>
        <v>Sunday</v>
      </c>
      <c r="W560" s="1">
        <f>Sheet1[[#This Row],[TotalPrice]]-Sheet1[[#This Row],[ShippingCost]]</f>
        <v>1599.3095000000001</v>
      </c>
      <c r="X560" t="str">
        <f>TEXT(Sheet1[[#This Row],[Date]], "yyyy")</f>
        <v>2023</v>
      </c>
      <c r="Y560" s="1">
        <f>Sheet1[[#This Row],[UnitPrice]]*Sheet1[[#This Row],[Quantity]] *(1 - Sheet1[[#This Row],[Discount]])</f>
        <v>1642.1794999999997</v>
      </c>
      <c r="Z560" s="24">
        <f>SUM(Sheet1[[#This Row],[Quantity]]*Sheet1[[#This Row],[Returned]])</f>
        <v>0</v>
      </c>
    </row>
    <row r="561" spans="1:26" x14ac:dyDescent="0.25">
      <c r="A561" s="6">
        <v>45366</v>
      </c>
      <c r="B561" t="s">
        <v>62</v>
      </c>
      <c r="C561" t="s">
        <v>46</v>
      </c>
      <c r="D561">
        <v>14</v>
      </c>
      <c r="E561" s="1">
        <v>476.28</v>
      </c>
      <c r="F561" t="s">
        <v>31</v>
      </c>
      <c r="G561" t="s">
        <v>22</v>
      </c>
      <c r="H561" s="9">
        <v>0.1</v>
      </c>
      <c r="I561" t="s">
        <v>23</v>
      </c>
      <c r="J561" s="1">
        <v>6001.1280000000006</v>
      </c>
      <c r="K561" t="s">
        <v>82</v>
      </c>
      <c r="L561" t="s">
        <v>25</v>
      </c>
      <c r="M561">
        <v>0</v>
      </c>
      <c r="N561" t="s">
        <v>1158</v>
      </c>
      <c r="O561" t="s">
        <v>1159</v>
      </c>
      <c r="P561" s="11">
        <v>22.11</v>
      </c>
      <c r="Q561" s="6">
        <v>45366</v>
      </c>
      <c r="R561" s="6">
        <v>45371</v>
      </c>
      <c r="S561" t="s">
        <v>65</v>
      </c>
      <c r="T561">
        <f>Sheet1[[#This Row],[DeliveryDate]]-Sheet1[[#This Row],[OrderDate]]</f>
        <v>5</v>
      </c>
      <c r="U561" t="str">
        <f t="shared" si="16"/>
        <v>Jun</v>
      </c>
      <c r="V561" t="str">
        <f t="shared" si="17"/>
        <v>Monday</v>
      </c>
      <c r="W561" s="1">
        <f>Sheet1[[#This Row],[TotalPrice]]-Sheet1[[#This Row],[ShippingCost]]</f>
        <v>5979.0180000000009</v>
      </c>
      <c r="X561" t="str">
        <f>TEXT(Sheet1[[#This Row],[Date]], "yyyy")</f>
        <v>2024</v>
      </c>
      <c r="Y561" s="1">
        <f>Sheet1[[#This Row],[UnitPrice]]*Sheet1[[#This Row],[Quantity]] *(1 - Sheet1[[#This Row],[Discount]])</f>
        <v>6001.1280000000006</v>
      </c>
      <c r="Z561" s="24">
        <f>SUM(Sheet1[[#This Row],[Quantity]]*Sheet1[[#This Row],[Returned]])</f>
        <v>0</v>
      </c>
    </row>
    <row r="562" spans="1:26" x14ac:dyDescent="0.25">
      <c r="A562" s="6">
        <v>45260</v>
      </c>
      <c r="B562" t="s">
        <v>62</v>
      </c>
      <c r="C562" t="s">
        <v>40</v>
      </c>
      <c r="D562">
        <v>6</v>
      </c>
      <c r="E562" s="1">
        <v>182.4</v>
      </c>
      <c r="F562" t="s">
        <v>21</v>
      </c>
      <c r="G562" t="s">
        <v>22</v>
      </c>
      <c r="H562" s="9">
        <v>0</v>
      </c>
      <c r="I562" t="s">
        <v>33</v>
      </c>
      <c r="J562" s="1">
        <v>1094.4000000000001</v>
      </c>
      <c r="K562" t="s">
        <v>24</v>
      </c>
      <c r="L562" t="s">
        <v>25</v>
      </c>
      <c r="M562">
        <v>1</v>
      </c>
      <c r="N562" t="s">
        <v>1160</v>
      </c>
      <c r="O562" t="s">
        <v>1161</v>
      </c>
      <c r="P562" s="11">
        <v>49.49</v>
      </c>
      <c r="Q562" s="6">
        <v>45260</v>
      </c>
      <c r="R562" s="6">
        <v>45269</v>
      </c>
      <c r="S562" t="s">
        <v>65</v>
      </c>
      <c r="T562">
        <f>Sheet1[[#This Row],[DeliveryDate]]-Sheet1[[#This Row],[OrderDate]]</f>
        <v>9</v>
      </c>
      <c r="U562" t="str">
        <f t="shared" si="16"/>
        <v>Mar</v>
      </c>
      <c r="V562" t="str">
        <f t="shared" si="17"/>
        <v>Wednesday</v>
      </c>
      <c r="W562" s="1">
        <f>Sheet1[[#This Row],[TotalPrice]]-Sheet1[[#This Row],[ShippingCost]]</f>
        <v>1044.9100000000001</v>
      </c>
      <c r="X562" t="str">
        <f>TEXT(Sheet1[[#This Row],[Date]], "yyyy")</f>
        <v>2023</v>
      </c>
      <c r="Y562" s="1">
        <f>Sheet1[[#This Row],[UnitPrice]]*Sheet1[[#This Row],[Quantity]] *(1 - Sheet1[[#This Row],[Discount]])</f>
        <v>1094.4000000000001</v>
      </c>
      <c r="Z562" s="24">
        <f>SUM(Sheet1[[#This Row],[Quantity]]*Sheet1[[#This Row],[Returned]])</f>
        <v>6</v>
      </c>
    </row>
    <row r="563" spans="1:26" x14ac:dyDescent="0.25">
      <c r="A563" s="6">
        <v>45144</v>
      </c>
      <c r="B563" t="s">
        <v>19</v>
      </c>
      <c r="C563" t="s">
        <v>40</v>
      </c>
      <c r="D563">
        <v>7</v>
      </c>
      <c r="E563" s="1">
        <v>373.66</v>
      </c>
      <c r="F563" t="s">
        <v>21</v>
      </c>
      <c r="G563" t="s">
        <v>32</v>
      </c>
      <c r="H563" s="9">
        <v>0.05</v>
      </c>
      <c r="I563" t="s">
        <v>33</v>
      </c>
      <c r="J563" s="1">
        <v>2484.8389999999999</v>
      </c>
      <c r="K563" t="s">
        <v>34</v>
      </c>
      <c r="L563" t="s">
        <v>35</v>
      </c>
      <c r="M563">
        <v>0</v>
      </c>
      <c r="N563" t="s">
        <v>1162</v>
      </c>
      <c r="O563" t="s">
        <v>1163</v>
      </c>
      <c r="P563" s="11">
        <v>46.33</v>
      </c>
      <c r="Q563" s="6">
        <v>45144</v>
      </c>
      <c r="R563" s="6">
        <v>45150</v>
      </c>
      <c r="S563" t="s">
        <v>28</v>
      </c>
      <c r="T563">
        <f>Sheet1[[#This Row],[DeliveryDate]]-Sheet1[[#This Row],[OrderDate]]</f>
        <v>6</v>
      </c>
      <c r="U563" t="str">
        <f t="shared" si="16"/>
        <v>Jun</v>
      </c>
      <c r="V563" t="str">
        <f t="shared" si="17"/>
        <v>Saturday</v>
      </c>
      <c r="W563" s="1">
        <f>Sheet1[[#This Row],[TotalPrice]]-Sheet1[[#This Row],[ShippingCost]]</f>
        <v>2438.509</v>
      </c>
      <c r="X563" t="str">
        <f>TEXT(Sheet1[[#This Row],[Date]], "yyyy")</f>
        <v>2023</v>
      </c>
      <c r="Y563" s="1">
        <f>Sheet1[[#This Row],[UnitPrice]]*Sheet1[[#This Row],[Quantity]] *(1 - Sheet1[[#This Row],[Discount]])</f>
        <v>2484.8390000000004</v>
      </c>
      <c r="Z563" s="24">
        <f>SUM(Sheet1[[#This Row],[Quantity]]*Sheet1[[#This Row],[Returned]])</f>
        <v>0</v>
      </c>
    </row>
    <row r="564" spans="1:26" hidden="1" x14ac:dyDescent="0.25">
      <c r="A564" s="6">
        <v>45464</v>
      </c>
      <c r="B564" t="s">
        <v>62</v>
      </c>
      <c r="C564" t="s">
        <v>40</v>
      </c>
      <c r="D564">
        <v>7</v>
      </c>
      <c r="E564" s="1">
        <v>355.66</v>
      </c>
      <c r="F564" t="s">
        <v>51</v>
      </c>
      <c r="G564" t="s">
        <v>32</v>
      </c>
      <c r="H564" s="9">
        <v>0.15</v>
      </c>
      <c r="I564" t="s">
        <v>52</v>
      </c>
      <c r="J564" s="1">
        <v>2116.1770000000001</v>
      </c>
      <c r="K564" t="s">
        <v>34</v>
      </c>
      <c r="L564" t="s">
        <v>25</v>
      </c>
      <c r="M564">
        <v>1</v>
      </c>
      <c r="N564" t="s">
        <v>1164</v>
      </c>
      <c r="O564" t="s">
        <v>1165</v>
      </c>
      <c r="P564" s="11">
        <v>28.77</v>
      </c>
      <c r="Q564" s="6">
        <v>45464</v>
      </c>
      <c r="R564" s="6">
        <v>45470</v>
      </c>
      <c r="S564" t="s">
        <v>65</v>
      </c>
      <c r="T564">
        <f>Sheet1[[#This Row],[DeliveryDate]]-Sheet1[[#This Row],[OrderDate]]</f>
        <v>6</v>
      </c>
      <c r="U564" t="str">
        <f t="shared" si="16"/>
        <v>Apr</v>
      </c>
      <c r="V564" t="str">
        <f t="shared" si="17"/>
        <v>Saturday</v>
      </c>
      <c r="W564" s="1">
        <f>Sheet1[[#This Row],[TotalPrice]]-Sheet1[[#This Row],[ShippingCost]]</f>
        <v>2087.4070000000002</v>
      </c>
      <c r="X564" t="str">
        <f>TEXT(Sheet1[[#This Row],[Date]], "yyyy")</f>
        <v>2024</v>
      </c>
      <c r="Y564" s="1">
        <f>Sheet1[[#This Row],[UnitPrice]]*Sheet1[[#This Row],[Quantity]] *(1 - Sheet1[[#This Row],[Discount]])</f>
        <v>2116.1770000000001</v>
      </c>
      <c r="Z564" s="24">
        <f>SUM(Sheet1[[#This Row],[Quantity]]*Sheet1[[#This Row],[Returned]])</f>
        <v>7</v>
      </c>
    </row>
    <row r="565" spans="1:26" x14ac:dyDescent="0.25">
      <c r="A565" s="6">
        <v>45732</v>
      </c>
      <c r="B565" t="s">
        <v>39</v>
      </c>
      <c r="C565" t="s">
        <v>93</v>
      </c>
      <c r="D565">
        <v>12</v>
      </c>
      <c r="E565" s="1">
        <v>260.31</v>
      </c>
      <c r="F565" t="s">
        <v>51</v>
      </c>
      <c r="G565" t="s">
        <v>32</v>
      </c>
      <c r="H565" s="9">
        <v>0.1</v>
      </c>
      <c r="I565" t="s">
        <v>59</v>
      </c>
      <c r="J565" s="1">
        <v>2811.348</v>
      </c>
      <c r="K565" t="s">
        <v>67</v>
      </c>
      <c r="L565" t="s">
        <v>35</v>
      </c>
      <c r="M565">
        <v>0</v>
      </c>
      <c r="N565" t="s">
        <v>1166</v>
      </c>
      <c r="O565" t="s">
        <v>1167</v>
      </c>
      <c r="P565" s="11">
        <v>14.58</v>
      </c>
      <c r="Q565" s="6">
        <v>45732</v>
      </c>
      <c r="R565" s="6">
        <v>45740</v>
      </c>
      <c r="S565" t="s">
        <v>44</v>
      </c>
      <c r="T565">
        <f>Sheet1[[#This Row],[DeliveryDate]]-Sheet1[[#This Row],[OrderDate]]</f>
        <v>8</v>
      </c>
      <c r="U565" t="str">
        <f t="shared" si="16"/>
        <v>Mar</v>
      </c>
      <c r="V565" t="str">
        <f t="shared" si="17"/>
        <v>Saturday</v>
      </c>
      <c r="W565" s="1">
        <f>Sheet1[[#This Row],[TotalPrice]]-Sheet1[[#This Row],[ShippingCost]]</f>
        <v>2796.768</v>
      </c>
      <c r="X565" t="str">
        <f>TEXT(Sheet1[[#This Row],[Date]], "yyyy")</f>
        <v>2025</v>
      </c>
      <c r="Y565" s="1">
        <f>Sheet1[[#This Row],[UnitPrice]]*Sheet1[[#This Row],[Quantity]] *(1 - Sheet1[[#This Row],[Discount]])</f>
        <v>2811.3480000000004</v>
      </c>
      <c r="Z565" s="24">
        <f>SUM(Sheet1[[#This Row],[Quantity]]*Sheet1[[#This Row],[Returned]])</f>
        <v>0</v>
      </c>
    </row>
    <row r="566" spans="1:26" x14ac:dyDescent="0.25">
      <c r="A566" s="6">
        <v>45402</v>
      </c>
      <c r="B566" t="s">
        <v>62</v>
      </c>
      <c r="C566" t="s">
        <v>93</v>
      </c>
      <c r="D566">
        <v>10</v>
      </c>
      <c r="E566" s="1">
        <v>370.99</v>
      </c>
      <c r="F566" t="s">
        <v>21</v>
      </c>
      <c r="G566" t="s">
        <v>32</v>
      </c>
      <c r="H566" s="9">
        <v>0.15</v>
      </c>
      <c r="I566" t="s">
        <v>47</v>
      </c>
      <c r="J566" s="1">
        <v>3153.415</v>
      </c>
      <c r="K566" t="s">
        <v>24</v>
      </c>
      <c r="L566" t="s">
        <v>35</v>
      </c>
      <c r="M566">
        <v>1</v>
      </c>
      <c r="N566" t="s">
        <v>1168</v>
      </c>
      <c r="O566" t="s">
        <v>1169</v>
      </c>
      <c r="P566" s="11">
        <v>11.16</v>
      </c>
      <c r="Q566" s="6">
        <v>45402</v>
      </c>
      <c r="R566" s="6">
        <v>45407</v>
      </c>
      <c r="S566" t="s">
        <v>65</v>
      </c>
      <c r="T566">
        <f>Sheet1[[#This Row],[DeliveryDate]]-Sheet1[[#This Row],[OrderDate]]</f>
        <v>5</v>
      </c>
      <c r="U566" t="str">
        <f t="shared" si="16"/>
        <v>Mar</v>
      </c>
      <c r="V566" t="str">
        <f t="shared" si="17"/>
        <v>Tuesday</v>
      </c>
      <c r="W566" s="1">
        <f>Sheet1[[#This Row],[TotalPrice]]-Sheet1[[#This Row],[ShippingCost]]</f>
        <v>3142.2550000000001</v>
      </c>
      <c r="X566" t="str">
        <f>TEXT(Sheet1[[#This Row],[Date]], "yyyy")</f>
        <v>2024</v>
      </c>
      <c r="Y566" s="1">
        <f>Sheet1[[#This Row],[UnitPrice]]*Sheet1[[#This Row],[Quantity]] *(1 - Sheet1[[#This Row],[Discount]])</f>
        <v>3153.415</v>
      </c>
      <c r="Z566" s="24">
        <f>SUM(Sheet1[[#This Row],[Quantity]]*Sheet1[[#This Row],[Returned]])</f>
        <v>10</v>
      </c>
    </row>
    <row r="567" spans="1:26" hidden="1" x14ac:dyDescent="0.25">
      <c r="A567" s="6">
        <v>45646</v>
      </c>
      <c r="B567" t="s">
        <v>19</v>
      </c>
      <c r="C567" t="s">
        <v>20</v>
      </c>
      <c r="D567">
        <v>2</v>
      </c>
      <c r="E567" s="1">
        <v>548.72</v>
      </c>
      <c r="F567" t="s">
        <v>31</v>
      </c>
      <c r="G567" t="s">
        <v>22</v>
      </c>
      <c r="H567" s="9">
        <v>0.1</v>
      </c>
      <c r="I567" t="s">
        <v>47</v>
      </c>
      <c r="J567" s="1">
        <v>987.69600000000003</v>
      </c>
      <c r="K567" t="s">
        <v>82</v>
      </c>
      <c r="L567" t="s">
        <v>25</v>
      </c>
      <c r="M567">
        <v>1</v>
      </c>
      <c r="N567" t="s">
        <v>1170</v>
      </c>
      <c r="O567" t="s">
        <v>1171</v>
      </c>
      <c r="P567" s="11">
        <v>26.35</v>
      </c>
      <c r="Q567" s="6">
        <v>45646</v>
      </c>
      <c r="R567" s="6">
        <v>45655</v>
      </c>
      <c r="S567" t="s">
        <v>28</v>
      </c>
      <c r="T567">
        <f>Sheet1[[#This Row],[DeliveryDate]]-Sheet1[[#This Row],[OrderDate]]</f>
        <v>9</v>
      </c>
      <c r="U567" t="str">
        <f t="shared" si="16"/>
        <v>Feb</v>
      </c>
      <c r="V567" t="str">
        <f t="shared" si="17"/>
        <v>Saturday</v>
      </c>
      <c r="W567" s="1">
        <f>Sheet1[[#This Row],[TotalPrice]]-Sheet1[[#This Row],[ShippingCost]]</f>
        <v>961.346</v>
      </c>
      <c r="X567" t="str">
        <f>TEXT(Sheet1[[#This Row],[Date]], "yyyy")</f>
        <v>2024</v>
      </c>
      <c r="Y567" s="1">
        <f>Sheet1[[#This Row],[UnitPrice]]*Sheet1[[#This Row],[Quantity]] *(1 - Sheet1[[#This Row],[Discount]])</f>
        <v>987.69600000000003</v>
      </c>
      <c r="Z567" s="24">
        <f>SUM(Sheet1[[#This Row],[Quantity]]*Sheet1[[#This Row],[Returned]])</f>
        <v>2</v>
      </c>
    </row>
    <row r="568" spans="1:26" x14ac:dyDescent="0.25">
      <c r="A568" s="6">
        <v>44989</v>
      </c>
      <c r="B568" t="s">
        <v>39</v>
      </c>
      <c r="C568" t="s">
        <v>93</v>
      </c>
      <c r="D568">
        <v>13</v>
      </c>
      <c r="E568" s="1">
        <v>494.78</v>
      </c>
      <c r="F568" t="s">
        <v>31</v>
      </c>
      <c r="G568" t="s">
        <v>22</v>
      </c>
      <c r="H568" s="9">
        <v>0.15</v>
      </c>
      <c r="I568" t="s">
        <v>66</v>
      </c>
      <c r="J568" s="1">
        <v>5467.3190000000004</v>
      </c>
      <c r="K568" t="s">
        <v>67</v>
      </c>
      <c r="L568" t="s">
        <v>25</v>
      </c>
      <c r="M568">
        <v>0</v>
      </c>
      <c r="N568" t="s">
        <v>1172</v>
      </c>
      <c r="O568" t="s">
        <v>1173</v>
      </c>
      <c r="P568" s="11">
        <v>5.85</v>
      </c>
      <c r="Q568" s="6">
        <v>44989</v>
      </c>
      <c r="R568" s="6">
        <v>44998</v>
      </c>
      <c r="S568" t="s">
        <v>44</v>
      </c>
      <c r="T568">
        <f>Sheet1[[#This Row],[DeliveryDate]]-Sheet1[[#This Row],[OrderDate]]</f>
        <v>9</v>
      </c>
      <c r="U568" t="str">
        <f t="shared" si="16"/>
        <v>Nov</v>
      </c>
      <c r="V568" t="str">
        <f t="shared" si="17"/>
        <v>Tuesday</v>
      </c>
      <c r="W568" s="1">
        <f>Sheet1[[#This Row],[TotalPrice]]-Sheet1[[#This Row],[ShippingCost]]</f>
        <v>5461.4690000000001</v>
      </c>
      <c r="X568" t="str">
        <f>TEXT(Sheet1[[#This Row],[Date]], "yyyy")</f>
        <v>2023</v>
      </c>
      <c r="Y568" s="1">
        <f>Sheet1[[#This Row],[UnitPrice]]*Sheet1[[#This Row],[Quantity]] *(1 - Sheet1[[#This Row],[Discount]])</f>
        <v>5467.3189999999995</v>
      </c>
      <c r="Z568" s="24">
        <f>SUM(Sheet1[[#This Row],[Quantity]]*Sheet1[[#This Row],[Returned]])</f>
        <v>0</v>
      </c>
    </row>
    <row r="569" spans="1:26" hidden="1" x14ac:dyDescent="0.25">
      <c r="A569" s="6">
        <v>45467</v>
      </c>
      <c r="B569" t="s">
        <v>39</v>
      </c>
      <c r="C569" t="s">
        <v>20</v>
      </c>
      <c r="D569">
        <v>9</v>
      </c>
      <c r="E569" s="1">
        <v>36.619999999999997</v>
      </c>
      <c r="F569" t="s">
        <v>21</v>
      </c>
      <c r="G569" t="s">
        <v>22</v>
      </c>
      <c r="H569" s="9">
        <v>0.1</v>
      </c>
      <c r="I569" t="s">
        <v>23</v>
      </c>
      <c r="J569" s="1">
        <v>296.62200000000001</v>
      </c>
      <c r="K569" t="s">
        <v>55</v>
      </c>
      <c r="L569" t="s">
        <v>25</v>
      </c>
      <c r="M569">
        <v>1</v>
      </c>
      <c r="N569" t="s">
        <v>1174</v>
      </c>
      <c r="O569" t="s">
        <v>1175</v>
      </c>
      <c r="P569" s="11">
        <v>29.9</v>
      </c>
      <c r="Q569" s="6">
        <v>45467</v>
      </c>
      <c r="R569" s="6">
        <v>45474</v>
      </c>
      <c r="S569" t="s">
        <v>44</v>
      </c>
      <c r="T569">
        <f>Sheet1[[#This Row],[DeliveryDate]]-Sheet1[[#This Row],[OrderDate]]</f>
        <v>7</v>
      </c>
      <c r="U569" t="str">
        <f t="shared" si="16"/>
        <v>Aug</v>
      </c>
      <c r="V569" t="str">
        <f t="shared" si="17"/>
        <v>Saturday</v>
      </c>
      <c r="W569" s="1">
        <f>Sheet1[[#This Row],[TotalPrice]]-Sheet1[[#This Row],[ShippingCost]]</f>
        <v>266.72200000000004</v>
      </c>
      <c r="X569" t="str">
        <f>TEXT(Sheet1[[#This Row],[Date]], "yyyy")</f>
        <v>2024</v>
      </c>
      <c r="Y569" s="1">
        <f>Sheet1[[#This Row],[UnitPrice]]*Sheet1[[#This Row],[Quantity]] *(1 - Sheet1[[#This Row],[Discount]])</f>
        <v>296.62200000000001</v>
      </c>
      <c r="Z569" s="24">
        <f>SUM(Sheet1[[#This Row],[Quantity]]*Sheet1[[#This Row],[Returned]])</f>
        <v>9</v>
      </c>
    </row>
    <row r="570" spans="1:26" hidden="1" x14ac:dyDescent="0.25">
      <c r="A570" s="6">
        <v>45635</v>
      </c>
      <c r="B570" t="s">
        <v>19</v>
      </c>
      <c r="C570" t="s">
        <v>93</v>
      </c>
      <c r="D570">
        <v>14</v>
      </c>
      <c r="E570" s="1">
        <v>216.2</v>
      </c>
      <c r="F570" t="s">
        <v>51</v>
      </c>
      <c r="G570" t="s">
        <v>22</v>
      </c>
      <c r="H570" s="9">
        <v>0</v>
      </c>
      <c r="I570" t="s">
        <v>66</v>
      </c>
      <c r="J570" s="1">
        <v>3026.8</v>
      </c>
      <c r="K570" t="s">
        <v>24</v>
      </c>
      <c r="L570" t="s">
        <v>41</v>
      </c>
      <c r="M570">
        <v>0</v>
      </c>
      <c r="N570" t="s">
        <v>1176</v>
      </c>
      <c r="O570" t="s">
        <v>1177</v>
      </c>
      <c r="P570" s="11">
        <v>14.39</v>
      </c>
      <c r="Q570" s="6">
        <v>45635</v>
      </c>
      <c r="R570" s="6">
        <v>45639</v>
      </c>
      <c r="S570" t="s">
        <v>28</v>
      </c>
      <c r="T570">
        <f>Sheet1[[#This Row],[DeliveryDate]]-Sheet1[[#This Row],[OrderDate]]</f>
        <v>4</v>
      </c>
      <c r="U570" t="str">
        <f t="shared" si="16"/>
        <v>Apr</v>
      </c>
      <c r="V570" t="str">
        <f t="shared" si="17"/>
        <v>Thursday</v>
      </c>
      <c r="W570" s="1">
        <f>Sheet1[[#This Row],[TotalPrice]]-Sheet1[[#This Row],[ShippingCost]]</f>
        <v>3012.4100000000003</v>
      </c>
      <c r="X570" t="str">
        <f>TEXT(Sheet1[[#This Row],[Date]], "yyyy")</f>
        <v>2024</v>
      </c>
      <c r="Y570" s="1">
        <f>Sheet1[[#This Row],[UnitPrice]]*Sheet1[[#This Row],[Quantity]] *(1 - Sheet1[[#This Row],[Discount]])</f>
        <v>3026.7999999999997</v>
      </c>
      <c r="Z570" s="24">
        <f>SUM(Sheet1[[#This Row],[Quantity]]*Sheet1[[#This Row],[Returned]])</f>
        <v>0</v>
      </c>
    </row>
    <row r="571" spans="1:26" x14ac:dyDescent="0.25">
      <c r="A571" s="6">
        <v>45477</v>
      </c>
      <c r="B571" t="s">
        <v>62</v>
      </c>
      <c r="C571" t="s">
        <v>20</v>
      </c>
      <c r="D571">
        <v>11</v>
      </c>
      <c r="E571" s="1">
        <v>128.99</v>
      </c>
      <c r="F571" t="s">
        <v>31</v>
      </c>
      <c r="G571" t="s">
        <v>32</v>
      </c>
      <c r="H571" s="9">
        <v>0.05</v>
      </c>
      <c r="I571" t="s">
        <v>66</v>
      </c>
      <c r="J571" s="1">
        <v>1347.9455</v>
      </c>
      <c r="K571" t="s">
        <v>55</v>
      </c>
      <c r="L571" t="s">
        <v>35</v>
      </c>
      <c r="M571">
        <v>0</v>
      </c>
      <c r="N571" t="s">
        <v>1178</v>
      </c>
      <c r="O571" t="s">
        <v>586</v>
      </c>
      <c r="P571" s="11">
        <v>38.58</v>
      </c>
      <c r="Q571" s="6">
        <v>45477</v>
      </c>
      <c r="R571" s="6">
        <v>45480</v>
      </c>
      <c r="S571" t="s">
        <v>65</v>
      </c>
      <c r="T571">
        <f>Sheet1[[#This Row],[DeliveryDate]]-Sheet1[[#This Row],[OrderDate]]</f>
        <v>3</v>
      </c>
      <c r="U571" t="str">
        <f t="shared" si="16"/>
        <v>Sep</v>
      </c>
      <c r="V571" t="str">
        <f t="shared" si="17"/>
        <v>Saturday</v>
      </c>
      <c r="W571" s="1">
        <f>Sheet1[[#This Row],[TotalPrice]]-Sheet1[[#This Row],[ShippingCost]]</f>
        <v>1309.3655000000001</v>
      </c>
      <c r="X571" t="str">
        <f>TEXT(Sheet1[[#This Row],[Date]], "yyyy")</f>
        <v>2024</v>
      </c>
      <c r="Y571" s="1">
        <f>Sheet1[[#This Row],[UnitPrice]]*Sheet1[[#This Row],[Quantity]] *(1 - Sheet1[[#This Row],[Discount]])</f>
        <v>1347.9455</v>
      </c>
      <c r="Z571" s="24">
        <f>SUM(Sheet1[[#This Row],[Quantity]]*Sheet1[[#This Row],[Returned]])</f>
        <v>0</v>
      </c>
    </row>
    <row r="572" spans="1:26" x14ac:dyDescent="0.25">
      <c r="A572" s="6">
        <v>45720</v>
      </c>
      <c r="B572" t="s">
        <v>19</v>
      </c>
      <c r="C572" t="s">
        <v>30</v>
      </c>
      <c r="D572">
        <v>11</v>
      </c>
      <c r="E572" s="1">
        <v>183.11</v>
      </c>
      <c r="F572" t="s">
        <v>21</v>
      </c>
      <c r="G572" t="s">
        <v>32</v>
      </c>
      <c r="H572" s="9">
        <v>0.15</v>
      </c>
      <c r="I572" t="s">
        <v>47</v>
      </c>
      <c r="J572" s="1">
        <v>1712.0785000000001</v>
      </c>
      <c r="K572" t="s">
        <v>34</v>
      </c>
      <c r="L572" t="s">
        <v>25</v>
      </c>
      <c r="M572">
        <v>0</v>
      </c>
      <c r="N572" t="s">
        <v>1179</v>
      </c>
      <c r="O572" t="s">
        <v>1180</v>
      </c>
      <c r="P572" s="11">
        <v>41.83</v>
      </c>
      <c r="Q572" s="6">
        <v>45720</v>
      </c>
      <c r="R572" s="6">
        <v>45722</v>
      </c>
      <c r="S572" t="s">
        <v>28</v>
      </c>
      <c r="T572">
        <f>Sheet1[[#This Row],[DeliveryDate]]-Sheet1[[#This Row],[OrderDate]]</f>
        <v>2</v>
      </c>
      <c r="U572" t="str">
        <f t="shared" si="16"/>
        <v>Jun</v>
      </c>
      <c r="V572" t="str">
        <f t="shared" si="17"/>
        <v>Friday</v>
      </c>
      <c r="W572" s="1">
        <f>Sheet1[[#This Row],[TotalPrice]]-Sheet1[[#This Row],[ShippingCost]]</f>
        <v>1670.2485000000001</v>
      </c>
      <c r="X572" t="str">
        <f>TEXT(Sheet1[[#This Row],[Date]], "yyyy")</f>
        <v>2025</v>
      </c>
      <c r="Y572" s="1">
        <f>Sheet1[[#This Row],[UnitPrice]]*Sheet1[[#This Row],[Quantity]] *(1 - Sheet1[[#This Row],[Discount]])</f>
        <v>1712.0785000000001</v>
      </c>
      <c r="Z572" s="24">
        <f>SUM(Sheet1[[#This Row],[Quantity]]*Sheet1[[#This Row],[Returned]])</f>
        <v>0</v>
      </c>
    </row>
    <row r="573" spans="1:26" x14ac:dyDescent="0.25">
      <c r="A573" s="6">
        <v>45313</v>
      </c>
      <c r="B573" t="s">
        <v>19</v>
      </c>
      <c r="C573" t="s">
        <v>109</v>
      </c>
      <c r="D573">
        <v>11</v>
      </c>
      <c r="E573" s="1">
        <v>277.95</v>
      </c>
      <c r="F573" t="s">
        <v>31</v>
      </c>
      <c r="G573" t="s">
        <v>32</v>
      </c>
      <c r="H573" s="9">
        <v>0.05</v>
      </c>
      <c r="I573" t="s">
        <v>47</v>
      </c>
      <c r="J573" s="1">
        <v>2904.5774999999999</v>
      </c>
      <c r="K573" t="s">
        <v>34</v>
      </c>
      <c r="L573" t="s">
        <v>41</v>
      </c>
      <c r="M573">
        <v>0</v>
      </c>
      <c r="N573" t="s">
        <v>1181</v>
      </c>
      <c r="O573" t="s">
        <v>1182</v>
      </c>
      <c r="P573" s="11">
        <v>44.04</v>
      </c>
      <c r="Q573" s="6">
        <v>45313</v>
      </c>
      <c r="R573" s="6">
        <v>45320</v>
      </c>
      <c r="S573" t="s">
        <v>28</v>
      </c>
      <c r="T573">
        <f>Sheet1[[#This Row],[DeliveryDate]]-Sheet1[[#This Row],[OrderDate]]</f>
        <v>7</v>
      </c>
      <c r="U573" t="str">
        <f t="shared" si="16"/>
        <v>Nov</v>
      </c>
      <c r="V573" t="str">
        <f t="shared" si="17"/>
        <v>Tuesday</v>
      </c>
      <c r="W573" s="1">
        <f>Sheet1[[#This Row],[TotalPrice]]-Sheet1[[#This Row],[ShippingCost]]</f>
        <v>2860.5374999999999</v>
      </c>
      <c r="X573" t="str">
        <f>TEXT(Sheet1[[#This Row],[Date]], "yyyy")</f>
        <v>2024</v>
      </c>
      <c r="Y573" s="1">
        <f>Sheet1[[#This Row],[UnitPrice]]*Sheet1[[#This Row],[Quantity]] *(1 - Sheet1[[#This Row],[Discount]])</f>
        <v>2904.5774999999999</v>
      </c>
      <c r="Z573" s="24">
        <f>SUM(Sheet1[[#This Row],[Quantity]]*Sheet1[[#This Row],[Returned]])</f>
        <v>0</v>
      </c>
    </row>
    <row r="574" spans="1:26" hidden="1" x14ac:dyDescent="0.25">
      <c r="A574" s="6">
        <v>45435</v>
      </c>
      <c r="B574" t="s">
        <v>19</v>
      </c>
      <c r="C574" t="s">
        <v>40</v>
      </c>
      <c r="D574">
        <v>4</v>
      </c>
      <c r="E574" s="1">
        <v>20.96</v>
      </c>
      <c r="F574" t="s">
        <v>58</v>
      </c>
      <c r="G574" t="s">
        <v>22</v>
      </c>
      <c r="H574" s="9">
        <v>0.05</v>
      </c>
      <c r="I574" t="s">
        <v>59</v>
      </c>
      <c r="J574" s="1">
        <v>79.647999999999996</v>
      </c>
      <c r="K574" t="s">
        <v>24</v>
      </c>
      <c r="L574" t="s">
        <v>25</v>
      </c>
      <c r="M574">
        <v>1</v>
      </c>
      <c r="N574" t="s">
        <v>1183</v>
      </c>
      <c r="O574" t="s">
        <v>1184</v>
      </c>
      <c r="P574" s="11">
        <v>33.67</v>
      </c>
      <c r="Q574" s="6">
        <v>45435</v>
      </c>
      <c r="R574" s="6">
        <v>45443</v>
      </c>
      <c r="S574" t="s">
        <v>28</v>
      </c>
      <c r="T574">
        <f>Sheet1[[#This Row],[DeliveryDate]]-Sheet1[[#This Row],[OrderDate]]</f>
        <v>8</v>
      </c>
      <c r="U574" t="str">
        <f t="shared" si="16"/>
        <v>Apr</v>
      </c>
      <c r="V574" t="str">
        <f t="shared" si="17"/>
        <v>Tuesday</v>
      </c>
      <c r="W574" s="1">
        <f>Sheet1[[#This Row],[TotalPrice]]-Sheet1[[#This Row],[ShippingCost]]</f>
        <v>45.977999999999994</v>
      </c>
      <c r="X574" t="str">
        <f>TEXT(Sheet1[[#This Row],[Date]], "yyyy")</f>
        <v>2024</v>
      </c>
      <c r="Y574" s="1">
        <f>Sheet1[[#This Row],[UnitPrice]]*Sheet1[[#This Row],[Quantity]] *(1 - Sheet1[[#This Row],[Discount]])</f>
        <v>79.647999999999996</v>
      </c>
      <c r="Z574" s="24">
        <f>SUM(Sheet1[[#This Row],[Quantity]]*Sheet1[[#This Row],[Returned]])</f>
        <v>4</v>
      </c>
    </row>
    <row r="575" spans="1:26" x14ac:dyDescent="0.25">
      <c r="A575" s="6">
        <v>45090</v>
      </c>
      <c r="B575" t="s">
        <v>19</v>
      </c>
      <c r="C575" t="s">
        <v>30</v>
      </c>
      <c r="D575">
        <v>19</v>
      </c>
      <c r="E575" s="1">
        <v>199.65</v>
      </c>
      <c r="F575" t="s">
        <v>31</v>
      </c>
      <c r="G575" t="s">
        <v>32</v>
      </c>
      <c r="H575" s="9">
        <v>0.1</v>
      </c>
      <c r="I575" t="s">
        <v>52</v>
      </c>
      <c r="J575" s="1">
        <v>3414.0149999999999</v>
      </c>
      <c r="K575" t="s">
        <v>67</v>
      </c>
      <c r="L575" t="s">
        <v>35</v>
      </c>
      <c r="M575">
        <v>1</v>
      </c>
      <c r="N575" t="s">
        <v>1185</v>
      </c>
      <c r="O575" t="s">
        <v>1186</v>
      </c>
      <c r="P575" s="11">
        <v>35.119999999999997</v>
      </c>
      <c r="Q575" s="6">
        <v>45090</v>
      </c>
      <c r="R575" s="6">
        <v>45095</v>
      </c>
      <c r="S575" t="s">
        <v>28</v>
      </c>
      <c r="T575">
        <f>Sheet1[[#This Row],[DeliveryDate]]-Sheet1[[#This Row],[OrderDate]]</f>
        <v>5</v>
      </c>
      <c r="U575" t="str">
        <f t="shared" si="16"/>
        <v>Jan</v>
      </c>
      <c r="V575" t="str">
        <f t="shared" si="17"/>
        <v>Monday</v>
      </c>
      <c r="W575" s="1">
        <f>Sheet1[[#This Row],[TotalPrice]]-Sheet1[[#This Row],[ShippingCost]]</f>
        <v>3378.895</v>
      </c>
      <c r="X575" t="str">
        <f>TEXT(Sheet1[[#This Row],[Date]], "yyyy")</f>
        <v>2023</v>
      </c>
      <c r="Y575" s="1">
        <f>Sheet1[[#This Row],[UnitPrice]]*Sheet1[[#This Row],[Quantity]] *(1 - Sheet1[[#This Row],[Discount]])</f>
        <v>3414.0149999999999</v>
      </c>
      <c r="Z575" s="24">
        <f>SUM(Sheet1[[#This Row],[Quantity]]*Sheet1[[#This Row],[Returned]])</f>
        <v>19</v>
      </c>
    </row>
    <row r="576" spans="1:26" hidden="1" x14ac:dyDescent="0.25">
      <c r="A576" s="6">
        <v>45808</v>
      </c>
      <c r="B576" t="s">
        <v>62</v>
      </c>
      <c r="C576" t="s">
        <v>30</v>
      </c>
      <c r="D576">
        <v>16</v>
      </c>
      <c r="E576" s="1">
        <v>307</v>
      </c>
      <c r="F576" t="s">
        <v>31</v>
      </c>
      <c r="G576" t="s">
        <v>22</v>
      </c>
      <c r="H576" s="9">
        <v>0</v>
      </c>
      <c r="I576" t="s">
        <v>59</v>
      </c>
      <c r="J576" s="1">
        <v>4912</v>
      </c>
      <c r="K576" t="s">
        <v>55</v>
      </c>
      <c r="L576" t="s">
        <v>25</v>
      </c>
      <c r="M576">
        <v>0</v>
      </c>
      <c r="N576" t="s">
        <v>1187</v>
      </c>
      <c r="O576" t="s">
        <v>1188</v>
      </c>
      <c r="P576" s="11">
        <v>11.99</v>
      </c>
      <c r="Q576" s="6">
        <v>45808</v>
      </c>
      <c r="R576" s="6">
        <v>45810</v>
      </c>
      <c r="S576" t="s">
        <v>65</v>
      </c>
      <c r="T576">
        <f>Sheet1[[#This Row],[DeliveryDate]]-Sheet1[[#This Row],[OrderDate]]</f>
        <v>2</v>
      </c>
      <c r="U576" t="str">
        <f t="shared" si="16"/>
        <v>Feb</v>
      </c>
      <c r="V576" t="str">
        <f t="shared" si="17"/>
        <v>Tuesday</v>
      </c>
      <c r="W576" s="1">
        <f>Sheet1[[#This Row],[TotalPrice]]-Sheet1[[#This Row],[ShippingCost]]</f>
        <v>4900.01</v>
      </c>
      <c r="X576" t="str">
        <f>TEXT(Sheet1[[#This Row],[Date]], "yyyy")</f>
        <v>2025</v>
      </c>
      <c r="Y576" s="1">
        <f>Sheet1[[#This Row],[UnitPrice]]*Sheet1[[#This Row],[Quantity]] *(1 - Sheet1[[#This Row],[Discount]])</f>
        <v>4912</v>
      </c>
      <c r="Z576" s="24">
        <f>SUM(Sheet1[[#This Row],[Quantity]]*Sheet1[[#This Row],[Returned]])</f>
        <v>0</v>
      </c>
    </row>
    <row r="577" spans="1:26" x14ac:dyDescent="0.25">
      <c r="A577" s="6">
        <v>45210</v>
      </c>
      <c r="B577" t="s">
        <v>19</v>
      </c>
      <c r="C577" t="s">
        <v>93</v>
      </c>
      <c r="D577">
        <v>1</v>
      </c>
      <c r="E577" s="1">
        <v>315.93</v>
      </c>
      <c r="F577" t="s">
        <v>51</v>
      </c>
      <c r="G577" t="s">
        <v>32</v>
      </c>
      <c r="H577" s="9">
        <v>0.15</v>
      </c>
      <c r="I577" t="s">
        <v>33</v>
      </c>
      <c r="J577" s="1">
        <v>268.54050000000001</v>
      </c>
      <c r="K577" t="s">
        <v>82</v>
      </c>
      <c r="L577" t="s">
        <v>35</v>
      </c>
      <c r="M577">
        <v>0</v>
      </c>
      <c r="N577" t="s">
        <v>1189</v>
      </c>
      <c r="O577" t="s">
        <v>1190</v>
      </c>
      <c r="P577" s="11">
        <v>43.2</v>
      </c>
      <c r="Q577" s="6">
        <v>45210</v>
      </c>
      <c r="R577" s="6">
        <v>45213</v>
      </c>
      <c r="S577" t="s">
        <v>28</v>
      </c>
      <c r="T577">
        <f>Sheet1[[#This Row],[DeliveryDate]]-Sheet1[[#This Row],[OrderDate]]</f>
        <v>3</v>
      </c>
      <c r="U577" t="str">
        <f t="shared" si="16"/>
        <v>Jan</v>
      </c>
      <c r="V577" t="str">
        <f t="shared" si="17"/>
        <v>Friday</v>
      </c>
      <c r="W577" s="1">
        <f>Sheet1[[#This Row],[TotalPrice]]-Sheet1[[#This Row],[ShippingCost]]</f>
        <v>225.34050000000002</v>
      </c>
      <c r="X577" t="str">
        <f>TEXT(Sheet1[[#This Row],[Date]], "yyyy")</f>
        <v>2023</v>
      </c>
      <c r="Y577" s="1">
        <f>Sheet1[[#This Row],[UnitPrice]]*Sheet1[[#This Row],[Quantity]] *(1 - Sheet1[[#This Row],[Discount]])</f>
        <v>268.54050000000001</v>
      </c>
      <c r="Z577" s="24">
        <f>SUM(Sheet1[[#This Row],[Quantity]]*Sheet1[[#This Row],[Returned]])</f>
        <v>0</v>
      </c>
    </row>
    <row r="578" spans="1:26" hidden="1" x14ac:dyDescent="0.25">
      <c r="A578" s="6">
        <v>45145</v>
      </c>
      <c r="B578" t="s">
        <v>62</v>
      </c>
      <c r="C578" t="s">
        <v>109</v>
      </c>
      <c r="D578">
        <v>5</v>
      </c>
      <c r="E578" s="1">
        <v>596.97</v>
      </c>
      <c r="F578" t="s">
        <v>31</v>
      </c>
      <c r="G578" t="s">
        <v>32</v>
      </c>
      <c r="H578" s="9">
        <v>0</v>
      </c>
      <c r="I578" t="s">
        <v>23</v>
      </c>
      <c r="J578" s="1">
        <v>2984.85</v>
      </c>
      <c r="K578" t="s">
        <v>67</v>
      </c>
      <c r="L578" t="s">
        <v>35</v>
      </c>
      <c r="M578">
        <v>0</v>
      </c>
      <c r="N578" t="s">
        <v>1191</v>
      </c>
      <c r="O578" t="s">
        <v>1192</v>
      </c>
      <c r="P578" s="11">
        <v>14.43</v>
      </c>
      <c r="Q578" s="6">
        <v>45145</v>
      </c>
      <c r="R578" s="6">
        <v>45152</v>
      </c>
      <c r="S578" t="s">
        <v>65</v>
      </c>
      <c r="T578">
        <f>Sheet1[[#This Row],[DeliveryDate]]-Sheet1[[#This Row],[OrderDate]]</f>
        <v>7</v>
      </c>
      <c r="U578" t="str">
        <f t="shared" ref="U578:U641" si="18">TEXT(A604,"mmm")</f>
        <v>Feb</v>
      </c>
      <c r="V578" t="str">
        <f t="shared" ref="V578:V641" si="19">TEXT(A603,"dddd")</f>
        <v>Friday</v>
      </c>
      <c r="W578" s="1">
        <f>Sheet1[[#This Row],[TotalPrice]]-Sheet1[[#This Row],[ShippingCost]]</f>
        <v>2970.42</v>
      </c>
      <c r="X578" t="str">
        <f>TEXT(Sheet1[[#This Row],[Date]], "yyyy")</f>
        <v>2023</v>
      </c>
      <c r="Y578" s="1">
        <f>Sheet1[[#This Row],[UnitPrice]]*Sheet1[[#This Row],[Quantity]] *(1 - Sheet1[[#This Row],[Discount]])</f>
        <v>2984.8500000000004</v>
      </c>
      <c r="Z578" s="24">
        <f>SUM(Sheet1[[#This Row],[Quantity]]*Sheet1[[#This Row],[Returned]])</f>
        <v>0</v>
      </c>
    </row>
    <row r="579" spans="1:26" hidden="1" x14ac:dyDescent="0.25">
      <c r="A579" s="6">
        <v>45505</v>
      </c>
      <c r="B579" t="s">
        <v>45</v>
      </c>
      <c r="C579" t="s">
        <v>109</v>
      </c>
      <c r="D579">
        <v>6</v>
      </c>
      <c r="E579" s="1">
        <v>208.64</v>
      </c>
      <c r="F579" t="s">
        <v>58</v>
      </c>
      <c r="G579" t="s">
        <v>32</v>
      </c>
      <c r="H579" s="9">
        <v>0.1</v>
      </c>
      <c r="I579" t="s">
        <v>47</v>
      </c>
      <c r="J579" s="1">
        <v>1126.6559999999999</v>
      </c>
      <c r="K579" t="s">
        <v>82</v>
      </c>
      <c r="L579" t="s">
        <v>25</v>
      </c>
      <c r="M579">
        <v>0</v>
      </c>
      <c r="N579" t="s">
        <v>1193</v>
      </c>
      <c r="O579" t="s">
        <v>1194</v>
      </c>
      <c r="P579" s="11">
        <v>49.93</v>
      </c>
      <c r="Q579" s="6">
        <v>45505</v>
      </c>
      <c r="R579" s="6">
        <v>45508</v>
      </c>
      <c r="S579" t="s">
        <v>50</v>
      </c>
      <c r="T579">
        <f>Sheet1[[#This Row],[DeliveryDate]]-Sheet1[[#This Row],[OrderDate]]</f>
        <v>3</v>
      </c>
      <c r="U579" t="str">
        <f t="shared" si="18"/>
        <v>Apr</v>
      </c>
      <c r="V579" t="str">
        <f t="shared" si="19"/>
        <v>Thursday</v>
      </c>
      <c r="W579" s="1">
        <f>Sheet1[[#This Row],[TotalPrice]]-Sheet1[[#This Row],[ShippingCost]]</f>
        <v>1076.7259999999999</v>
      </c>
      <c r="X579" t="str">
        <f>TEXT(Sheet1[[#This Row],[Date]], "yyyy")</f>
        <v>2024</v>
      </c>
      <c r="Y579" s="1">
        <f>Sheet1[[#This Row],[UnitPrice]]*Sheet1[[#This Row],[Quantity]] *(1 - Sheet1[[#This Row],[Discount]])</f>
        <v>1126.6559999999999</v>
      </c>
      <c r="Z579" s="24">
        <f>SUM(Sheet1[[#This Row],[Quantity]]*Sheet1[[#This Row],[Returned]])</f>
        <v>0</v>
      </c>
    </row>
    <row r="580" spans="1:26" x14ac:dyDescent="0.25">
      <c r="A580" s="6">
        <v>45005</v>
      </c>
      <c r="B580" t="s">
        <v>19</v>
      </c>
      <c r="C580" t="s">
        <v>46</v>
      </c>
      <c r="D580">
        <v>7</v>
      </c>
      <c r="E580" s="1">
        <v>307.82</v>
      </c>
      <c r="F580" t="s">
        <v>21</v>
      </c>
      <c r="G580" t="s">
        <v>22</v>
      </c>
      <c r="H580" s="9">
        <v>0</v>
      </c>
      <c r="I580" t="s">
        <v>23</v>
      </c>
      <c r="J580" s="1">
        <v>2154.7399999999998</v>
      </c>
      <c r="K580" t="s">
        <v>55</v>
      </c>
      <c r="L580" t="s">
        <v>41</v>
      </c>
      <c r="M580">
        <v>1</v>
      </c>
      <c r="N580" t="s">
        <v>1195</v>
      </c>
      <c r="O580" t="s">
        <v>1196</v>
      </c>
      <c r="P580" s="11">
        <v>14</v>
      </c>
      <c r="Q580" s="6">
        <v>45005</v>
      </c>
      <c r="R580" s="6">
        <v>45012</v>
      </c>
      <c r="S580" t="s">
        <v>28</v>
      </c>
      <c r="T580">
        <f>Sheet1[[#This Row],[DeliveryDate]]-Sheet1[[#This Row],[OrderDate]]</f>
        <v>7</v>
      </c>
      <c r="U580" t="str">
        <f t="shared" si="18"/>
        <v>Jun</v>
      </c>
      <c r="V580" t="str">
        <f t="shared" si="19"/>
        <v>Saturday</v>
      </c>
      <c r="W580" s="1">
        <f>Sheet1[[#This Row],[TotalPrice]]-Sheet1[[#This Row],[ShippingCost]]</f>
        <v>2140.7399999999998</v>
      </c>
      <c r="X580" t="str">
        <f>TEXT(Sheet1[[#This Row],[Date]], "yyyy")</f>
        <v>2023</v>
      </c>
      <c r="Y580" s="1">
        <f>Sheet1[[#This Row],[UnitPrice]]*Sheet1[[#This Row],[Quantity]] *(1 - Sheet1[[#This Row],[Discount]])</f>
        <v>2154.7399999999998</v>
      </c>
      <c r="Z580" s="24">
        <f>SUM(Sheet1[[#This Row],[Quantity]]*Sheet1[[#This Row],[Returned]])</f>
        <v>7</v>
      </c>
    </row>
    <row r="581" spans="1:26" x14ac:dyDescent="0.25">
      <c r="A581" s="6">
        <v>45838</v>
      </c>
      <c r="B581" t="s">
        <v>45</v>
      </c>
      <c r="C581" t="s">
        <v>93</v>
      </c>
      <c r="D581">
        <v>13</v>
      </c>
      <c r="E581" s="1">
        <v>382.48</v>
      </c>
      <c r="F581" t="s">
        <v>58</v>
      </c>
      <c r="G581" t="s">
        <v>32</v>
      </c>
      <c r="H581" s="9">
        <v>0.05</v>
      </c>
      <c r="I581" t="s">
        <v>23</v>
      </c>
      <c r="J581" s="1">
        <v>4723.6279999999997</v>
      </c>
      <c r="K581" t="s">
        <v>82</v>
      </c>
      <c r="L581" t="s">
        <v>41</v>
      </c>
      <c r="M581">
        <v>0</v>
      </c>
      <c r="N581" t="s">
        <v>1197</v>
      </c>
      <c r="O581" t="s">
        <v>1198</v>
      </c>
      <c r="P581" s="11">
        <v>7.59</v>
      </c>
      <c r="Q581" s="6">
        <v>45838</v>
      </c>
      <c r="R581" s="6">
        <v>45842</v>
      </c>
      <c r="S581" t="s">
        <v>50</v>
      </c>
      <c r="T581">
        <f>Sheet1[[#This Row],[DeliveryDate]]-Sheet1[[#This Row],[OrderDate]]</f>
        <v>4</v>
      </c>
      <c r="U581" t="str">
        <f t="shared" si="18"/>
        <v>Mar</v>
      </c>
      <c r="V581" t="str">
        <f t="shared" si="19"/>
        <v>Thursday</v>
      </c>
      <c r="W581" s="1">
        <f>Sheet1[[#This Row],[TotalPrice]]-Sheet1[[#This Row],[ShippingCost]]</f>
        <v>4716.0379999999996</v>
      </c>
      <c r="X581" t="str">
        <f>TEXT(Sheet1[[#This Row],[Date]], "yyyy")</f>
        <v>2025</v>
      </c>
      <c r="Y581" s="1">
        <f>Sheet1[[#This Row],[UnitPrice]]*Sheet1[[#This Row],[Quantity]] *(1 - Sheet1[[#This Row],[Discount]])</f>
        <v>4723.6279999999997</v>
      </c>
      <c r="Z581" s="24">
        <f>SUM(Sheet1[[#This Row],[Quantity]]*Sheet1[[#This Row],[Returned]])</f>
        <v>0</v>
      </c>
    </row>
    <row r="582" spans="1:26" x14ac:dyDescent="0.25">
      <c r="A582" s="6">
        <v>45693</v>
      </c>
      <c r="B582" t="s">
        <v>29</v>
      </c>
      <c r="C582" t="s">
        <v>40</v>
      </c>
      <c r="D582">
        <v>9</v>
      </c>
      <c r="E582" s="1">
        <v>188.03</v>
      </c>
      <c r="F582" t="s">
        <v>21</v>
      </c>
      <c r="G582" t="s">
        <v>32</v>
      </c>
      <c r="H582" s="9">
        <v>0</v>
      </c>
      <c r="I582" t="s">
        <v>47</v>
      </c>
      <c r="J582" s="1">
        <v>1692.27</v>
      </c>
      <c r="K582" t="s">
        <v>67</v>
      </c>
      <c r="L582" t="s">
        <v>25</v>
      </c>
      <c r="M582">
        <v>0</v>
      </c>
      <c r="N582" t="s">
        <v>1199</v>
      </c>
      <c r="O582" t="s">
        <v>1200</v>
      </c>
      <c r="P582" s="11">
        <v>11.44</v>
      </c>
      <c r="Q582" s="6">
        <v>45693</v>
      </c>
      <c r="R582" s="6">
        <v>45695</v>
      </c>
      <c r="S582" t="s">
        <v>38</v>
      </c>
      <c r="T582">
        <f>Sheet1[[#This Row],[DeliveryDate]]-Sheet1[[#This Row],[OrderDate]]</f>
        <v>2</v>
      </c>
      <c r="U582" t="str">
        <f t="shared" si="18"/>
        <v>Oct</v>
      </c>
      <c r="V582" t="str">
        <f t="shared" si="19"/>
        <v>Thursday</v>
      </c>
      <c r="W582" s="1">
        <f>Sheet1[[#This Row],[TotalPrice]]-Sheet1[[#This Row],[ShippingCost]]</f>
        <v>1680.83</v>
      </c>
      <c r="X582" t="str">
        <f>TEXT(Sheet1[[#This Row],[Date]], "yyyy")</f>
        <v>2025</v>
      </c>
      <c r="Y582" s="1">
        <f>Sheet1[[#This Row],[UnitPrice]]*Sheet1[[#This Row],[Quantity]] *(1 - Sheet1[[#This Row],[Discount]])</f>
        <v>1692.27</v>
      </c>
      <c r="Z582" s="24">
        <f>SUM(Sheet1[[#This Row],[Quantity]]*Sheet1[[#This Row],[Returned]])</f>
        <v>0</v>
      </c>
    </row>
    <row r="583" spans="1:26" x14ac:dyDescent="0.25">
      <c r="A583" s="6">
        <v>45431</v>
      </c>
      <c r="B583" t="s">
        <v>19</v>
      </c>
      <c r="C583" t="s">
        <v>40</v>
      </c>
      <c r="D583">
        <v>17</v>
      </c>
      <c r="E583" s="1">
        <v>238.17</v>
      </c>
      <c r="F583" t="s">
        <v>58</v>
      </c>
      <c r="G583" t="s">
        <v>22</v>
      </c>
      <c r="H583" s="9">
        <v>0.15</v>
      </c>
      <c r="I583" t="s">
        <v>47</v>
      </c>
      <c r="J583" s="1">
        <v>3441.5565000000001</v>
      </c>
      <c r="K583" t="s">
        <v>67</v>
      </c>
      <c r="L583" t="s">
        <v>25</v>
      </c>
      <c r="M583">
        <v>0</v>
      </c>
      <c r="N583" t="s">
        <v>1201</v>
      </c>
      <c r="O583" t="s">
        <v>1202</v>
      </c>
      <c r="P583" s="11">
        <v>21.64</v>
      </c>
      <c r="Q583" s="6">
        <v>45431</v>
      </c>
      <c r="R583" s="6">
        <v>45441</v>
      </c>
      <c r="S583" t="s">
        <v>28</v>
      </c>
      <c r="T583">
        <f>Sheet1[[#This Row],[DeliveryDate]]-Sheet1[[#This Row],[OrderDate]]</f>
        <v>10</v>
      </c>
      <c r="U583" t="str">
        <f t="shared" si="18"/>
        <v>May</v>
      </c>
      <c r="V583" t="str">
        <f t="shared" si="19"/>
        <v>Wednesday</v>
      </c>
      <c r="W583" s="1">
        <f>Sheet1[[#This Row],[TotalPrice]]-Sheet1[[#This Row],[ShippingCost]]</f>
        <v>3419.9165000000003</v>
      </c>
      <c r="X583" t="str">
        <f>TEXT(Sheet1[[#This Row],[Date]], "yyyy")</f>
        <v>2024</v>
      </c>
      <c r="Y583" s="1">
        <f>Sheet1[[#This Row],[UnitPrice]]*Sheet1[[#This Row],[Quantity]] *(1 - Sheet1[[#This Row],[Discount]])</f>
        <v>3441.5564999999997</v>
      </c>
      <c r="Z583" s="24">
        <f>SUM(Sheet1[[#This Row],[Quantity]]*Sheet1[[#This Row],[Returned]])</f>
        <v>0</v>
      </c>
    </row>
    <row r="584" spans="1:26" hidden="1" x14ac:dyDescent="0.25">
      <c r="A584" s="6">
        <v>44989</v>
      </c>
      <c r="B584" t="s">
        <v>39</v>
      </c>
      <c r="C584" t="s">
        <v>109</v>
      </c>
      <c r="D584">
        <v>10</v>
      </c>
      <c r="E584" s="1">
        <v>450.71</v>
      </c>
      <c r="F584" t="s">
        <v>21</v>
      </c>
      <c r="G584" t="s">
        <v>32</v>
      </c>
      <c r="H584" s="9">
        <v>0.1</v>
      </c>
      <c r="I584" t="s">
        <v>59</v>
      </c>
      <c r="J584" s="1">
        <v>4056.389999999999</v>
      </c>
      <c r="K584" t="s">
        <v>34</v>
      </c>
      <c r="L584" t="s">
        <v>35</v>
      </c>
      <c r="M584">
        <v>0</v>
      </c>
      <c r="N584" t="s">
        <v>1203</v>
      </c>
      <c r="O584" t="s">
        <v>1204</v>
      </c>
      <c r="P584" s="11">
        <v>21.31</v>
      </c>
      <c r="Q584" s="6">
        <v>44989</v>
      </c>
      <c r="R584" s="6">
        <v>44997</v>
      </c>
      <c r="S584" t="s">
        <v>44</v>
      </c>
      <c r="T584">
        <f>Sheet1[[#This Row],[DeliveryDate]]-Sheet1[[#This Row],[OrderDate]]</f>
        <v>8</v>
      </c>
      <c r="U584" t="str">
        <f t="shared" si="18"/>
        <v>Aug</v>
      </c>
      <c r="V584" t="str">
        <f t="shared" si="19"/>
        <v>Saturday</v>
      </c>
      <c r="W584" s="1">
        <f>Sheet1[[#This Row],[TotalPrice]]-Sheet1[[#This Row],[ShippingCost]]</f>
        <v>4035.079999999999</v>
      </c>
      <c r="X584" t="str">
        <f>TEXT(Sheet1[[#This Row],[Date]], "yyyy")</f>
        <v>2023</v>
      </c>
      <c r="Y584" s="1">
        <f>Sheet1[[#This Row],[UnitPrice]]*Sheet1[[#This Row],[Quantity]] *(1 - Sheet1[[#This Row],[Discount]])</f>
        <v>4056.3899999999994</v>
      </c>
      <c r="Z584" s="24">
        <f>SUM(Sheet1[[#This Row],[Quantity]]*Sheet1[[#This Row],[Returned]])</f>
        <v>0</v>
      </c>
    </row>
    <row r="585" spans="1:26" hidden="1" x14ac:dyDescent="0.25">
      <c r="A585" s="6">
        <v>44948</v>
      </c>
      <c r="B585" t="s">
        <v>45</v>
      </c>
      <c r="C585" t="s">
        <v>102</v>
      </c>
      <c r="D585">
        <v>2</v>
      </c>
      <c r="E585" s="1">
        <v>413.36</v>
      </c>
      <c r="F585" t="s">
        <v>58</v>
      </c>
      <c r="G585" t="s">
        <v>32</v>
      </c>
      <c r="H585" s="9">
        <v>0.1</v>
      </c>
      <c r="I585" t="s">
        <v>33</v>
      </c>
      <c r="J585" s="1">
        <v>744.048</v>
      </c>
      <c r="K585" t="s">
        <v>24</v>
      </c>
      <c r="L585" t="s">
        <v>35</v>
      </c>
      <c r="M585">
        <v>1</v>
      </c>
      <c r="N585" t="s">
        <v>1205</v>
      </c>
      <c r="O585" t="s">
        <v>727</v>
      </c>
      <c r="P585" s="11">
        <v>41.69</v>
      </c>
      <c r="Q585" s="6">
        <v>44948</v>
      </c>
      <c r="R585" s="6">
        <v>44950</v>
      </c>
      <c r="S585" t="s">
        <v>50</v>
      </c>
      <c r="T585">
        <f>Sheet1[[#This Row],[DeliveryDate]]-Sheet1[[#This Row],[OrderDate]]</f>
        <v>2</v>
      </c>
      <c r="U585" t="str">
        <f t="shared" si="18"/>
        <v>Aug</v>
      </c>
      <c r="V585" t="str">
        <f t="shared" si="19"/>
        <v>Thursday</v>
      </c>
      <c r="W585" s="1">
        <f>Sheet1[[#This Row],[TotalPrice]]-Sheet1[[#This Row],[ShippingCost]]</f>
        <v>702.35799999999995</v>
      </c>
      <c r="X585" t="str">
        <f>TEXT(Sheet1[[#This Row],[Date]], "yyyy")</f>
        <v>2023</v>
      </c>
      <c r="Y585" s="1">
        <f>Sheet1[[#This Row],[UnitPrice]]*Sheet1[[#This Row],[Quantity]] *(1 - Sheet1[[#This Row],[Discount]])</f>
        <v>744.048</v>
      </c>
      <c r="Z585" s="24">
        <f>SUM(Sheet1[[#This Row],[Quantity]]*Sheet1[[#This Row],[Returned]])</f>
        <v>2</v>
      </c>
    </row>
    <row r="586" spans="1:26" hidden="1" x14ac:dyDescent="0.25">
      <c r="A586" s="6">
        <v>45005</v>
      </c>
      <c r="B586" t="s">
        <v>29</v>
      </c>
      <c r="C586" t="s">
        <v>30</v>
      </c>
      <c r="D586">
        <v>20</v>
      </c>
      <c r="E586" s="1">
        <v>536.71</v>
      </c>
      <c r="F586" t="s">
        <v>21</v>
      </c>
      <c r="G586" t="s">
        <v>32</v>
      </c>
      <c r="H586" s="9">
        <v>0.15</v>
      </c>
      <c r="I586" t="s">
        <v>52</v>
      </c>
      <c r="J586" s="1">
        <v>9124.07</v>
      </c>
      <c r="K586" t="s">
        <v>55</v>
      </c>
      <c r="L586" t="s">
        <v>35</v>
      </c>
      <c r="M586">
        <v>0</v>
      </c>
      <c r="N586" t="s">
        <v>1206</v>
      </c>
      <c r="O586" t="s">
        <v>1207</v>
      </c>
      <c r="P586" s="11">
        <v>41.42</v>
      </c>
      <c r="Q586" s="6">
        <v>45005</v>
      </c>
      <c r="R586" s="6">
        <v>45010</v>
      </c>
      <c r="S586" t="s">
        <v>38</v>
      </c>
      <c r="T586">
        <f>Sheet1[[#This Row],[DeliveryDate]]-Sheet1[[#This Row],[OrderDate]]</f>
        <v>5</v>
      </c>
      <c r="U586" t="str">
        <f t="shared" si="18"/>
        <v>Apr</v>
      </c>
      <c r="V586" t="str">
        <f t="shared" si="19"/>
        <v>Wednesday</v>
      </c>
      <c r="W586" s="1">
        <f>Sheet1[[#This Row],[TotalPrice]]-Sheet1[[#This Row],[ShippingCost]]</f>
        <v>9082.65</v>
      </c>
      <c r="X586" t="str">
        <f>TEXT(Sheet1[[#This Row],[Date]], "yyyy")</f>
        <v>2023</v>
      </c>
      <c r="Y586" s="1">
        <f>Sheet1[[#This Row],[UnitPrice]]*Sheet1[[#This Row],[Quantity]] *(1 - Sheet1[[#This Row],[Discount]])</f>
        <v>9124.07</v>
      </c>
      <c r="Z586" s="24">
        <f>SUM(Sheet1[[#This Row],[Quantity]]*Sheet1[[#This Row],[Returned]])</f>
        <v>0</v>
      </c>
    </row>
    <row r="587" spans="1:26" hidden="1" x14ac:dyDescent="0.25">
      <c r="A587" s="6">
        <v>45448</v>
      </c>
      <c r="B587" t="s">
        <v>62</v>
      </c>
      <c r="C587" t="s">
        <v>30</v>
      </c>
      <c r="D587">
        <v>5</v>
      </c>
      <c r="E587" s="1">
        <v>206.42</v>
      </c>
      <c r="F587" t="s">
        <v>58</v>
      </c>
      <c r="G587" t="s">
        <v>32</v>
      </c>
      <c r="H587" s="9">
        <v>0.05</v>
      </c>
      <c r="I587" t="s">
        <v>33</v>
      </c>
      <c r="J587" s="1">
        <v>980.49499999999989</v>
      </c>
      <c r="K587" t="s">
        <v>55</v>
      </c>
      <c r="L587" t="s">
        <v>41</v>
      </c>
      <c r="M587">
        <v>0</v>
      </c>
      <c r="N587" t="s">
        <v>1208</v>
      </c>
      <c r="O587" t="s">
        <v>1209</v>
      </c>
      <c r="P587" s="11">
        <v>35.51</v>
      </c>
      <c r="Q587" s="6">
        <v>45448</v>
      </c>
      <c r="R587" s="6">
        <v>45456</v>
      </c>
      <c r="S587" t="s">
        <v>65</v>
      </c>
      <c r="T587">
        <f>Sheet1[[#This Row],[DeliveryDate]]-Sheet1[[#This Row],[OrderDate]]</f>
        <v>8</v>
      </c>
      <c r="U587" t="str">
        <f t="shared" si="18"/>
        <v>Mar</v>
      </c>
      <c r="V587" t="str">
        <f t="shared" si="19"/>
        <v>Sunday</v>
      </c>
      <c r="W587" s="1">
        <f>Sheet1[[#This Row],[TotalPrice]]-Sheet1[[#This Row],[ShippingCost]]</f>
        <v>944.9849999999999</v>
      </c>
      <c r="X587" t="str">
        <f>TEXT(Sheet1[[#This Row],[Date]], "yyyy")</f>
        <v>2024</v>
      </c>
      <c r="Y587" s="1">
        <f>Sheet1[[#This Row],[UnitPrice]]*Sheet1[[#This Row],[Quantity]] *(1 - Sheet1[[#This Row],[Discount]])</f>
        <v>980.49499999999989</v>
      </c>
      <c r="Z587" s="24">
        <f>SUM(Sheet1[[#This Row],[Quantity]]*Sheet1[[#This Row],[Returned]])</f>
        <v>0</v>
      </c>
    </row>
    <row r="588" spans="1:26" x14ac:dyDescent="0.25">
      <c r="A588" s="6">
        <v>45724</v>
      </c>
      <c r="B588" t="s">
        <v>29</v>
      </c>
      <c r="C588" t="s">
        <v>102</v>
      </c>
      <c r="D588">
        <v>1</v>
      </c>
      <c r="E588" s="1">
        <v>247.04</v>
      </c>
      <c r="F588" t="s">
        <v>51</v>
      </c>
      <c r="G588" t="s">
        <v>22</v>
      </c>
      <c r="H588" s="9">
        <v>0</v>
      </c>
      <c r="I588" t="s">
        <v>59</v>
      </c>
      <c r="J588" s="1">
        <v>247.04</v>
      </c>
      <c r="K588" t="s">
        <v>82</v>
      </c>
      <c r="L588" t="s">
        <v>25</v>
      </c>
      <c r="M588">
        <v>0</v>
      </c>
      <c r="N588" t="s">
        <v>1210</v>
      </c>
      <c r="O588" t="s">
        <v>1211</v>
      </c>
      <c r="P588" s="11">
        <v>26.86</v>
      </c>
      <c r="Q588" s="6">
        <v>45724</v>
      </c>
      <c r="R588" s="6">
        <v>45729</v>
      </c>
      <c r="S588" t="s">
        <v>38</v>
      </c>
      <c r="T588">
        <f>Sheet1[[#This Row],[DeliveryDate]]-Sheet1[[#This Row],[OrderDate]]</f>
        <v>5</v>
      </c>
      <c r="U588" t="str">
        <f t="shared" si="18"/>
        <v>Jun</v>
      </c>
      <c r="V588" t="str">
        <f t="shared" si="19"/>
        <v>Monday</v>
      </c>
      <c r="W588" s="1">
        <f>Sheet1[[#This Row],[TotalPrice]]-Sheet1[[#This Row],[ShippingCost]]</f>
        <v>220.18</v>
      </c>
      <c r="X588" t="str">
        <f>TEXT(Sheet1[[#This Row],[Date]], "yyyy")</f>
        <v>2025</v>
      </c>
      <c r="Y588" s="1">
        <f>Sheet1[[#This Row],[UnitPrice]]*Sheet1[[#This Row],[Quantity]] *(1 - Sheet1[[#This Row],[Discount]])</f>
        <v>247.04</v>
      </c>
      <c r="Z588" s="24">
        <f>SUM(Sheet1[[#This Row],[Quantity]]*Sheet1[[#This Row],[Returned]])</f>
        <v>0</v>
      </c>
    </row>
    <row r="589" spans="1:26" x14ac:dyDescent="0.25">
      <c r="A589" s="6">
        <v>45829</v>
      </c>
      <c r="B589" t="s">
        <v>29</v>
      </c>
      <c r="C589" t="s">
        <v>93</v>
      </c>
      <c r="D589">
        <v>3</v>
      </c>
      <c r="E589" s="1">
        <v>583.38</v>
      </c>
      <c r="F589" t="s">
        <v>21</v>
      </c>
      <c r="G589" t="s">
        <v>32</v>
      </c>
      <c r="H589" s="9">
        <v>0.15</v>
      </c>
      <c r="I589" t="s">
        <v>66</v>
      </c>
      <c r="J589" s="1">
        <v>1487.6189999999999</v>
      </c>
      <c r="K589" t="s">
        <v>67</v>
      </c>
      <c r="L589" t="s">
        <v>41</v>
      </c>
      <c r="M589">
        <v>1</v>
      </c>
      <c r="N589" t="s">
        <v>1212</v>
      </c>
      <c r="O589" t="s">
        <v>1213</v>
      </c>
      <c r="P589" s="11">
        <v>30.12</v>
      </c>
      <c r="Q589" s="6">
        <v>45829</v>
      </c>
      <c r="R589" s="6">
        <v>45838</v>
      </c>
      <c r="S589" t="s">
        <v>38</v>
      </c>
      <c r="T589">
        <f>Sheet1[[#This Row],[DeliveryDate]]-Sheet1[[#This Row],[OrderDate]]</f>
        <v>9</v>
      </c>
      <c r="U589" t="str">
        <f t="shared" si="18"/>
        <v>May</v>
      </c>
      <c r="V589" t="str">
        <f t="shared" si="19"/>
        <v>Wednesday</v>
      </c>
      <c r="W589" s="1">
        <f>Sheet1[[#This Row],[TotalPrice]]-Sheet1[[#This Row],[ShippingCost]]</f>
        <v>1457.499</v>
      </c>
      <c r="X589" t="str">
        <f>TEXT(Sheet1[[#This Row],[Date]], "yyyy")</f>
        <v>2025</v>
      </c>
      <c r="Y589" s="1">
        <f>Sheet1[[#This Row],[UnitPrice]]*Sheet1[[#This Row],[Quantity]] *(1 - Sheet1[[#This Row],[Discount]])</f>
        <v>1487.6189999999999</v>
      </c>
      <c r="Z589" s="24">
        <f>SUM(Sheet1[[#This Row],[Quantity]]*Sheet1[[#This Row],[Returned]])</f>
        <v>3</v>
      </c>
    </row>
    <row r="590" spans="1:26" hidden="1" x14ac:dyDescent="0.25">
      <c r="A590" s="6">
        <v>45752</v>
      </c>
      <c r="B590" t="s">
        <v>62</v>
      </c>
      <c r="C590" t="s">
        <v>46</v>
      </c>
      <c r="D590">
        <v>19</v>
      </c>
      <c r="E590" s="1">
        <v>267.02999999999997</v>
      </c>
      <c r="F590" t="s">
        <v>58</v>
      </c>
      <c r="G590" t="s">
        <v>22</v>
      </c>
      <c r="H590" s="9">
        <v>0.15</v>
      </c>
      <c r="I590" t="s">
        <v>59</v>
      </c>
      <c r="J590" s="1">
        <v>4312.5344999999998</v>
      </c>
      <c r="K590" t="s">
        <v>24</v>
      </c>
      <c r="L590" t="s">
        <v>35</v>
      </c>
      <c r="M590">
        <v>1</v>
      </c>
      <c r="N590" t="s">
        <v>1214</v>
      </c>
      <c r="O590" t="s">
        <v>1215</v>
      </c>
      <c r="P590" s="11">
        <v>35.82</v>
      </c>
      <c r="Q590" s="6">
        <v>45752</v>
      </c>
      <c r="R590" s="6">
        <v>45760</v>
      </c>
      <c r="S590" t="s">
        <v>65</v>
      </c>
      <c r="T590">
        <f>Sheet1[[#This Row],[DeliveryDate]]-Sheet1[[#This Row],[OrderDate]]</f>
        <v>8</v>
      </c>
      <c r="U590" t="str">
        <f t="shared" si="18"/>
        <v>Apr</v>
      </c>
      <c r="V590" t="str">
        <f t="shared" si="19"/>
        <v>Friday</v>
      </c>
      <c r="W590" s="1">
        <f>Sheet1[[#This Row],[TotalPrice]]-Sheet1[[#This Row],[ShippingCost]]</f>
        <v>4276.7145</v>
      </c>
      <c r="X590" t="str">
        <f>TEXT(Sheet1[[#This Row],[Date]], "yyyy")</f>
        <v>2025</v>
      </c>
      <c r="Y590" s="1">
        <f>Sheet1[[#This Row],[UnitPrice]]*Sheet1[[#This Row],[Quantity]] *(1 - Sheet1[[#This Row],[Discount]])</f>
        <v>4312.5344999999998</v>
      </c>
      <c r="Z590" s="24">
        <f>SUM(Sheet1[[#This Row],[Quantity]]*Sheet1[[#This Row],[Returned]])</f>
        <v>19</v>
      </c>
    </row>
    <row r="591" spans="1:26" x14ac:dyDescent="0.25">
      <c r="A591" s="6">
        <v>45356</v>
      </c>
      <c r="B591" t="s">
        <v>29</v>
      </c>
      <c r="C591" t="s">
        <v>109</v>
      </c>
      <c r="D591">
        <v>7</v>
      </c>
      <c r="E591" s="1">
        <v>77.69</v>
      </c>
      <c r="F591" t="s">
        <v>58</v>
      </c>
      <c r="G591" t="s">
        <v>22</v>
      </c>
      <c r="H591" s="9">
        <v>0</v>
      </c>
      <c r="I591" t="s">
        <v>52</v>
      </c>
      <c r="J591" s="1">
        <v>543.82999999999993</v>
      </c>
      <c r="K591" t="s">
        <v>82</v>
      </c>
      <c r="L591" t="s">
        <v>35</v>
      </c>
      <c r="M591">
        <v>0</v>
      </c>
      <c r="N591" t="s">
        <v>1216</v>
      </c>
      <c r="O591" t="s">
        <v>1217</v>
      </c>
      <c r="P591" s="11">
        <v>41.89</v>
      </c>
      <c r="Q591" s="6">
        <v>45356</v>
      </c>
      <c r="R591" s="6">
        <v>45363</v>
      </c>
      <c r="S591" t="s">
        <v>38</v>
      </c>
      <c r="T591">
        <f>Sheet1[[#This Row],[DeliveryDate]]-Sheet1[[#This Row],[OrderDate]]</f>
        <v>7</v>
      </c>
      <c r="U591" t="str">
        <f t="shared" si="18"/>
        <v>Jan</v>
      </c>
      <c r="V591" t="str">
        <f t="shared" si="19"/>
        <v>Thursday</v>
      </c>
      <c r="W591" s="1">
        <f>Sheet1[[#This Row],[TotalPrice]]-Sheet1[[#This Row],[ShippingCost]]</f>
        <v>501.93999999999994</v>
      </c>
      <c r="X591" t="str">
        <f>TEXT(Sheet1[[#This Row],[Date]], "yyyy")</f>
        <v>2024</v>
      </c>
      <c r="Y591" s="1">
        <f>Sheet1[[#This Row],[UnitPrice]]*Sheet1[[#This Row],[Quantity]] *(1 - Sheet1[[#This Row],[Discount]])</f>
        <v>543.82999999999993</v>
      </c>
      <c r="Z591" s="24">
        <f>SUM(Sheet1[[#This Row],[Quantity]]*Sheet1[[#This Row],[Returned]])</f>
        <v>0</v>
      </c>
    </row>
    <row r="592" spans="1:26" hidden="1" x14ac:dyDescent="0.25">
      <c r="A592" s="6">
        <v>45360</v>
      </c>
      <c r="B592" t="s">
        <v>19</v>
      </c>
      <c r="C592" t="s">
        <v>30</v>
      </c>
      <c r="D592">
        <v>20</v>
      </c>
      <c r="E592" s="1">
        <v>312.43</v>
      </c>
      <c r="F592" t="s">
        <v>51</v>
      </c>
      <c r="G592" t="s">
        <v>32</v>
      </c>
      <c r="H592" s="9">
        <v>0</v>
      </c>
      <c r="I592" t="s">
        <v>52</v>
      </c>
      <c r="J592" s="1">
        <v>6248.6</v>
      </c>
      <c r="K592" t="s">
        <v>82</v>
      </c>
      <c r="L592" t="s">
        <v>35</v>
      </c>
      <c r="M592">
        <v>0</v>
      </c>
      <c r="N592" t="s">
        <v>1218</v>
      </c>
      <c r="O592" t="s">
        <v>1219</v>
      </c>
      <c r="P592" s="11">
        <v>28.11</v>
      </c>
      <c r="Q592" s="6">
        <v>45360</v>
      </c>
      <c r="R592" s="6">
        <v>45362</v>
      </c>
      <c r="S592" t="s">
        <v>28</v>
      </c>
      <c r="T592">
        <f>Sheet1[[#This Row],[DeliveryDate]]-Sheet1[[#This Row],[OrderDate]]</f>
        <v>2</v>
      </c>
      <c r="U592" t="str">
        <f t="shared" si="18"/>
        <v>Jul</v>
      </c>
      <c r="V592" t="str">
        <f t="shared" si="19"/>
        <v>Sunday</v>
      </c>
      <c r="W592" s="1">
        <f>Sheet1[[#This Row],[TotalPrice]]-Sheet1[[#This Row],[ShippingCost]]</f>
        <v>6220.4900000000007</v>
      </c>
      <c r="X592" t="str">
        <f>TEXT(Sheet1[[#This Row],[Date]], "yyyy")</f>
        <v>2024</v>
      </c>
      <c r="Y592" s="1">
        <f>Sheet1[[#This Row],[UnitPrice]]*Sheet1[[#This Row],[Quantity]] *(1 - Sheet1[[#This Row],[Discount]])</f>
        <v>6248.6</v>
      </c>
      <c r="Z592" s="24">
        <f>SUM(Sheet1[[#This Row],[Quantity]]*Sheet1[[#This Row],[Returned]])</f>
        <v>0</v>
      </c>
    </row>
    <row r="593" spans="1:26" x14ac:dyDescent="0.25">
      <c r="A593" s="6">
        <v>45713</v>
      </c>
      <c r="B593" t="s">
        <v>45</v>
      </c>
      <c r="C593" t="s">
        <v>102</v>
      </c>
      <c r="D593">
        <v>19</v>
      </c>
      <c r="E593" s="1">
        <v>14.1</v>
      </c>
      <c r="F593" t="s">
        <v>51</v>
      </c>
      <c r="G593" t="s">
        <v>22</v>
      </c>
      <c r="H593" s="9">
        <v>0.05</v>
      </c>
      <c r="I593" t="s">
        <v>52</v>
      </c>
      <c r="J593" s="1">
        <v>254.505</v>
      </c>
      <c r="K593" t="s">
        <v>67</v>
      </c>
      <c r="L593" t="s">
        <v>25</v>
      </c>
      <c r="M593">
        <v>0</v>
      </c>
      <c r="N593" t="s">
        <v>1220</v>
      </c>
      <c r="O593" t="s">
        <v>1221</v>
      </c>
      <c r="P593" s="11">
        <v>37.840000000000003</v>
      </c>
      <c r="Q593" s="6">
        <v>45713</v>
      </c>
      <c r="R593" s="6">
        <v>45716</v>
      </c>
      <c r="S593" t="s">
        <v>50</v>
      </c>
      <c r="T593">
        <f>Sheet1[[#This Row],[DeliveryDate]]-Sheet1[[#This Row],[OrderDate]]</f>
        <v>3</v>
      </c>
      <c r="U593" t="str">
        <f t="shared" si="18"/>
        <v>Sep</v>
      </c>
      <c r="V593" t="str">
        <f t="shared" si="19"/>
        <v>Monday</v>
      </c>
      <c r="W593" s="1">
        <f>Sheet1[[#This Row],[TotalPrice]]-Sheet1[[#This Row],[ShippingCost]]</f>
        <v>216.66499999999999</v>
      </c>
      <c r="X593" t="str">
        <f>TEXT(Sheet1[[#This Row],[Date]], "yyyy")</f>
        <v>2025</v>
      </c>
      <c r="Y593" s="1">
        <f>Sheet1[[#This Row],[UnitPrice]]*Sheet1[[#This Row],[Quantity]] *(1 - Sheet1[[#This Row],[Discount]])</f>
        <v>254.50499999999997</v>
      </c>
      <c r="Z593" s="24">
        <f>SUM(Sheet1[[#This Row],[Quantity]]*Sheet1[[#This Row],[Returned]])</f>
        <v>0</v>
      </c>
    </row>
    <row r="594" spans="1:26" hidden="1" x14ac:dyDescent="0.25">
      <c r="A594" s="6">
        <v>45612</v>
      </c>
      <c r="B594" t="s">
        <v>62</v>
      </c>
      <c r="C594" t="s">
        <v>93</v>
      </c>
      <c r="D594">
        <v>17</v>
      </c>
      <c r="E594" s="1">
        <v>266.83</v>
      </c>
      <c r="F594" t="s">
        <v>58</v>
      </c>
      <c r="G594" t="s">
        <v>32</v>
      </c>
      <c r="H594" s="9">
        <v>0.05</v>
      </c>
      <c r="I594" t="s">
        <v>47</v>
      </c>
      <c r="J594" s="1">
        <v>4309.3044999999993</v>
      </c>
      <c r="K594" t="s">
        <v>82</v>
      </c>
      <c r="L594" t="s">
        <v>41</v>
      </c>
      <c r="M594">
        <v>0</v>
      </c>
      <c r="N594" t="s">
        <v>1222</v>
      </c>
      <c r="O594" t="s">
        <v>1223</v>
      </c>
      <c r="P594" s="11">
        <v>32.520000000000003</v>
      </c>
      <c r="Q594" s="6">
        <v>45612</v>
      </c>
      <c r="R594" s="6">
        <v>45619</v>
      </c>
      <c r="S594" t="s">
        <v>65</v>
      </c>
      <c r="T594">
        <f>Sheet1[[#This Row],[DeliveryDate]]-Sheet1[[#This Row],[OrderDate]]</f>
        <v>7</v>
      </c>
      <c r="U594" t="str">
        <f t="shared" si="18"/>
        <v>Feb</v>
      </c>
      <c r="V594" t="str">
        <f t="shared" si="19"/>
        <v>Saturday</v>
      </c>
      <c r="W594" s="1">
        <f>Sheet1[[#This Row],[TotalPrice]]-Sheet1[[#This Row],[ShippingCost]]</f>
        <v>4276.7844999999988</v>
      </c>
      <c r="X594" t="str">
        <f>TEXT(Sheet1[[#This Row],[Date]], "yyyy")</f>
        <v>2024</v>
      </c>
      <c r="Y594" s="1">
        <f>Sheet1[[#This Row],[UnitPrice]]*Sheet1[[#This Row],[Quantity]] *(1 - Sheet1[[#This Row],[Discount]])</f>
        <v>4309.3044999999993</v>
      </c>
      <c r="Z594" s="24">
        <f>SUM(Sheet1[[#This Row],[Quantity]]*Sheet1[[#This Row],[Returned]])</f>
        <v>0</v>
      </c>
    </row>
    <row r="595" spans="1:26" x14ac:dyDescent="0.25">
      <c r="A595" s="6">
        <v>45505</v>
      </c>
      <c r="B595" t="s">
        <v>29</v>
      </c>
      <c r="C595" t="s">
        <v>109</v>
      </c>
      <c r="D595">
        <v>20</v>
      </c>
      <c r="E595" s="1">
        <v>248.11</v>
      </c>
      <c r="F595" t="s">
        <v>58</v>
      </c>
      <c r="G595" t="s">
        <v>22</v>
      </c>
      <c r="H595" s="9">
        <v>0.05</v>
      </c>
      <c r="I595" t="s">
        <v>52</v>
      </c>
      <c r="J595" s="1">
        <v>4714.09</v>
      </c>
      <c r="K595" t="s">
        <v>24</v>
      </c>
      <c r="L595" t="s">
        <v>35</v>
      </c>
      <c r="M595">
        <v>0</v>
      </c>
      <c r="N595" t="s">
        <v>1224</v>
      </c>
      <c r="O595" t="s">
        <v>1225</v>
      </c>
      <c r="P595" s="11">
        <v>22.96</v>
      </c>
      <c r="Q595" s="6">
        <v>45505</v>
      </c>
      <c r="R595" s="6">
        <v>45510</v>
      </c>
      <c r="S595" t="s">
        <v>38</v>
      </c>
      <c r="T595">
        <f>Sheet1[[#This Row],[DeliveryDate]]-Sheet1[[#This Row],[OrderDate]]</f>
        <v>5</v>
      </c>
      <c r="U595" t="str">
        <f t="shared" si="18"/>
        <v>Nov</v>
      </c>
      <c r="V595" t="str">
        <f t="shared" si="19"/>
        <v>Thursday</v>
      </c>
      <c r="W595" s="1">
        <f>Sheet1[[#This Row],[TotalPrice]]-Sheet1[[#This Row],[ShippingCost]]</f>
        <v>4691.13</v>
      </c>
      <c r="X595" t="str">
        <f>TEXT(Sheet1[[#This Row],[Date]], "yyyy")</f>
        <v>2024</v>
      </c>
      <c r="Y595" s="1">
        <f>Sheet1[[#This Row],[UnitPrice]]*Sheet1[[#This Row],[Quantity]] *(1 - Sheet1[[#This Row],[Discount]])</f>
        <v>4714.09</v>
      </c>
      <c r="Z595" s="24">
        <f>SUM(Sheet1[[#This Row],[Quantity]]*Sheet1[[#This Row],[Returned]])</f>
        <v>0</v>
      </c>
    </row>
    <row r="596" spans="1:26" hidden="1" x14ac:dyDescent="0.25">
      <c r="A596" s="6">
        <v>45402</v>
      </c>
      <c r="B596" t="s">
        <v>62</v>
      </c>
      <c r="C596" t="s">
        <v>46</v>
      </c>
      <c r="D596">
        <v>5</v>
      </c>
      <c r="E596" s="1">
        <v>316.76</v>
      </c>
      <c r="F596" t="s">
        <v>21</v>
      </c>
      <c r="G596" t="s">
        <v>32</v>
      </c>
      <c r="H596" s="9">
        <v>0.05</v>
      </c>
      <c r="I596" t="s">
        <v>33</v>
      </c>
      <c r="J596" s="1">
        <v>1504.61</v>
      </c>
      <c r="K596" t="s">
        <v>34</v>
      </c>
      <c r="L596" t="s">
        <v>25</v>
      </c>
      <c r="M596">
        <v>1</v>
      </c>
      <c r="N596" t="s">
        <v>1226</v>
      </c>
      <c r="O596" t="s">
        <v>998</v>
      </c>
      <c r="P596" s="11">
        <v>12.7</v>
      </c>
      <c r="Q596" s="6">
        <v>45402</v>
      </c>
      <c r="R596" s="6">
        <v>45412</v>
      </c>
      <c r="S596" t="s">
        <v>65</v>
      </c>
      <c r="T596">
        <f>Sheet1[[#This Row],[DeliveryDate]]-Sheet1[[#This Row],[OrderDate]]</f>
        <v>10</v>
      </c>
      <c r="U596" t="str">
        <f t="shared" si="18"/>
        <v>Aug</v>
      </c>
      <c r="V596" t="str">
        <f t="shared" si="19"/>
        <v>Friday</v>
      </c>
      <c r="W596" s="1">
        <f>Sheet1[[#This Row],[TotalPrice]]-Sheet1[[#This Row],[ShippingCost]]</f>
        <v>1491.9099999999999</v>
      </c>
      <c r="X596" t="str">
        <f>TEXT(Sheet1[[#This Row],[Date]], "yyyy")</f>
        <v>2024</v>
      </c>
      <c r="Y596" s="1">
        <f>Sheet1[[#This Row],[UnitPrice]]*Sheet1[[#This Row],[Quantity]] *(1 - Sheet1[[#This Row],[Discount]])</f>
        <v>1504.61</v>
      </c>
      <c r="Z596" s="24">
        <f>SUM(Sheet1[[#This Row],[Quantity]]*Sheet1[[#This Row],[Returned]])</f>
        <v>5</v>
      </c>
    </row>
    <row r="597" spans="1:26" hidden="1" x14ac:dyDescent="0.25">
      <c r="A597" s="6">
        <v>45191</v>
      </c>
      <c r="B597" t="s">
        <v>39</v>
      </c>
      <c r="C597" t="s">
        <v>20</v>
      </c>
      <c r="D597">
        <v>19</v>
      </c>
      <c r="E597" s="1">
        <v>35.380000000000003</v>
      </c>
      <c r="F597" t="s">
        <v>31</v>
      </c>
      <c r="G597" t="s">
        <v>32</v>
      </c>
      <c r="H597" s="9">
        <v>0.15</v>
      </c>
      <c r="I597" t="s">
        <v>66</v>
      </c>
      <c r="J597" s="1">
        <v>571.38700000000006</v>
      </c>
      <c r="K597" t="s">
        <v>24</v>
      </c>
      <c r="L597" t="s">
        <v>35</v>
      </c>
      <c r="M597">
        <v>0</v>
      </c>
      <c r="N597" t="s">
        <v>1227</v>
      </c>
      <c r="O597" t="s">
        <v>1228</v>
      </c>
      <c r="P597" s="11">
        <v>7.06</v>
      </c>
      <c r="Q597" s="6">
        <v>45191</v>
      </c>
      <c r="R597" s="6">
        <v>45197</v>
      </c>
      <c r="S597" t="s">
        <v>44</v>
      </c>
      <c r="T597">
        <f>Sheet1[[#This Row],[DeliveryDate]]-Sheet1[[#This Row],[OrderDate]]</f>
        <v>6</v>
      </c>
      <c r="U597" t="str">
        <f t="shared" si="18"/>
        <v>Apr</v>
      </c>
      <c r="V597" t="str">
        <f t="shared" si="19"/>
        <v>Monday</v>
      </c>
      <c r="W597" s="1">
        <f>Sheet1[[#This Row],[TotalPrice]]-Sheet1[[#This Row],[ShippingCost]]</f>
        <v>564.32700000000011</v>
      </c>
      <c r="X597" t="str">
        <f>TEXT(Sheet1[[#This Row],[Date]], "yyyy")</f>
        <v>2023</v>
      </c>
      <c r="Y597" s="1">
        <f>Sheet1[[#This Row],[UnitPrice]]*Sheet1[[#This Row],[Quantity]] *(1 - Sheet1[[#This Row],[Discount]])</f>
        <v>571.38700000000006</v>
      </c>
      <c r="Z597" s="24">
        <f>SUM(Sheet1[[#This Row],[Quantity]]*Sheet1[[#This Row],[Returned]])</f>
        <v>0</v>
      </c>
    </row>
    <row r="598" spans="1:26" x14ac:dyDescent="0.25">
      <c r="A598" s="6">
        <v>45832</v>
      </c>
      <c r="B598" t="s">
        <v>19</v>
      </c>
      <c r="C598" t="s">
        <v>93</v>
      </c>
      <c r="D598">
        <v>5</v>
      </c>
      <c r="E598" s="1">
        <v>137.56</v>
      </c>
      <c r="F598" t="s">
        <v>51</v>
      </c>
      <c r="G598" t="s">
        <v>22</v>
      </c>
      <c r="H598" s="9">
        <v>0.15</v>
      </c>
      <c r="I598" t="s">
        <v>66</v>
      </c>
      <c r="J598" s="1">
        <v>584.63</v>
      </c>
      <c r="K598" t="s">
        <v>55</v>
      </c>
      <c r="L598" t="s">
        <v>35</v>
      </c>
      <c r="M598">
        <v>0</v>
      </c>
      <c r="N598" t="s">
        <v>1229</v>
      </c>
      <c r="O598" t="s">
        <v>219</v>
      </c>
      <c r="P598" s="11">
        <v>6.45</v>
      </c>
      <c r="Q598" s="6">
        <v>45832</v>
      </c>
      <c r="R598" s="6">
        <v>45839</v>
      </c>
      <c r="S598" t="s">
        <v>28</v>
      </c>
      <c r="T598">
        <f>Sheet1[[#This Row],[DeliveryDate]]-Sheet1[[#This Row],[OrderDate]]</f>
        <v>7</v>
      </c>
      <c r="U598" t="str">
        <f t="shared" si="18"/>
        <v>Jul</v>
      </c>
      <c r="V598" t="str">
        <f t="shared" si="19"/>
        <v>Tuesday</v>
      </c>
      <c r="W598" s="1">
        <f>Sheet1[[#This Row],[TotalPrice]]-Sheet1[[#This Row],[ShippingCost]]</f>
        <v>578.17999999999995</v>
      </c>
      <c r="X598" t="str">
        <f>TEXT(Sheet1[[#This Row],[Date]], "yyyy")</f>
        <v>2025</v>
      </c>
      <c r="Y598" s="1">
        <f>Sheet1[[#This Row],[UnitPrice]]*Sheet1[[#This Row],[Quantity]] *(1 - Sheet1[[#This Row],[Discount]])</f>
        <v>584.63</v>
      </c>
      <c r="Z598" s="24">
        <f>SUM(Sheet1[[#This Row],[Quantity]]*Sheet1[[#This Row],[Returned]])</f>
        <v>0</v>
      </c>
    </row>
    <row r="599" spans="1:26" hidden="1" x14ac:dyDescent="0.25">
      <c r="A599" s="6">
        <v>45258</v>
      </c>
      <c r="B599" t="s">
        <v>45</v>
      </c>
      <c r="C599" t="s">
        <v>20</v>
      </c>
      <c r="D599">
        <v>8</v>
      </c>
      <c r="E599" s="1">
        <v>157.93</v>
      </c>
      <c r="F599" t="s">
        <v>21</v>
      </c>
      <c r="G599" t="s">
        <v>32</v>
      </c>
      <c r="H599" s="9">
        <v>0.15</v>
      </c>
      <c r="I599" t="s">
        <v>66</v>
      </c>
      <c r="J599" s="1">
        <v>1073.924</v>
      </c>
      <c r="K599" t="s">
        <v>24</v>
      </c>
      <c r="L599" t="s">
        <v>35</v>
      </c>
      <c r="M599">
        <v>0</v>
      </c>
      <c r="N599" t="s">
        <v>1230</v>
      </c>
      <c r="O599" t="s">
        <v>1231</v>
      </c>
      <c r="P599" s="11">
        <v>6.31</v>
      </c>
      <c r="Q599" s="6">
        <v>45258</v>
      </c>
      <c r="R599" s="6">
        <v>45265</v>
      </c>
      <c r="S599" t="s">
        <v>50</v>
      </c>
      <c r="T599">
        <f>Sheet1[[#This Row],[DeliveryDate]]-Sheet1[[#This Row],[OrderDate]]</f>
        <v>7</v>
      </c>
      <c r="U599" t="str">
        <f t="shared" si="18"/>
        <v>Apr</v>
      </c>
      <c r="V599" t="str">
        <f t="shared" si="19"/>
        <v>Tuesday</v>
      </c>
      <c r="W599" s="1">
        <f>Sheet1[[#This Row],[TotalPrice]]-Sheet1[[#This Row],[ShippingCost]]</f>
        <v>1067.614</v>
      </c>
      <c r="X599" t="str">
        <f>TEXT(Sheet1[[#This Row],[Date]], "yyyy")</f>
        <v>2023</v>
      </c>
      <c r="Y599" s="1">
        <f>Sheet1[[#This Row],[UnitPrice]]*Sheet1[[#This Row],[Quantity]] *(1 - Sheet1[[#This Row],[Discount]])</f>
        <v>1073.924</v>
      </c>
      <c r="Z599" s="24">
        <f>SUM(Sheet1[[#This Row],[Quantity]]*Sheet1[[#This Row],[Returned]])</f>
        <v>0</v>
      </c>
    </row>
    <row r="600" spans="1:26" x14ac:dyDescent="0.25">
      <c r="A600" s="6">
        <v>45390</v>
      </c>
      <c r="B600" t="s">
        <v>39</v>
      </c>
      <c r="C600" t="s">
        <v>40</v>
      </c>
      <c r="D600">
        <v>6</v>
      </c>
      <c r="E600" s="1">
        <v>126.86</v>
      </c>
      <c r="F600" t="s">
        <v>51</v>
      </c>
      <c r="G600" t="s">
        <v>22</v>
      </c>
      <c r="H600" s="9">
        <v>0.05</v>
      </c>
      <c r="I600" t="s">
        <v>23</v>
      </c>
      <c r="J600" s="1">
        <v>723.10199999999998</v>
      </c>
      <c r="K600" t="s">
        <v>55</v>
      </c>
      <c r="L600" t="s">
        <v>25</v>
      </c>
      <c r="M600">
        <v>0</v>
      </c>
      <c r="N600" t="s">
        <v>1232</v>
      </c>
      <c r="O600" t="s">
        <v>1233</v>
      </c>
      <c r="P600" s="11">
        <v>35.49</v>
      </c>
      <c r="Q600" s="6">
        <v>45390</v>
      </c>
      <c r="R600" s="6">
        <v>45399</v>
      </c>
      <c r="S600" t="s">
        <v>44</v>
      </c>
      <c r="T600">
        <f>Sheet1[[#This Row],[DeliveryDate]]-Sheet1[[#This Row],[OrderDate]]</f>
        <v>9</v>
      </c>
      <c r="U600" t="str">
        <f t="shared" si="18"/>
        <v>Jun</v>
      </c>
      <c r="V600" t="str">
        <f t="shared" si="19"/>
        <v>Tuesday</v>
      </c>
      <c r="W600" s="1">
        <f>Sheet1[[#This Row],[TotalPrice]]-Sheet1[[#This Row],[ShippingCost]]</f>
        <v>687.61199999999997</v>
      </c>
      <c r="X600" t="str">
        <f>TEXT(Sheet1[[#This Row],[Date]], "yyyy")</f>
        <v>2024</v>
      </c>
      <c r="Y600" s="1">
        <f>Sheet1[[#This Row],[UnitPrice]]*Sheet1[[#This Row],[Quantity]] *(1 - Sheet1[[#This Row],[Discount]])</f>
        <v>723.10199999999998</v>
      </c>
      <c r="Z600" s="24">
        <f>SUM(Sheet1[[#This Row],[Quantity]]*Sheet1[[#This Row],[Returned]])</f>
        <v>0</v>
      </c>
    </row>
    <row r="601" spans="1:26" x14ac:dyDescent="0.25">
      <c r="A601" s="6">
        <v>45664</v>
      </c>
      <c r="B601" t="s">
        <v>39</v>
      </c>
      <c r="C601" t="s">
        <v>46</v>
      </c>
      <c r="D601">
        <v>15</v>
      </c>
      <c r="E601" s="1">
        <v>240.05</v>
      </c>
      <c r="F601" t="s">
        <v>51</v>
      </c>
      <c r="G601" t="s">
        <v>32</v>
      </c>
      <c r="H601" s="9">
        <v>0.05</v>
      </c>
      <c r="I601" t="s">
        <v>52</v>
      </c>
      <c r="J601" s="1">
        <v>3420.7125000000001</v>
      </c>
      <c r="K601" t="s">
        <v>82</v>
      </c>
      <c r="L601" t="s">
        <v>25</v>
      </c>
      <c r="M601">
        <v>0</v>
      </c>
      <c r="N601" t="s">
        <v>1234</v>
      </c>
      <c r="O601" t="s">
        <v>1088</v>
      </c>
      <c r="P601" s="11">
        <v>14.31</v>
      </c>
      <c r="Q601" s="6">
        <v>45664</v>
      </c>
      <c r="R601" s="6">
        <v>45671</v>
      </c>
      <c r="S601" t="s">
        <v>44</v>
      </c>
      <c r="T601">
        <f>Sheet1[[#This Row],[DeliveryDate]]-Sheet1[[#This Row],[OrderDate]]</f>
        <v>7</v>
      </c>
      <c r="U601" t="str">
        <f t="shared" si="18"/>
        <v>Jan</v>
      </c>
      <c r="V601" t="str">
        <f t="shared" si="19"/>
        <v>Monday</v>
      </c>
      <c r="W601" s="1">
        <f>Sheet1[[#This Row],[TotalPrice]]-Sheet1[[#This Row],[ShippingCost]]</f>
        <v>3406.4025000000001</v>
      </c>
      <c r="X601" t="str">
        <f>TEXT(Sheet1[[#This Row],[Date]], "yyyy")</f>
        <v>2025</v>
      </c>
      <c r="Y601" s="1">
        <f>Sheet1[[#This Row],[UnitPrice]]*Sheet1[[#This Row],[Quantity]] *(1 - Sheet1[[#This Row],[Discount]])</f>
        <v>3420.7124999999996</v>
      </c>
      <c r="Z601" s="24">
        <f>SUM(Sheet1[[#This Row],[Quantity]]*Sheet1[[#This Row],[Returned]])</f>
        <v>0</v>
      </c>
    </row>
    <row r="602" spans="1:26" x14ac:dyDescent="0.25">
      <c r="A602" s="6">
        <v>44981</v>
      </c>
      <c r="B602" t="s">
        <v>29</v>
      </c>
      <c r="C602" t="s">
        <v>93</v>
      </c>
      <c r="D602">
        <v>3</v>
      </c>
      <c r="E602" s="1">
        <v>37.630000000000003</v>
      </c>
      <c r="F602" t="s">
        <v>31</v>
      </c>
      <c r="G602" t="s">
        <v>22</v>
      </c>
      <c r="H602" s="9">
        <v>0.1</v>
      </c>
      <c r="I602" t="s">
        <v>52</v>
      </c>
      <c r="J602" s="1">
        <v>101.601</v>
      </c>
      <c r="K602" t="s">
        <v>55</v>
      </c>
      <c r="L602" t="s">
        <v>25</v>
      </c>
      <c r="M602">
        <v>0</v>
      </c>
      <c r="N602" t="s">
        <v>1235</v>
      </c>
      <c r="O602" t="s">
        <v>1236</v>
      </c>
      <c r="P602" s="11">
        <v>43.7</v>
      </c>
      <c r="Q602" s="6">
        <v>44981</v>
      </c>
      <c r="R602" s="6">
        <v>44988</v>
      </c>
      <c r="S602" t="s">
        <v>38</v>
      </c>
      <c r="T602">
        <f>Sheet1[[#This Row],[DeliveryDate]]-Sheet1[[#This Row],[OrderDate]]</f>
        <v>7</v>
      </c>
      <c r="U602" t="str">
        <f t="shared" si="18"/>
        <v>Jan</v>
      </c>
      <c r="V602" t="str">
        <f t="shared" si="19"/>
        <v>Wednesday</v>
      </c>
      <c r="W602" s="1">
        <f>Sheet1[[#This Row],[TotalPrice]]-Sheet1[[#This Row],[ShippingCost]]</f>
        <v>57.900999999999996</v>
      </c>
      <c r="X602" t="str">
        <f>TEXT(Sheet1[[#This Row],[Date]], "yyyy")</f>
        <v>2023</v>
      </c>
      <c r="Y602" s="1">
        <f>Sheet1[[#This Row],[UnitPrice]]*Sheet1[[#This Row],[Quantity]] *(1 - Sheet1[[#This Row],[Discount]])</f>
        <v>101.60100000000001</v>
      </c>
      <c r="Z602" s="24">
        <f>SUM(Sheet1[[#This Row],[Quantity]]*Sheet1[[#This Row],[Returned]])</f>
        <v>0</v>
      </c>
    </row>
    <row r="603" spans="1:26" x14ac:dyDescent="0.25">
      <c r="A603" s="6">
        <v>45660</v>
      </c>
      <c r="B603" t="s">
        <v>45</v>
      </c>
      <c r="C603" t="s">
        <v>40</v>
      </c>
      <c r="D603">
        <v>10</v>
      </c>
      <c r="E603" s="1">
        <v>451.14</v>
      </c>
      <c r="F603" t="s">
        <v>31</v>
      </c>
      <c r="G603" t="s">
        <v>32</v>
      </c>
      <c r="H603" s="9">
        <v>0</v>
      </c>
      <c r="I603" t="s">
        <v>59</v>
      </c>
      <c r="J603" s="1">
        <v>4511.3999999999996</v>
      </c>
      <c r="K603" t="s">
        <v>34</v>
      </c>
      <c r="L603" t="s">
        <v>25</v>
      </c>
      <c r="M603">
        <v>0</v>
      </c>
      <c r="N603" t="s">
        <v>1237</v>
      </c>
      <c r="O603" t="s">
        <v>1238</v>
      </c>
      <c r="P603" s="11">
        <v>29.96</v>
      </c>
      <c r="Q603" s="6">
        <v>45660</v>
      </c>
      <c r="R603" s="6">
        <v>45670</v>
      </c>
      <c r="S603" t="s">
        <v>50</v>
      </c>
      <c r="T603">
        <f>Sheet1[[#This Row],[DeliveryDate]]-Sheet1[[#This Row],[OrderDate]]</f>
        <v>10</v>
      </c>
      <c r="U603" t="str">
        <f t="shared" si="18"/>
        <v>Nov</v>
      </c>
      <c r="V603" t="str">
        <f t="shared" si="19"/>
        <v>Monday</v>
      </c>
      <c r="W603" s="1">
        <f>Sheet1[[#This Row],[TotalPrice]]-Sheet1[[#This Row],[ShippingCost]]</f>
        <v>4481.4399999999996</v>
      </c>
      <c r="X603" t="str">
        <f>TEXT(Sheet1[[#This Row],[Date]], "yyyy")</f>
        <v>2025</v>
      </c>
      <c r="Y603" s="1">
        <f>Sheet1[[#This Row],[UnitPrice]]*Sheet1[[#This Row],[Quantity]] *(1 - Sheet1[[#This Row],[Discount]])</f>
        <v>4511.3999999999996</v>
      </c>
      <c r="Z603" s="24">
        <f>SUM(Sheet1[[#This Row],[Quantity]]*Sheet1[[#This Row],[Returned]])</f>
        <v>0</v>
      </c>
    </row>
    <row r="604" spans="1:26" hidden="1" x14ac:dyDescent="0.25">
      <c r="A604" s="6">
        <v>44980</v>
      </c>
      <c r="B604" t="s">
        <v>62</v>
      </c>
      <c r="C604" t="s">
        <v>109</v>
      </c>
      <c r="D604">
        <v>16</v>
      </c>
      <c r="E604" s="1">
        <v>509.08</v>
      </c>
      <c r="F604" t="s">
        <v>51</v>
      </c>
      <c r="G604" t="s">
        <v>22</v>
      </c>
      <c r="H604" s="9">
        <v>0</v>
      </c>
      <c r="I604" t="s">
        <v>52</v>
      </c>
      <c r="J604" s="1">
        <v>8145.28</v>
      </c>
      <c r="K604" t="s">
        <v>24</v>
      </c>
      <c r="L604" t="s">
        <v>25</v>
      </c>
      <c r="M604">
        <v>0</v>
      </c>
      <c r="N604" t="s">
        <v>1239</v>
      </c>
      <c r="O604" t="s">
        <v>1240</v>
      </c>
      <c r="P604" s="11">
        <v>37.53</v>
      </c>
      <c r="Q604" s="6">
        <v>44980</v>
      </c>
      <c r="R604" s="6">
        <v>44987</v>
      </c>
      <c r="S604" t="s">
        <v>65</v>
      </c>
      <c r="T604">
        <f>Sheet1[[#This Row],[DeliveryDate]]-Sheet1[[#This Row],[OrderDate]]</f>
        <v>7</v>
      </c>
      <c r="U604" t="str">
        <f t="shared" si="18"/>
        <v>Apr</v>
      </c>
      <c r="V604" t="str">
        <f t="shared" si="19"/>
        <v>Saturday</v>
      </c>
      <c r="W604" s="1">
        <f>Sheet1[[#This Row],[TotalPrice]]-Sheet1[[#This Row],[ShippingCost]]</f>
        <v>8107.75</v>
      </c>
      <c r="X604" t="str">
        <f>TEXT(Sheet1[[#This Row],[Date]], "yyyy")</f>
        <v>2023</v>
      </c>
      <c r="Y604" s="1">
        <f>Sheet1[[#This Row],[UnitPrice]]*Sheet1[[#This Row],[Quantity]] *(1 - Sheet1[[#This Row],[Discount]])</f>
        <v>8145.28</v>
      </c>
      <c r="Z604" s="24">
        <f>SUM(Sheet1[[#This Row],[Quantity]]*Sheet1[[#This Row],[Returned]])</f>
        <v>0</v>
      </c>
    </row>
    <row r="605" spans="1:26" x14ac:dyDescent="0.25">
      <c r="A605" s="6">
        <v>45773</v>
      </c>
      <c r="B605" t="s">
        <v>45</v>
      </c>
      <c r="C605" t="s">
        <v>109</v>
      </c>
      <c r="D605">
        <v>4</v>
      </c>
      <c r="E605" s="1">
        <v>582.73</v>
      </c>
      <c r="F605" t="s">
        <v>58</v>
      </c>
      <c r="G605" t="s">
        <v>22</v>
      </c>
      <c r="H605" s="9">
        <v>0.05</v>
      </c>
      <c r="I605" t="s">
        <v>52</v>
      </c>
      <c r="J605" s="1">
        <v>2214.3739999999998</v>
      </c>
      <c r="K605" t="s">
        <v>67</v>
      </c>
      <c r="L605" t="s">
        <v>41</v>
      </c>
      <c r="M605">
        <v>0</v>
      </c>
      <c r="N605" t="s">
        <v>1241</v>
      </c>
      <c r="O605" t="s">
        <v>1242</v>
      </c>
      <c r="P605" s="11">
        <v>44.26</v>
      </c>
      <c r="Q605" s="6">
        <v>45773</v>
      </c>
      <c r="R605" s="6">
        <v>45776</v>
      </c>
      <c r="S605" t="s">
        <v>50</v>
      </c>
      <c r="T605">
        <f>Sheet1[[#This Row],[DeliveryDate]]-Sheet1[[#This Row],[OrderDate]]</f>
        <v>3</v>
      </c>
      <c r="U605" t="str">
        <f t="shared" si="18"/>
        <v>Jan</v>
      </c>
      <c r="V605" t="str">
        <f t="shared" si="19"/>
        <v>Wednesday</v>
      </c>
      <c r="W605" s="1">
        <f>Sheet1[[#This Row],[TotalPrice]]-Sheet1[[#This Row],[ShippingCost]]</f>
        <v>2170.1139999999996</v>
      </c>
      <c r="X605" t="str">
        <f>TEXT(Sheet1[[#This Row],[Date]], "yyyy")</f>
        <v>2025</v>
      </c>
      <c r="Y605" s="1">
        <f>Sheet1[[#This Row],[UnitPrice]]*Sheet1[[#This Row],[Quantity]] *(1 - Sheet1[[#This Row],[Discount]])</f>
        <v>2214.3739999999998</v>
      </c>
      <c r="Z605" s="24">
        <f>SUM(Sheet1[[#This Row],[Quantity]]*Sheet1[[#This Row],[Returned]])</f>
        <v>0</v>
      </c>
    </row>
    <row r="606" spans="1:26" hidden="1" x14ac:dyDescent="0.25">
      <c r="A606" s="6">
        <v>45085</v>
      </c>
      <c r="B606" t="s">
        <v>29</v>
      </c>
      <c r="C606" t="s">
        <v>30</v>
      </c>
      <c r="D606">
        <v>9</v>
      </c>
      <c r="E606" s="1">
        <v>115.24</v>
      </c>
      <c r="F606" t="s">
        <v>21</v>
      </c>
      <c r="G606" t="s">
        <v>22</v>
      </c>
      <c r="H606" s="9">
        <v>0</v>
      </c>
      <c r="I606" t="s">
        <v>33</v>
      </c>
      <c r="J606" s="1">
        <v>1037.1600000000001</v>
      </c>
      <c r="K606" t="s">
        <v>82</v>
      </c>
      <c r="L606" t="s">
        <v>25</v>
      </c>
      <c r="M606">
        <v>0</v>
      </c>
      <c r="N606" t="s">
        <v>1243</v>
      </c>
      <c r="O606" t="s">
        <v>1244</v>
      </c>
      <c r="P606" s="11">
        <v>8.2799999999999994</v>
      </c>
      <c r="Q606" s="6">
        <v>45085</v>
      </c>
      <c r="R606" s="6">
        <v>45091</v>
      </c>
      <c r="S606" t="s">
        <v>38</v>
      </c>
      <c r="T606">
        <f>Sheet1[[#This Row],[DeliveryDate]]-Sheet1[[#This Row],[OrderDate]]</f>
        <v>6</v>
      </c>
      <c r="U606" t="str">
        <f t="shared" si="18"/>
        <v>Aug</v>
      </c>
      <c r="V606" t="str">
        <f t="shared" si="19"/>
        <v>Saturday</v>
      </c>
      <c r="W606" s="1">
        <f>Sheet1[[#This Row],[TotalPrice]]-Sheet1[[#This Row],[ShippingCost]]</f>
        <v>1028.8800000000001</v>
      </c>
      <c r="X606" t="str">
        <f>TEXT(Sheet1[[#This Row],[Date]], "yyyy")</f>
        <v>2023</v>
      </c>
      <c r="Y606" s="1">
        <f>Sheet1[[#This Row],[UnitPrice]]*Sheet1[[#This Row],[Quantity]] *(1 - Sheet1[[#This Row],[Discount]])</f>
        <v>1037.1599999999999</v>
      </c>
      <c r="Z606" s="24">
        <f>SUM(Sheet1[[#This Row],[Quantity]]*Sheet1[[#This Row],[Returned]])</f>
        <v>0</v>
      </c>
    </row>
    <row r="607" spans="1:26" x14ac:dyDescent="0.25">
      <c r="A607" s="6">
        <v>45001</v>
      </c>
      <c r="B607" t="s">
        <v>39</v>
      </c>
      <c r="C607" t="s">
        <v>102</v>
      </c>
      <c r="D607">
        <v>14</v>
      </c>
      <c r="E607" s="1">
        <v>565.45000000000005</v>
      </c>
      <c r="F607" t="s">
        <v>58</v>
      </c>
      <c r="G607" t="s">
        <v>22</v>
      </c>
      <c r="H607" s="9">
        <v>0.1</v>
      </c>
      <c r="I607" t="s">
        <v>23</v>
      </c>
      <c r="J607" s="1">
        <v>7124.670000000001</v>
      </c>
      <c r="K607" t="s">
        <v>24</v>
      </c>
      <c r="L607" t="s">
        <v>41</v>
      </c>
      <c r="M607">
        <v>0</v>
      </c>
      <c r="N607" t="s">
        <v>1245</v>
      </c>
      <c r="O607" t="s">
        <v>1246</v>
      </c>
      <c r="P607" s="11">
        <v>24.4</v>
      </c>
      <c r="Q607" s="6">
        <v>45001</v>
      </c>
      <c r="R607" s="6">
        <v>45010</v>
      </c>
      <c r="S607" t="s">
        <v>44</v>
      </c>
      <c r="T607">
        <f>Sheet1[[#This Row],[DeliveryDate]]-Sheet1[[#This Row],[OrderDate]]</f>
        <v>9</v>
      </c>
      <c r="U607" t="str">
        <f t="shared" si="18"/>
        <v>Nov</v>
      </c>
      <c r="V607" t="str">
        <f t="shared" si="19"/>
        <v>Wednesday</v>
      </c>
      <c r="W607" s="1">
        <f>Sheet1[[#This Row],[TotalPrice]]-Sheet1[[#This Row],[ShippingCost]]</f>
        <v>7100.2700000000013</v>
      </c>
      <c r="X607" t="str">
        <f>TEXT(Sheet1[[#This Row],[Date]], "yyyy")</f>
        <v>2023</v>
      </c>
      <c r="Y607" s="1">
        <f>Sheet1[[#This Row],[UnitPrice]]*Sheet1[[#This Row],[Quantity]] *(1 - Sheet1[[#This Row],[Discount]])</f>
        <v>7124.670000000001</v>
      </c>
      <c r="Z607" s="24">
        <f>SUM(Sheet1[[#This Row],[Quantity]]*Sheet1[[#This Row],[Returned]])</f>
        <v>0</v>
      </c>
    </row>
    <row r="608" spans="1:26" hidden="1" x14ac:dyDescent="0.25">
      <c r="A608" s="6">
        <v>45588</v>
      </c>
      <c r="B608" t="s">
        <v>39</v>
      </c>
      <c r="C608" t="s">
        <v>30</v>
      </c>
      <c r="D608">
        <v>11</v>
      </c>
      <c r="E608" s="1">
        <v>121.54</v>
      </c>
      <c r="F608" t="s">
        <v>58</v>
      </c>
      <c r="G608" t="s">
        <v>22</v>
      </c>
      <c r="H608" s="9">
        <v>0</v>
      </c>
      <c r="I608" t="s">
        <v>52</v>
      </c>
      <c r="J608" s="1">
        <v>1336.94</v>
      </c>
      <c r="K608" t="s">
        <v>82</v>
      </c>
      <c r="L608" t="s">
        <v>35</v>
      </c>
      <c r="M608">
        <v>0</v>
      </c>
      <c r="N608" t="s">
        <v>1247</v>
      </c>
      <c r="O608" t="s">
        <v>1248</v>
      </c>
      <c r="P608" s="11">
        <v>16.62</v>
      </c>
      <c r="Q608" s="6">
        <v>45588</v>
      </c>
      <c r="R608" s="6">
        <v>45593</v>
      </c>
      <c r="S608" t="s">
        <v>44</v>
      </c>
      <c r="T608">
        <f>Sheet1[[#This Row],[DeliveryDate]]-Sheet1[[#This Row],[OrderDate]]</f>
        <v>5</v>
      </c>
      <c r="U608" t="str">
        <f t="shared" si="18"/>
        <v>Dec</v>
      </c>
      <c r="V608" t="str">
        <f t="shared" si="19"/>
        <v>Sunday</v>
      </c>
      <c r="W608" s="1">
        <f>Sheet1[[#This Row],[TotalPrice]]-Sheet1[[#This Row],[ShippingCost]]</f>
        <v>1320.3200000000002</v>
      </c>
      <c r="X608" t="str">
        <f>TEXT(Sheet1[[#This Row],[Date]], "yyyy")</f>
        <v>2024</v>
      </c>
      <c r="Y608" s="1">
        <f>Sheet1[[#This Row],[UnitPrice]]*Sheet1[[#This Row],[Quantity]] *(1 - Sheet1[[#This Row],[Discount]])</f>
        <v>1336.94</v>
      </c>
      <c r="Z608" s="24">
        <f>SUM(Sheet1[[#This Row],[Quantity]]*Sheet1[[#This Row],[Returned]])</f>
        <v>0</v>
      </c>
    </row>
    <row r="609" spans="1:26" x14ac:dyDescent="0.25">
      <c r="A609" s="6">
        <v>45052</v>
      </c>
      <c r="B609" t="s">
        <v>19</v>
      </c>
      <c r="C609" t="s">
        <v>40</v>
      </c>
      <c r="D609">
        <v>14</v>
      </c>
      <c r="E609" s="1">
        <v>175.66</v>
      </c>
      <c r="F609" t="s">
        <v>21</v>
      </c>
      <c r="G609" t="s">
        <v>22</v>
      </c>
      <c r="H609" s="9">
        <v>0.05</v>
      </c>
      <c r="I609" t="s">
        <v>59</v>
      </c>
      <c r="J609" s="1">
        <v>2336.2779999999998</v>
      </c>
      <c r="K609" t="s">
        <v>67</v>
      </c>
      <c r="L609" t="s">
        <v>35</v>
      </c>
      <c r="M609">
        <v>0</v>
      </c>
      <c r="N609" t="s">
        <v>1249</v>
      </c>
      <c r="O609" t="s">
        <v>1250</v>
      </c>
      <c r="P609" s="11">
        <v>26.12</v>
      </c>
      <c r="Q609" s="6">
        <v>45052</v>
      </c>
      <c r="R609" s="6">
        <v>45060</v>
      </c>
      <c r="S609" t="s">
        <v>28</v>
      </c>
      <c r="T609">
        <f>Sheet1[[#This Row],[DeliveryDate]]-Sheet1[[#This Row],[OrderDate]]</f>
        <v>8</v>
      </c>
      <c r="U609" t="str">
        <f t="shared" si="18"/>
        <v>May</v>
      </c>
      <c r="V609" t="str">
        <f t="shared" si="19"/>
        <v>Friday</v>
      </c>
      <c r="W609" s="1">
        <f>Sheet1[[#This Row],[TotalPrice]]-Sheet1[[#This Row],[ShippingCost]]</f>
        <v>2310.1579999999999</v>
      </c>
      <c r="X609" t="str">
        <f>TEXT(Sheet1[[#This Row],[Date]], "yyyy")</f>
        <v>2023</v>
      </c>
      <c r="Y609" s="1">
        <f>Sheet1[[#This Row],[UnitPrice]]*Sheet1[[#This Row],[Quantity]] *(1 - Sheet1[[#This Row],[Discount]])</f>
        <v>2336.2779999999998</v>
      </c>
      <c r="Z609" s="24">
        <f>SUM(Sheet1[[#This Row],[Quantity]]*Sheet1[[#This Row],[Returned]])</f>
        <v>0</v>
      </c>
    </row>
    <row r="610" spans="1:26" hidden="1" x14ac:dyDescent="0.25">
      <c r="A610" s="6">
        <v>45519</v>
      </c>
      <c r="B610" t="s">
        <v>29</v>
      </c>
      <c r="C610" t="s">
        <v>93</v>
      </c>
      <c r="D610">
        <v>3</v>
      </c>
      <c r="E610" s="1">
        <v>437.97</v>
      </c>
      <c r="F610" t="s">
        <v>51</v>
      </c>
      <c r="G610" t="s">
        <v>22</v>
      </c>
      <c r="H610" s="9">
        <v>0.05</v>
      </c>
      <c r="I610" t="s">
        <v>23</v>
      </c>
      <c r="J610" s="1">
        <v>1248.2145</v>
      </c>
      <c r="K610" t="s">
        <v>67</v>
      </c>
      <c r="L610" t="s">
        <v>35</v>
      </c>
      <c r="M610">
        <v>1</v>
      </c>
      <c r="N610" t="s">
        <v>1251</v>
      </c>
      <c r="O610" t="s">
        <v>1252</v>
      </c>
      <c r="P610" s="11">
        <v>23.29</v>
      </c>
      <c r="Q610" s="6">
        <v>45519</v>
      </c>
      <c r="R610" s="6">
        <v>45526</v>
      </c>
      <c r="S610" t="s">
        <v>38</v>
      </c>
      <c r="T610">
        <f>Sheet1[[#This Row],[DeliveryDate]]-Sheet1[[#This Row],[OrderDate]]</f>
        <v>7</v>
      </c>
      <c r="U610" t="str">
        <f t="shared" si="18"/>
        <v>Feb</v>
      </c>
      <c r="V610" t="str">
        <f t="shared" si="19"/>
        <v>Monday</v>
      </c>
      <c r="W610" s="1">
        <f>Sheet1[[#This Row],[TotalPrice]]-Sheet1[[#This Row],[ShippingCost]]</f>
        <v>1224.9245000000001</v>
      </c>
      <c r="X610" t="str">
        <f>TEXT(Sheet1[[#This Row],[Date]], "yyyy")</f>
        <v>2024</v>
      </c>
      <c r="Y610" s="1">
        <f>Sheet1[[#This Row],[UnitPrice]]*Sheet1[[#This Row],[Quantity]] *(1 - Sheet1[[#This Row],[Discount]])</f>
        <v>1248.2145</v>
      </c>
      <c r="Z610" s="24">
        <f>SUM(Sheet1[[#This Row],[Quantity]]*Sheet1[[#This Row],[Returned]])</f>
        <v>3</v>
      </c>
    </row>
    <row r="611" spans="1:26" x14ac:dyDescent="0.25">
      <c r="A611" s="6">
        <v>45161</v>
      </c>
      <c r="B611" t="s">
        <v>29</v>
      </c>
      <c r="C611" t="s">
        <v>109</v>
      </c>
      <c r="D611">
        <v>12</v>
      </c>
      <c r="E611" s="1">
        <v>411.59</v>
      </c>
      <c r="F611" t="s">
        <v>21</v>
      </c>
      <c r="G611" t="s">
        <v>22</v>
      </c>
      <c r="H611" s="9">
        <v>0.15</v>
      </c>
      <c r="I611" t="s">
        <v>66</v>
      </c>
      <c r="J611" s="1">
        <v>4198.2179999999998</v>
      </c>
      <c r="K611" t="s">
        <v>67</v>
      </c>
      <c r="L611" t="s">
        <v>25</v>
      </c>
      <c r="M611">
        <v>0</v>
      </c>
      <c r="N611" t="s">
        <v>1253</v>
      </c>
      <c r="O611" t="s">
        <v>1254</v>
      </c>
      <c r="P611" s="11">
        <v>19.170000000000002</v>
      </c>
      <c r="Q611" s="6">
        <v>45161</v>
      </c>
      <c r="R611" s="6">
        <v>45169</v>
      </c>
      <c r="S611" t="s">
        <v>38</v>
      </c>
      <c r="T611">
        <f>Sheet1[[#This Row],[DeliveryDate]]-Sheet1[[#This Row],[OrderDate]]</f>
        <v>8</v>
      </c>
      <c r="U611" t="str">
        <f t="shared" si="18"/>
        <v>Mar</v>
      </c>
      <c r="V611" t="str">
        <f t="shared" si="19"/>
        <v>Tuesday</v>
      </c>
      <c r="W611" s="1">
        <f>Sheet1[[#This Row],[TotalPrice]]-Sheet1[[#This Row],[ShippingCost]]</f>
        <v>4179.0479999999998</v>
      </c>
      <c r="X611" t="str">
        <f>TEXT(Sheet1[[#This Row],[Date]], "yyyy")</f>
        <v>2023</v>
      </c>
      <c r="Y611" s="1">
        <f>Sheet1[[#This Row],[UnitPrice]]*Sheet1[[#This Row],[Quantity]] *(1 - Sheet1[[#This Row],[Discount]])</f>
        <v>4198.2179999999998</v>
      </c>
      <c r="Z611" s="24">
        <f>SUM(Sheet1[[#This Row],[Quantity]]*Sheet1[[#This Row],[Returned]])</f>
        <v>0</v>
      </c>
    </row>
    <row r="612" spans="1:26" x14ac:dyDescent="0.25">
      <c r="A612" s="6">
        <v>45760</v>
      </c>
      <c r="B612" t="s">
        <v>29</v>
      </c>
      <c r="C612" t="s">
        <v>20</v>
      </c>
      <c r="D612">
        <v>1</v>
      </c>
      <c r="E612" s="1">
        <v>163.29</v>
      </c>
      <c r="F612" t="s">
        <v>21</v>
      </c>
      <c r="G612" t="s">
        <v>32</v>
      </c>
      <c r="H612" s="9">
        <v>0</v>
      </c>
      <c r="I612" t="s">
        <v>66</v>
      </c>
      <c r="J612" s="1">
        <v>163.29</v>
      </c>
      <c r="K612" t="s">
        <v>82</v>
      </c>
      <c r="L612" t="s">
        <v>41</v>
      </c>
      <c r="M612">
        <v>0</v>
      </c>
      <c r="N612" t="s">
        <v>1255</v>
      </c>
      <c r="O612" t="s">
        <v>1256</v>
      </c>
      <c r="P612" s="11">
        <v>21.15</v>
      </c>
      <c r="Q612" s="6">
        <v>45760</v>
      </c>
      <c r="R612" s="6">
        <v>45769</v>
      </c>
      <c r="S612" t="s">
        <v>38</v>
      </c>
      <c r="T612">
        <f>Sheet1[[#This Row],[DeliveryDate]]-Sheet1[[#This Row],[OrderDate]]</f>
        <v>9</v>
      </c>
      <c r="U612" t="str">
        <f t="shared" si="18"/>
        <v>May</v>
      </c>
      <c r="V612" t="str">
        <f t="shared" si="19"/>
        <v>Wednesday</v>
      </c>
      <c r="W612" s="1">
        <f>Sheet1[[#This Row],[TotalPrice]]-Sheet1[[#This Row],[ShippingCost]]</f>
        <v>142.13999999999999</v>
      </c>
      <c r="X612" t="str">
        <f>TEXT(Sheet1[[#This Row],[Date]], "yyyy")</f>
        <v>2025</v>
      </c>
      <c r="Y612" s="1">
        <f>Sheet1[[#This Row],[UnitPrice]]*Sheet1[[#This Row],[Quantity]] *(1 - Sheet1[[#This Row],[Discount]])</f>
        <v>163.29</v>
      </c>
      <c r="Z612" s="24">
        <f>SUM(Sheet1[[#This Row],[Quantity]]*Sheet1[[#This Row],[Returned]])</f>
        <v>0</v>
      </c>
    </row>
    <row r="613" spans="1:26" x14ac:dyDescent="0.25">
      <c r="A613" s="6">
        <v>45012</v>
      </c>
      <c r="B613" t="s">
        <v>29</v>
      </c>
      <c r="C613" t="s">
        <v>40</v>
      </c>
      <c r="D613">
        <v>7</v>
      </c>
      <c r="E613" s="1">
        <v>290.22000000000003</v>
      </c>
      <c r="F613" t="s">
        <v>31</v>
      </c>
      <c r="G613" t="s">
        <v>32</v>
      </c>
      <c r="H613" s="9">
        <v>0.1</v>
      </c>
      <c r="I613" t="s">
        <v>33</v>
      </c>
      <c r="J613" s="1">
        <v>1828.386</v>
      </c>
      <c r="K613" t="s">
        <v>67</v>
      </c>
      <c r="L613" t="s">
        <v>41</v>
      </c>
      <c r="M613">
        <v>0</v>
      </c>
      <c r="N613" t="s">
        <v>1257</v>
      </c>
      <c r="O613" t="s">
        <v>1258</v>
      </c>
      <c r="P613" s="11">
        <v>33.15</v>
      </c>
      <c r="Q613" s="6">
        <v>45012</v>
      </c>
      <c r="R613" s="6">
        <v>45020</v>
      </c>
      <c r="S613" t="s">
        <v>38</v>
      </c>
      <c r="T613">
        <f>Sheet1[[#This Row],[DeliveryDate]]-Sheet1[[#This Row],[OrderDate]]</f>
        <v>8</v>
      </c>
      <c r="U613" t="str">
        <f t="shared" si="18"/>
        <v>Jun</v>
      </c>
      <c r="V613" t="str">
        <f t="shared" si="19"/>
        <v>Wednesday</v>
      </c>
      <c r="W613" s="1">
        <f>Sheet1[[#This Row],[TotalPrice]]-Sheet1[[#This Row],[ShippingCost]]</f>
        <v>1795.2359999999999</v>
      </c>
      <c r="X613" t="str">
        <f>TEXT(Sheet1[[#This Row],[Date]], "yyyy")</f>
        <v>2023</v>
      </c>
      <c r="Y613" s="1">
        <f>Sheet1[[#This Row],[UnitPrice]]*Sheet1[[#This Row],[Quantity]] *(1 - Sheet1[[#This Row],[Discount]])</f>
        <v>1828.3860000000002</v>
      </c>
      <c r="Z613" s="24">
        <f>SUM(Sheet1[[#This Row],[Quantity]]*Sheet1[[#This Row],[Returned]])</f>
        <v>0</v>
      </c>
    </row>
    <row r="614" spans="1:26" hidden="1" x14ac:dyDescent="0.25">
      <c r="A614" s="6">
        <v>45098</v>
      </c>
      <c r="B614" t="s">
        <v>39</v>
      </c>
      <c r="C614" t="s">
        <v>109</v>
      </c>
      <c r="D614">
        <v>11</v>
      </c>
      <c r="E614" s="1">
        <v>577.1</v>
      </c>
      <c r="F614" t="s">
        <v>51</v>
      </c>
      <c r="G614" t="s">
        <v>32</v>
      </c>
      <c r="H614" s="9">
        <v>0.15</v>
      </c>
      <c r="I614" t="s">
        <v>47</v>
      </c>
      <c r="J614" s="1">
        <v>5395.8850000000002</v>
      </c>
      <c r="K614" t="s">
        <v>67</v>
      </c>
      <c r="L614" t="s">
        <v>35</v>
      </c>
      <c r="M614">
        <v>0</v>
      </c>
      <c r="N614" t="s">
        <v>1259</v>
      </c>
      <c r="O614" t="s">
        <v>518</v>
      </c>
      <c r="P614" s="11">
        <v>13.16</v>
      </c>
      <c r="Q614" s="6">
        <v>45098</v>
      </c>
      <c r="R614" s="6">
        <v>45105</v>
      </c>
      <c r="S614" t="s">
        <v>44</v>
      </c>
      <c r="T614">
        <f>Sheet1[[#This Row],[DeliveryDate]]-Sheet1[[#This Row],[OrderDate]]</f>
        <v>7</v>
      </c>
      <c r="U614" t="str">
        <f t="shared" si="18"/>
        <v>Apr</v>
      </c>
      <c r="V614" t="str">
        <f t="shared" si="19"/>
        <v>Thursday</v>
      </c>
      <c r="W614" s="1">
        <f>Sheet1[[#This Row],[TotalPrice]]-Sheet1[[#This Row],[ShippingCost]]</f>
        <v>5382.7250000000004</v>
      </c>
      <c r="X614" t="str">
        <f>TEXT(Sheet1[[#This Row],[Date]], "yyyy")</f>
        <v>2023</v>
      </c>
      <c r="Y614" s="1">
        <f>Sheet1[[#This Row],[UnitPrice]]*Sheet1[[#This Row],[Quantity]] *(1 - Sheet1[[#This Row],[Discount]])</f>
        <v>5395.8850000000002</v>
      </c>
      <c r="Z614" s="24">
        <f>SUM(Sheet1[[#This Row],[Quantity]]*Sheet1[[#This Row],[Returned]])</f>
        <v>0</v>
      </c>
    </row>
    <row r="615" spans="1:26" x14ac:dyDescent="0.25">
      <c r="A615" s="6">
        <v>45058</v>
      </c>
      <c r="B615" t="s">
        <v>45</v>
      </c>
      <c r="C615" t="s">
        <v>109</v>
      </c>
      <c r="D615">
        <v>10</v>
      </c>
      <c r="E615" s="1">
        <v>50.1</v>
      </c>
      <c r="F615" t="s">
        <v>31</v>
      </c>
      <c r="G615" t="s">
        <v>22</v>
      </c>
      <c r="H615" s="9">
        <v>0.1</v>
      </c>
      <c r="I615" t="s">
        <v>59</v>
      </c>
      <c r="J615" s="1">
        <v>450.9</v>
      </c>
      <c r="K615" t="s">
        <v>67</v>
      </c>
      <c r="L615" t="s">
        <v>25</v>
      </c>
      <c r="M615">
        <v>1</v>
      </c>
      <c r="N615" t="s">
        <v>1260</v>
      </c>
      <c r="O615" t="s">
        <v>1261</v>
      </c>
      <c r="P615" s="11">
        <v>23.43</v>
      </c>
      <c r="Q615" s="6">
        <v>45058</v>
      </c>
      <c r="R615" s="6">
        <v>45065</v>
      </c>
      <c r="S615" t="s">
        <v>50</v>
      </c>
      <c r="T615">
        <f>Sheet1[[#This Row],[DeliveryDate]]-Sheet1[[#This Row],[OrderDate]]</f>
        <v>7</v>
      </c>
      <c r="U615" t="str">
        <f t="shared" si="18"/>
        <v>Nov</v>
      </c>
      <c r="V615" t="str">
        <f t="shared" si="19"/>
        <v>Saturday</v>
      </c>
      <c r="W615" s="1">
        <f>Sheet1[[#This Row],[TotalPrice]]-Sheet1[[#This Row],[ShippingCost]]</f>
        <v>427.46999999999997</v>
      </c>
      <c r="X615" t="str">
        <f>TEXT(Sheet1[[#This Row],[Date]], "yyyy")</f>
        <v>2023</v>
      </c>
      <c r="Y615" s="1">
        <f>Sheet1[[#This Row],[UnitPrice]]*Sheet1[[#This Row],[Quantity]] *(1 - Sheet1[[#This Row],[Discount]])</f>
        <v>450.90000000000003</v>
      </c>
      <c r="Z615" s="24">
        <f>SUM(Sheet1[[#This Row],[Quantity]]*Sheet1[[#This Row],[Returned]])</f>
        <v>10</v>
      </c>
    </row>
    <row r="616" spans="1:26" x14ac:dyDescent="0.25">
      <c r="A616" s="6">
        <v>45386</v>
      </c>
      <c r="B616" t="s">
        <v>39</v>
      </c>
      <c r="C616" t="s">
        <v>20</v>
      </c>
      <c r="D616">
        <v>14</v>
      </c>
      <c r="E616" s="1">
        <v>117.31</v>
      </c>
      <c r="F616" t="s">
        <v>31</v>
      </c>
      <c r="G616" t="s">
        <v>22</v>
      </c>
      <c r="H616" s="9">
        <v>0</v>
      </c>
      <c r="I616" t="s">
        <v>66</v>
      </c>
      <c r="J616" s="1">
        <v>1642.34</v>
      </c>
      <c r="K616" t="s">
        <v>24</v>
      </c>
      <c r="L616" t="s">
        <v>41</v>
      </c>
      <c r="M616">
        <v>0</v>
      </c>
      <c r="N616" t="s">
        <v>1262</v>
      </c>
      <c r="O616" t="s">
        <v>1263</v>
      </c>
      <c r="P616" s="11">
        <v>41.24</v>
      </c>
      <c r="Q616" s="6">
        <v>45386</v>
      </c>
      <c r="R616" s="6">
        <v>45389</v>
      </c>
      <c r="S616" t="s">
        <v>44</v>
      </c>
      <c r="T616">
        <f>Sheet1[[#This Row],[DeliveryDate]]-Sheet1[[#This Row],[OrderDate]]</f>
        <v>3</v>
      </c>
      <c r="U616" t="str">
        <f t="shared" si="18"/>
        <v>Mar</v>
      </c>
      <c r="V616" t="str">
        <f t="shared" si="19"/>
        <v>Friday</v>
      </c>
      <c r="W616" s="1">
        <f>Sheet1[[#This Row],[TotalPrice]]-Sheet1[[#This Row],[ShippingCost]]</f>
        <v>1601.1</v>
      </c>
      <c r="X616" t="str">
        <f>TEXT(Sheet1[[#This Row],[Date]], "yyyy")</f>
        <v>2024</v>
      </c>
      <c r="Y616" s="1">
        <f>Sheet1[[#This Row],[UnitPrice]]*Sheet1[[#This Row],[Quantity]] *(1 - Sheet1[[#This Row],[Discount]])</f>
        <v>1642.3400000000001</v>
      </c>
      <c r="Z616" s="24">
        <f>SUM(Sheet1[[#This Row],[Quantity]]*Sheet1[[#This Row],[Returned]])</f>
        <v>0</v>
      </c>
    </row>
    <row r="617" spans="1:26" x14ac:dyDescent="0.25">
      <c r="A617" s="6">
        <v>45669</v>
      </c>
      <c r="B617" t="s">
        <v>45</v>
      </c>
      <c r="C617" t="s">
        <v>93</v>
      </c>
      <c r="D617">
        <v>3</v>
      </c>
      <c r="E617" s="1">
        <v>193.98</v>
      </c>
      <c r="F617" t="s">
        <v>31</v>
      </c>
      <c r="G617" t="s">
        <v>32</v>
      </c>
      <c r="H617" s="9">
        <v>0</v>
      </c>
      <c r="I617" t="s">
        <v>59</v>
      </c>
      <c r="J617" s="1">
        <v>581.93999999999994</v>
      </c>
      <c r="K617" t="s">
        <v>82</v>
      </c>
      <c r="L617" t="s">
        <v>41</v>
      </c>
      <c r="M617">
        <v>0</v>
      </c>
      <c r="N617" t="s">
        <v>1264</v>
      </c>
      <c r="O617" t="s">
        <v>1265</v>
      </c>
      <c r="P617" s="11">
        <v>27.53</v>
      </c>
      <c r="Q617" s="6">
        <v>45669</v>
      </c>
      <c r="R617" s="6">
        <v>45673</v>
      </c>
      <c r="S617" t="s">
        <v>50</v>
      </c>
      <c r="T617">
        <f>Sheet1[[#This Row],[DeliveryDate]]-Sheet1[[#This Row],[OrderDate]]</f>
        <v>4</v>
      </c>
      <c r="U617" t="str">
        <f t="shared" si="18"/>
        <v>Sep</v>
      </c>
      <c r="V617" t="str">
        <f t="shared" si="19"/>
        <v>Wednesday</v>
      </c>
      <c r="W617" s="1">
        <f>Sheet1[[#This Row],[TotalPrice]]-Sheet1[[#This Row],[ShippingCost]]</f>
        <v>554.41</v>
      </c>
      <c r="X617" t="str">
        <f>TEXT(Sheet1[[#This Row],[Date]], "yyyy")</f>
        <v>2025</v>
      </c>
      <c r="Y617" s="1">
        <f>Sheet1[[#This Row],[UnitPrice]]*Sheet1[[#This Row],[Quantity]] *(1 - Sheet1[[#This Row],[Discount]])</f>
        <v>581.93999999999994</v>
      </c>
      <c r="Z617" s="24">
        <f>SUM(Sheet1[[#This Row],[Quantity]]*Sheet1[[#This Row],[Returned]])</f>
        <v>0</v>
      </c>
    </row>
    <row r="618" spans="1:26" hidden="1" x14ac:dyDescent="0.25">
      <c r="A618" s="6">
        <v>45131</v>
      </c>
      <c r="B618" t="s">
        <v>29</v>
      </c>
      <c r="C618" t="s">
        <v>30</v>
      </c>
      <c r="D618">
        <v>20</v>
      </c>
      <c r="E618" s="1">
        <v>386.86</v>
      </c>
      <c r="F618" t="s">
        <v>31</v>
      </c>
      <c r="G618" t="s">
        <v>22</v>
      </c>
      <c r="H618" s="9">
        <v>0.05</v>
      </c>
      <c r="I618" t="s">
        <v>52</v>
      </c>
      <c r="J618" s="1">
        <v>7350.34</v>
      </c>
      <c r="K618" t="s">
        <v>24</v>
      </c>
      <c r="L618" t="s">
        <v>41</v>
      </c>
      <c r="M618">
        <v>0</v>
      </c>
      <c r="N618" t="s">
        <v>1266</v>
      </c>
      <c r="O618" t="s">
        <v>1267</v>
      </c>
      <c r="P618" s="11">
        <v>41.56</v>
      </c>
      <c r="Q618" s="6">
        <v>45131</v>
      </c>
      <c r="R618" s="6">
        <v>45136</v>
      </c>
      <c r="S618" t="s">
        <v>38</v>
      </c>
      <c r="T618">
        <f>Sheet1[[#This Row],[DeliveryDate]]-Sheet1[[#This Row],[OrderDate]]</f>
        <v>5</v>
      </c>
      <c r="U618" t="str">
        <f t="shared" si="18"/>
        <v>Feb</v>
      </c>
      <c r="V618" t="str">
        <f t="shared" si="19"/>
        <v>Tuesday</v>
      </c>
      <c r="W618" s="1">
        <f>Sheet1[[#This Row],[TotalPrice]]-Sheet1[[#This Row],[ShippingCost]]</f>
        <v>7308.78</v>
      </c>
      <c r="X618" t="str">
        <f>TEXT(Sheet1[[#This Row],[Date]], "yyyy")</f>
        <v>2023</v>
      </c>
      <c r="Y618" s="1">
        <f>Sheet1[[#This Row],[UnitPrice]]*Sheet1[[#This Row],[Quantity]] *(1 - Sheet1[[#This Row],[Discount]])</f>
        <v>7350.34</v>
      </c>
      <c r="Z618" s="24">
        <f>SUM(Sheet1[[#This Row],[Quantity]]*Sheet1[[#This Row],[Returned]])</f>
        <v>0</v>
      </c>
    </row>
    <row r="619" spans="1:26" hidden="1" x14ac:dyDescent="0.25">
      <c r="A619" s="6">
        <v>45178</v>
      </c>
      <c r="B619" t="s">
        <v>39</v>
      </c>
      <c r="C619" t="s">
        <v>46</v>
      </c>
      <c r="D619">
        <v>12</v>
      </c>
      <c r="E619" s="1">
        <v>81.33</v>
      </c>
      <c r="F619" t="s">
        <v>58</v>
      </c>
      <c r="G619" t="s">
        <v>22</v>
      </c>
      <c r="H619" s="9">
        <v>0</v>
      </c>
      <c r="I619" t="s">
        <v>52</v>
      </c>
      <c r="J619" s="1">
        <v>975.96</v>
      </c>
      <c r="K619" t="s">
        <v>67</v>
      </c>
      <c r="L619" t="s">
        <v>35</v>
      </c>
      <c r="M619">
        <v>1</v>
      </c>
      <c r="N619" t="s">
        <v>1268</v>
      </c>
      <c r="O619" t="s">
        <v>1126</v>
      </c>
      <c r="P619" s="11">
        <v>30.73</v>
      </c>
      <c r="Q619" s="6">
        <v>45178</v>
      </c>
      <c r="R619" s="6">
        <v>45182</v>
      </c>
      <c r="S619" t="s">
        <v>44</v>
      </c>
      <c r="T619">
        <f>Sheet1[[#This Row],[DeliveryDate]]-Sheet1[[#This Row],[OrderDate]]</f>
        <v>4</v>
      </c>
      <c r="U619" t="str">
        <f t="shared" si="18"/>
        <v>Nov</v>
      </c>
      <c r="V619" t="str">
        <f t="shared" si="19"/>
        <v>Sunday</v>
      </c>
      <c r="W619" s="1">
        <f>Sheet1[[#This Row],[TotalPrice]]-Sheet1[[#This Row],[ShippingCost]]</f>
        <v>945.23</v>
      </c>
      <c r="X619" t="str">
        <f>TEXT(Sheet1[[#This Row],[Date]], "yyyy")</f>
        <v>2023</v>
      </c>
      <c r="Y619" s="1">
        <f>Sheet1[[#This Row],[UnitPrice]]*Sheet1[[#This Row],[Quantity]] *(1 - Sheet1[[#This Row],[Discount]])</f>
        <v>975.96</v>
      </c>
      <c r="Z619" s="24">
        <f>SUM(Sheet1[[#This Row],[Quantity]]*Sheet1[[#This Row],[Returned]])</f>
        <v>12</v>
      </c>
    </row>
    <row r="620" spans="1:26" x14ac:dyDescent="0.25">
      <c r="A620" s="6">
        <v>45694</v>
      </c>
      <c r="B620" t="s">
        <v>62</v>
      </c>
      <c r="C620" t="s">
        <v>109</v>
      </c>
      <c r="D620">
        <v>4</v>
      </c>
      <c r="E620" s="1">
        <v>473.91</v>
      </c>
      <c r="F620" t="s">
        <v>31</v>
      </c>
      <c r="G620" t="s">
        <v>32</v>
      </c>
      <c r="H620" s="9">
        <v>0.05</v>
      </c>
      <c r="I620" t="s">
        <v>23</v>
      </c>
      <c r="J620" s="1">
        <v>1800.8579999999999</v>
      </c>
      <c r="K620" t="s">
        <v>82</v>
      </c>
      <c r="L620" t="s">
        <v>35</v>
      </c>
      <c r="M620">
        <v>0</v>
      </c>
      <c r="N620" t="s">
        <v>1269</v>
      </c>
      <c r="O620" t="s">
        <v>1270</v>
      </c>
      <c r="P620" s="11">
        <v>29.22</v>
      </c>
      <c r="Q620" s="6">
        <v>45694</v>
      </c>
      <c r="R620" s="6">
        <v>45702</v>
      </c>
      <c r="S620" t="s">
        <v>65</v>
      </c>
      <c r="T620">
        <f>Sheet1[[#This Row],[DeliveryDate]]-Sheet1[[#This Row],[OrderDate]]</f>
        <v>8</v>
      </c>
      <c r="U620" t="str">
        <f t="shared" si="18"/>
        <v>May</v>
      </c>
      <c r="V620" t="str">
        <f t="shared" si="19"/>
        <v>Tuesday</v>
      </c>
      <c r="W620" s="1">
        <f>Sheet1[[#This Row],[TotalPrice]]-Sheet1[[#This Row],[ShippingCost]]</f>
        <v>1771.6379999999999</v>
      </c>
      <c r="X620" t="str">
        <f>TEXT(Sheet1[[#This Row],[Date]], "yyyy")</f>
        <v>2025</v>
      </c>
      <c r="Y620" s="1">
        <f>Sheet1[[#This Row],[UnitPrice]]*Sheet1[[#This Row],[Quantity]] *(1 - Sheet1[[#This Row],[Discount]])</f>
        <v>1800.8579999999999</v>
      </c>
      <c r="Z620" s="24">
        <f>SUM(Sheet1[[#This Row],[Quantity]]*Sheet1[[#This Row],[Returned]])</f>
        <v>0</v>
      </c>
    </row>
    <row r="621" spans="1:26" hidden="1" x14ac:dyDescent="0.25">
      <c r="A621" s="6">
        <v>45597</v>
      </c>
      <c r="B621" t="s">
        <v>39</v>
      </c>
      <c r="C621" t="s">
        <v>30</v>
      </c>
      <c r="D621">
        <v>2</v>
      </c>
      <c r="E621" s="1">
        <v>437.04</v>
      </c>
      <c r="F621" t="s">
        <v>51</v>
      </c>
      <c r="G621" t="s">
        <v>22</v>
      </c>
      <c r="H621" s="9">
        <v>0</v>
      </c>
      <c r="I621" t="s">
        <v>47</v>
      </c>
      <c r="J621" s="1">
        <v>874.08</v>
      </c>
      <c r="K621" t="s">
        <v>82</v>
      </c>
      <c r="L621" t="s">
        <v>35</v>
      </c>
      <c r="M621">
        <v>1</v>
      </c>
      <c r="N621" t="s">
        <v>1271</v>
      </c>
      <c r="O621" t="s">
        <v>1272</v>
      </c>
      <c r="P621" s="11">
        <v>37.369999999999997</v>
      </c>
      <c r="Q621" s="6">
        <v>45597</v>
      </c>
      <c r="R621" s="6">
        <v>45604</v>
      </c>
      <c r="S621" t="s">
        <v>44</v>
      </c>
      <c r="T621">
        <f>Sheet1[[#This Row],[DeliveryDate]]-Sheet1[[#This Row],[OrderDate]]</f>
        <v>7</v>
      </c>
      <c r="U621" t="str">
        <f t="shared" si="18"/>
        <v>Apr</v>
      </c>
      <c r="V621" t="str">
        <f t="shared" si="19"/>
        <v>Monday</v>
      </c>
      <c r="W621" s="1">
        <f>Sheet1[[#This Row],[TotalPrice]]-Sheet1[[#This Row],[ShippingCost]]</f>
        <v>836.71</v>
      </c>
      <c r="X621" t="str">
        <f>TEXT(Sheet1[[#This Row],[Date]], "yyyy")</f>
        <v>2024</v>
      </c>
      <c r="Y621" s="1">
        <f>Sheet1[[#This Row],[UnitPrice]]*Sheet1[[#This Row],[Quantity]] *(1 - Sheet1[[#This Row],[Discount]])</f>
        <v>874.08</v>
      </c>
      <c r="Z621" s="24">
        <f>SUM(Sheet1[[#This Row],[Quantity]]*Sheet1[[#This Row],[Returned]])</f>
        <v>2</v>
      </c>
    </row>
    <row r="622" spans="1:26" x14ac:dyDescent="0.25">
      <c r="A622" s="6">
        <v>45516</v>
      </c>
      <c r="B622" t="s">
        <v>62</v>
      </c>
      <c r="C622" t="s">
        <v>40</v>
      </c>
      <c r="D622">
        <v>5</v>
      </c>
      <c r="E622" s="1">
        <v>448.86</v>
      </c>
      <c r="F622" t="s">
        <v>51</v>
      </c>
      <c r="G622" t="s">
        <v>22</v>
      </c>
      <c r="H622" s="9">
        <v>0.15</v>
      </c>
      <c r="I622" t="s">
        <v>47</v>
      </c>
      <c r="J622" s="1">
        <v>1907.655</v>
      </c>
      <c r="K622" t="s">
        <v>82</v>
      </c>
      <c r="L622" t="s">
        <v>35</v>
      </c>
      <c r="M622">
        <v>1</v>
      </c>
      <c r="N622" t="s">
        <v>1273</v>
      </c>
      <c r="O622" t="s">
        <v>1274</v>
      </c>
      <c r="P622" s="11">
        <v>21.22</v>
      </c>
      <c r="Q622" s="6">
        <v>45516</v>
      </c>
      <c r="R622" s="6">
        <v>45525</v>
      </c>
      <c r="S622" t="s">
        <v>65</v>
      </c>
      <c r="T622">
        <f>Sheet1[[#This Row],[DeliveryDate]]-Sheet1[[#This Row],[OrderDate]]</f>
        <v>9</v>
      </c>
      <c r="U622" t="str">
        <f t="shared" si="18"/>
        <v>Jun</v>
      </c>
      <c r="V622" t="str">
        <f t="shared" si="19"/>
        <v>Saturday</v>
      </c>
      <c r="W622" s="1">
        <f>Sheet1[[#This Row],[TotalPrice]]-Sheet1[[#This Row],[ShippingCost]]</f>
        <v>1886.4349999999999</v>
      </c>
      <c r="X622" t="str">
        <f>TEXT(Sheet1[[#This Row],[Date]], "yyyy")</f>
        <v>2024</v>
      </c>
      <c r="Y622" s="1">
        <f>Sheet1[[#This Row],[UnitPrice]]*Sheet1[[#This Row],[Quantity]] *(1 - Sheet1[[#This Row],[Discount]])</f>
        <v>1907.6550000000002</v>
      </c>
      <c r="Z622" s="24">
        <f>SUM(Sheet1[[#This Row],[Quantity]]*Sheet1[[#This Row],[Returned]])</f>
        <v>5</v>
      </c>
    </row>
    <row r="623" spans="1:26" x14ac:dyDescent="0.25">
      <c r="A623" s="6">
        <v>45755</v>
      </c>
      <c r="B623" t="s">
        <v>45</v>
      </c>
      <c r="C623" t="s">
        <v>30</v>
      </c>
      <c r="D623">
        <v>14</v>
      </c>
      <c r="E623" s="1">
        <v>299.94</v>
      </c>
      <c r="F623" t="s">
        <v>58</v>
      </c>
      <c r="G623" t="s">
        <v>32</v>
      </c>
      <c r="H623" s="9">
        <v>0</v>
      </c>
      <c r="I623" t="s">
        <v>52</v>
      </c>
      <c r="J623" s="1">
        <v>4199.16</v>
      </c>
      <c r="K623" t="s">
        <v>34</v>
      </c>
      <c r="L623" t="s">
        <v>25</v>
      </c>
      <c r="M623">
        <v>0</v>
      </c>
      <c r="N623" t="s">
        <v>1275</v>
      </c>
      <c r="O623" t="s">
        <v>1276</v>
      </c>
      <c r="P623" s="11">
        <v>21.04</v>
      </c>
      <c r="Q623" s="6">
        <v>45755</v>
      </c>
      <c r="R623" s="6">
        <v>45764</v>
      </c>
      <c r="S623" t="s">
        <v>50</v>
      </c>
      <c r="T623">
        <f>Sheet1[[#This Row],[DeliveryDate]]-Sheet1[[#This Row],[OrderDate]]</f>
        <v>9</v>
      </c>
      <c r="U623" t="str">
        <f t="shared" si="18"/>
        <v>Jan</v>
      </c>
      <c r="V623" t="str">
        <f t="shared" si="19"/>
        <v>Friday</v>
      </c>
      <c r="W623" s="1">
        <f>Sheet1[[#This Row],[TotalPrice]]-Sheet1[[#This Row],[ShippingCost]]</f>
        <v>4178.12</v>
      </c>
      <c r="X623" t="str">
        <f>TEXT(Sheet1[[#This Row],[Date]], "yyyy")</f>
        <v>2025</v>
      </c>
      <c r="Y623" s="1">
        <f>Sheet1[[#This Row],[UnitPrice]]*Sheet1[[#This Row],[Quantity]] *(1 - Sheet1[[#This Row],[Discount]])</f>
        <v>4199.16</v>
      </c>
      <c r="Z623" s="24">
        <f>SUM(Sheet1[[#This Row],[Quantity]]*Sheet1[[#This Row],[Returned]])</f>
        <v>0</v>
      </c>
    </row>
    <row r="624" spans="1:26" x14ac:dyDescent="0.25">
      <c r="A624" s="6">
        <v>45475</v>
      </c>
      <c r="B624" t="s">
        <v>19</v>
      </c>
      <c r="C624" t="s">
        <v>30</v>
      </c>
      <c r="D624">
        <v>8</v>
      </c>
      <c r="E624" s="1">
        <v>432.27</v>
      </c>
      <c r="F624" t="s">
        <v>58</v>
      </c>
      <c r="G624" t="s">
        <v>32</v>
      </c>
      <c r="H624" s="9">
        <v>0.05</v>
      </c>
      <c r="I624" t="s">
        <v>23</v>
      </c>
      <c r="J624" s="1">
        <v>3285.251999999999</v>
      </c>
      <c r="K624" t="s">
        <v>67</v>
      </c>
      <c r="L624" t="s">
        <v>25</v>
      </c>
      <c r="M624">
        <v>1</v>
      </c>
      <c r="N624" t="s">
        <v>1277</v>
      </c>
      <c r="O624" t="s">
        <v>1278</v>
      </c>
      <c r="P624" s="11">
        <v>20.64</v>
      </c>
      <c r="Q624" s="6">
        <v>45475</v>
      </c>
      <c r="R624" s="6">
        <v>45477</v>
      </c>
      <c r="S624" t="s">
        <v>28</v>
      </c>
      <c r="T624">
        <f>Sheet1[[#This Row],[DeliveryDate]]-Sheet1[[#This Row],[OrderDate]]</f>
        <v>2</v>
      </c>
      <c r="U624" t="str">
        <f t="shared" si="18"/>
        <v>Sep</v>
      </c>
      <c r="V624" t="str">
        <f t="shared" si="19"/>
        <v>Wednesday</v>
      </c>
      <c r="W624" s="1">
        <f>Sheet1[[#This Row],[TotalPrice]]-Sheet1[[#This Row],[ShippingCost]]</f>
        <v>3264.6119999999992</v>
      </c>
      <c r="X624" t="str">
        <f>TEXT(Sheet1[[#This Row],[Date]], "yyyy")</f>
        <v>2024</v>
      </c>
      <c r="Y624" s="1">
        <f>Sheet1[[#This Row],[UnitPrice]]*Sheet1[[#This Row],[Quantity]] *(1 - Sheet1[[#This Row],[Discount]])</f>
        <v>3285.2519999999995</v>
      </c>
      <c r="Z624" s="24">
        <f>SUM(Sheet1[[#This Row],[Quantity]]*Sheet1[[#This Row],[Returned]])</f>
        <v>8</v>
      </c>
    </row>
    <row r="625" spans="1:26" x14ac:dyDescent="0.25">
      <c r="A625" s="6">
        <v>45748</v>
      </c>
      <c r="B625" t="s">
        <v>39</v>
      </c>
      <c r="C625" t="s">
        <v>102</v>
      </c>
      <c r="D625">
        <v>4</v>
      </c>
      <c r="E625" s="1">
        <v>249.98</v>
      </c>
      <c r="F625" t="s">
        <v>51</v>
      </c>
      <c r="G625" t="s">
        <v>32</v>
      </c>
      <c r="H625" s="9">
        <v>0.15</v>
      </c>
      <c r="I625" t="s">
        <v>23</v>
      </c>
      <c r="J625" s="1">
        <v>849.9319999999999</v>
      </c>
      <c r="K625" t="s">
        <v>55</v>
      </c>
      <c r="L625" t="s">
        <v>35</v>
      </c>
      <c r="M625">
        <v>0</v>
      </c>
      <c r="N625" t="s">
        <v>1279</v>
      </c>
      <c r="O625" t="s">
        <v>1280</v>
      </c>
      <c r="P625" s="11">
        <v>49.08</v>
      </c>
      <c r="Q625" s="6">
        <v>45748</v>
      </c>
      <c r="R625" s="6">
        <v>45751</v>
      </c>
      <c r="S625" t="s">
        <v>44</v>
      </c>
      <c r="T625">
        <f>Sheet1[[#This Row],[DeliveryDate]]-Sheet1[[#This Row],[OrderDate]]</f>
        <v>3</v>
      </c>
      <c r="U625" t="str">
        <f t="shared" si="18"/>
        <v>Oct</v>
      </c>
      <c r="V625" t="str">
        <f t="shared" si="19"/>
        <v>Friday</v>
      </c>
      <c r="W625" s="1">
        <f>Sheet1[[#This Row],[TotalPrice]]-Sheet1[[#This Row],[ShippingCost]]</f>
        <v>800.85199999999986</v>
      </c>
      <c r="X625" t="str">
        <f>TEXT(Sheet1[[#This Row],[Date]], "yyyy")</f>
        <v>2025</v>
      </c>
      <c r="Y625" s="1">
        <f>Sheet1[[#This Row],[UnitPrice]]*Sheet1[[#This Row],[Quantity]] *(1 - Sheet1[[#This Row],[Discount]])</f>
        <v>849.9319999999999</v>
      </c>
      <c r="Z625" s="24">
        <f>SUM(Sheet1[[#This Row],[Quantity]]*Sheet1[[#This Row],[Returned]])</f>
        <v>0</v>
      </c>
    </row>
    <row r="626" spans="1:26" hidden="1" x14ac:dyDescent="0.25">
      <c r="A626" s="6">
        <v>45810</v>
      </c>
      <c r="B626" t="s">
        <v>29</v>
      </c>
      <c r="C626" t="s">
        <v>109</v>
      </c>
      <c r="D626">
        <v>14</v>
      </c>
      <c r="E626" s="1">
        <v>194.31</v>
      </c>
      <c r="F626" t="s">
        <v>51</v>
      </c>
      <c r="G626" t="s">
        <v>22</v>
      </c>
      <c r="H626" s="9">
        <v>0.15</v>
      </c>
      <c r="I626" t="s">
        <v>47</v>
      </c>
      <c r="J626" s="1">
        <v>2312.2890000000002</v>
      </c>
      <c r="K626" t="s">
        <v>55</v>
      </c>
      <c r="L626" t="s">
        <v>25</v>
      </c>
      <c r="M626">
        <v>0</v>
      </c>
      <c r="N626" t="s">
        <v>1281</v>
      </c>
      <c r="O626" t="s">
        <v>1282</v>
      </c>
      <c r="P626" s="11">
        <v>15.3</v>
      </c>
      <c r="Q626" s="6">
        <v>45810</v>
      </c>
      <c r="R626" s="6">
        <v>45817</v>
      </c>
      <c r="S626" t="s">
        <v>38</v>
      </c>
      <c r="T626">
        <f>Sheet1[[#This Row],[DeliveryDate]]-Sheet1[[#This Row],[OrderDate]]</f>
        <v>7</v>
      </c>
      <c r="U626" t="str">
        <f t="shared" si="18"/>
        <v>Apr</v>
      </c>
      <c r="V626" t="str">
        <f t="shared" si="19"/>
        <v>Friday</v>
      </c>
      <c r="W626" s="1">
        <f>Sheet1[[#This Row],[TotalPrice]]-Sheet1[[#This Row],[ShippingCost]]</f>
        <v>2296.989</v>
      </c>
      <c r="X626" t="str">
        <f>TEXT(Sheet1[[#This Row],[Date]], "yyyy")</f>
        <v>2025</v>
      </c>
      <c r="Y626" s="1">
        <f>Sheet1[[#This Row],[UnitPrice]]*Sheet1[[#This Row],[Quantity]] *(1 - Sheet1[[#This Row],[Discount]])</f>
        <v>2312.2890000000002</v>
      </c>
      <c r="Z626" s="24">
        <f>SUM(Sheet1[[#This Row],[Quantity]]*Sheet1[[#This Row],[Returned]])</f>
        <v>0</v>
      </c>
    </row>
    <row r="627" spans="1:26" hidden="1" x14ac:dyDescent="0.25">
      <c r="A627" s="6">
        <v>45301</v>
      </c>
      <c r="B627" t="s">
        <v>29</v>
      </c>
      <c r="C627" t="s">
        <v>109</v>
      </c>
      <c r="D627">
        <v>15</v>
      </c>
      <c r="E627" s="1">
        <v>306.91000000000003</v>
      </c>
      <c r="F627" t="s">
        <v>31</v>
      </c>
      <c r="G627" t="s">
        <v>32</v>
      </c>
      <c r="H627" s="9">
        <v>0</v>
      </c>
      <c r="I627" t="s">
        <v>52</v>
      </c>
      <c r="J627" s="1">
        <v>4603.6500000000005</v>
      </c>
      <c r="K627" t="s">
        <v>67</v>
      </c>
      <c r="L627" t="s">
        <v>25</v>
      </c>
      <c r="M627">
        <v>1</v>
      </c>
      <c r="N627" t="s">
        <v>1283</v>
      </c>
      <c r="O627" t="s">
        <v>1284</v>
      </c>
      <c r="P627" s="11">
        <v>19.38</v>
      </c>
      <c r="Q627" s="6">
        <v>45301</v>
      </c>
      <c r="R627" s="6">
        <v>45305</v>
      </c>
      <c r="S627" t="s">
        <v>38</v>
      </c>
      <c r="T627">
        <f>Sheet1[[#This Row],[DeliveryDate]]-Sheet1[[#This Row],[OrderDate]]</f>
        <v>4</v>
      </c>
      <c r="U627" t="str">
        <f t="shared" si="18"/>
        <v>Aug</v>
      </c>
      <c r="V627" t="str">
        <f t="shared" si="19"/>
        <v>Sunday</v>
      </c>
      <c r="W627" s="1">
        <f>Sheet1[[#This Row],[TotalPrice]]-Sheet1[[#This Row],[ShippingCost]]</f>
        <v>4584.2700000000004</v>
      </c>
      <c r="X627" t="str">
        <f>TEXT(Sheet1[[#This Row],[Date]], "yyyy")</f>
        <v>2024</v>
      </c>
      <c r="Y627" s="1">
        <f>Sheet1[[#This Row],[UnitPrice]]*Sheet1[[#This Row],[Quantity]] *(1 - Sheet1[[#This Row],[Discount]])</f>
        <v>4603.6500000000005</v>
      </c>
      <c r="Z627" s="24">
        <f>SUM(Sheet1[[#This Row],[Quantity]]*Sheet1[[#This Row],[Returned]])</f>
        <v>15</v>
      </c>
    </row>
    <row r="628" spans="1:26" hidden="1" x14ac:dyDescent="0.25">
      <c r="A628" s="6">
        <v>45677</v>
      </c>
      <c r="B628" t="s">
        <v>39</v>
      </c>
      <c r="C628" t="s">
        <v>30</v>
      </c>
      <c r="D628">
        <v>7</v>
      </c>
      <c r="E628" s="1">
        <v>61.83</v>
      </c>
      <c r="F628" t="s">
        <v>21</v>
      </c>
      <c r="G628" t="s">
        <v>32</v>
      </c>
      <c r="H628" s="9">
        <v>0</v>
      </c>
      <c r="I628" t="s">
        <v>66</v>
      </c>
      <c r="J628" s="1">
        <v>432.81</v>
      </c>
      <c r="K628" t="s">
        <v>24</v>
      </c>
      <c r="L628" t="s">
        <v>41</v>
      </c>
      <c r="M628">
        <v>0</v>
      </c>
      <c r="N628" t="s">
        <v>1285</v>
      </c>
      <c r="O628" t="s">
        <v>1286</v>
      </c>
      <c r="P628" s="11">
        <v>25.49</v>
      </c>
      <c r="Q628" s="6">
        <v>45677</v>
      </c>
      <c r="R628" s="6">
        <v>45679</v>
      </c>
      <c r="S628" t="s">
        <v>44</v>
      </c>
      <c r="T628">
        <f>Sheet1[[#This Row],[DeliveryDate]]-Sheet1[[#This Row],[OrderDate]]</f>
        <v>2</v>
      </c>
      <c r="U628" t="str">
        <f t="shared" si="18"/>
        <v>Mar</v>
      </c>
      <c r="V628" t="str">
        <f t="shared" si="19"/>
        <v>Sunday</v>
      </c>
      <c r="W628" s="1">
        <f>Sheet1[[#This Row],[TotalPrice]]-Sheet1[[#This Row],[ShippingCost]]</f>
        <v>407.32</v>
      </c>
      <c r="X628" t="str">
        <f>TEXT(Sheet1[[#This Row],[Date]], "yyyy")</f>
        <v>2025</v>
      </c>
      <c r="Y628" s="1">
        <f>Sheet1[[#This Row],[UnitPrice]]*Sheet1[[#This Row],[Quantity]] *(1 - Sheet1[[#This Row],[Discount]])</f>
        <v>432.81</v>
      </c>
      <c r="Z628" s="24">
        <f>SUM(Sheet1[[#This Row],[Quantity]]*Sheet1[[#This Row],[Returned]])</f>
        <v>0</v>
      </c>
    </row>
    <row r="629" spans="1:26" x14ac:dyDescent="0.25">
      <c r="A629" s="6">
        <v>45605</v>
      </c>
      <c r="B629" t="s">
        <v>62</v>
      </c>
      <c r="C629" t="s">
        <v>102</v>
      </c>
      <c r="D629">
        <v>7</v>
      </c>
      <c r="E629" s="1">
        <v>83.32</v>
      </c>
      <c r="F629" t="s">
        <v>58</v>
      </c>
      <c r="G629" t="s">
        <v>22</v>
      </c>
      <c r="H629" s="9">
        <v>0.05</v>
      </c>
      <c r="I629" t="s">
        <v>52</v>
      </c>
      <c r="J629" s="1">
        <v>554.07799999999997</v>
      </c>
      <c r="K629" t="s">
        <v>67</v>
      </c>
      <c r="L629" t="s">
        <v>25</v>
      </c>
      <c r="M629">
        <v>0</v>
      </c>
      <c r="N629" t="s">
        <v>1287</v>
      </c>
      <c r="O629" t="s">
        <v>1288</v>
      </c>
      <c r="P629" s="11">
        <v>23.4</v>
      </c>
      <c r="Q629" s="6">
        <v>45605</v>
      </c>
      <c r="R629" s="6">
        <v>45613</v>
      </c>
      <c r="S629" t="s">
        <v>65</v>
      </c>
      <c r="T629">
        <f>Sheet1[[#This Row],[DeliveryDate]]-Sheet1[[#This Row],[OrderDate]]</f>
        <v>8</v>
      </c>
      <c r="U629" t="str">
        <f t="shared" si="18"/>
        <v>Mar</v>
      </c>
      <c r="V629" t="str">
        <f t="shared" si="19"/>
        <v>Wednesday</v>
      </c>
      <c r="W629" s="1">
        <f>Sheet1[[#This Row],[TotalPrice]]-Sheet1[[#This Row],[ShippingCost]]</f>
        <v>530.678</v>
      </c>
      <c r="X629" t="str">
        <f>TEXT(Sheet1[[#This Row],[Date]], "yyyy")</f>
        <v>2024</v>
      </c>
      <c r="Y629" s="1">
        <f>Sheet1[[#This Row],[UnitPrice]]*Sheet1[[#This Row],[Quantity]] *(1 - Sheet1[[#This Row],[Discount]])</f>
        <v>554.07799999999997</v>
      </c>
      <c r="Z629" s="24">
        <f>SUM(Sheet1[[#This Row],[Quantity]]*Sheet1[[#This Row],[Returned]])</f>
        <v>0</v>
      </c>
    </row>
    <row r="630" spans="1:26" x14ac:dyDescent="0.25">
      <c r="A630" s="6">
        <v>45385</v>
      </c>
      <c r="B630" t="s">
        <v>62</v>
      </c>
      <c r="C630" t="s">
        <v>102</v>
      </c>
      <c r="D630">
        <v>4</v>
      </c>
      <c r="E630" s="1">
        <v>563.05999999999995</v>
      </c>
      <c r="F630" t="s">
        <v>58</v>
      </c>
      <c r="G630" t="s">
        <v>32</v>
      </c>
      <c r="H630" s="9">
        <v>0.05</v>
      </c>
      <c r="I630" t="s">
        <v>59</v>
      </c>
      <c r="J630" s="1">
        <v>2139.6280000000002</v>
      </c>
      <c r="K630" t="s">
        <v>67</v>
      </c>
      <c r="L630" t="s">
        <v>41</v>
      </c>
      <c r="M630">
        <v>0</v>
      </c>
      <c r="N630" t="s">
        <v>1289</v>
      </c>
      <c r="O630" t="s">
        <v>1290</v>
      </c>
      <c r="P630" s="11">
        <v>19.5</v>
      </c>
      <c r="Q630" s="6">
        <v>45385</v>
      </c>
      <c r="R630" s="6">
        <v>45389</v>
      </c>
      <c r="S630" t="s">
        <v>65</v>
      </c>
      <c r="T630">
        <f>Sheet1[[#This Row],[DeliveryDate]]-Sheet1[[#This Row],[OrderDate]]</f>
        <v>4</v>
      </c>
      <c r="U630" t="str">
        <f t="shared" si="18"/>
        <v>Jan</v>
      </c>
      <c r="V630" t="str">
        <f t="shared" si="19"/>
        <v>Thursday</v>
      </c>
      <c r="W630" s="1">
        <f>Sheet1[[#This Row],[TotalPrice]]-Sheet1[[#This Row],[ShippingCost]]</f>
        <v>2120.1280000000002</v>
      </c>
      <c r="X630" t="str">
        <f>TEXT(Sheet1[[#This Row],[Date]], "yyyy")</f>
        <v>2024</v>
      </c>
      <c r="Y630" s="1">
        <f>Sheet1[[#This Row],[UnitPrice]]*Sheet1[[#This Row],[Quantity]] *(1 - Sheet1[[#This Row],[Discount]])</f>
        <v>2139.6279999999997</v>
      </c>
      <c r="Z630" s="24">
        <f>SUM(Sheet1[[#This Row],[Quantity]]*Sheet1[[#This Row],[Returned]])</f>
        <v>0</v>
      </c>
    </row>
    <row r="631" spans="1:26" hidden="1" x14ac:dyDescent="0.25">
      <c r="A631" s="6">
        <v>45297</v>
      </c>
      <c r="B631" t="s">
        <v>39</v>
      </c>
      <c r="C631" t="s">
        <v>30</v>
      </c>
      <c r="D631">
        <v>13</v>
      </c>
      <c r="E631" s="1">
        <v>256.35000000000002</v>
      </c>
      <c r="F631" t="s">
        <v>58</v>
      </c>
      <c r="G631" t="s">
        <v>22</v>
      </c>
      <c r="H631" s="9">
        <v>0.15</v>
      </c>
      <c r="I631" t="s">
        <v>33</v>
      </c>
      <c r="J631" s="1">
        <v>2832.6675</v>
      </c>
      <c r="K631" t="s">
        <v>67</v>
      </c>
      <c r="L631" t="s">
        <v>35</v>
      </c>
      <c r="M631">
        <v>0</v>
      </c>
      <c r="N631" t="s">
        <v>1291</v>
      </c>
      <c r="O631" t="s">
        <v>1292</v>
      </c>
      <c r="P631" s="11">
        <v>26.04</v>
      </c>
      <c r="Q631" s="6">
        <v>45297</v>
      </c>
      <c r="R631" s="6">
        <v>45299</v>
      </c>
      <c r="S631" t="s">
        <v>44</v>
      </c>
      <c r="T631">
        <f>Sheet1[[#This Row],[DeliveryDate]]-Sheet1[[#This Row],[OrderDate]]</f>
        <v>2</v>
      </c>
      <c r="U631" t="str">
        <f t="shared" si="18"/>
        <v>Feb</v>
      </c>
      <c r="V631" t="str">
        <f t="shared" si="19"/>
        <v>Saturday</v>
      </c>
      <c r="W631" s="1">
        <f>Sheet1[[#This Row],[TotalPrice]]-Sheet1[[#This Row],[ShippingCost]]</f>
        <v>2806.6275000000001</v>
      </c>
      <c r="X631" t="str">
        <f>TEXT(Sheet1[[#This Row],[Date]], "yyyy")</f>
        <v>2024</v>
      </c>
      <c r="Y631" s="1">
        <f>Sheet1[[#This Row],[UnitPrice]]*Sheet1[[#This Row],[Quantity]] *(1 - Sheet1[[#This Row],[Discount]])</f>
        <v>2832.6675</v>
      </c>
      <c r="Z631" s="24">
        <f>SUM(Sheet1[[#This Row],[Quantity]]*Sheet1[[#This Row],[Returned]])</f>
        <v>0</v>
      </c>
    </row>
    <row r="632" spans="1:26" hidden="1" x14ac:dyDescent="0.25">
      <c r="A632" s="6">
        <v>45140</v>
      </c>
      <c r="B632" t="s">
        <v>45</v>
      </c>
      <c r="C632" t="s">
        <v>109</v>
      </c>
      <c r="D632">
        <v>9</v>
      </c>
      <c r="E632" s="1">
        <v>303.26</v>
      </c>
      <c r="F632" t="s">
        <v>31</v>
      </c>
      <c r="G632" t="s">
        <v>22</v>
      </c>
      <c r="H632" s="9">
        <v>0.05</v>
      </c>
      <c r="I632" t="s">
        <v>66</v>
      </c>
      <c r="J632" s="1">
        <v>2592.873</v>
      </c>
      <c r="K632" t="s">
        <v>55</v>
      </c>
      <c r="L632" t="s">
        <v>25</v>
      </c>
      <c r="M632">
        <v>0</v>
      </c>
      <c r="N632" t="s">
        <v>1293</v>
      </c>
      <c r="O632" t="s">
        <v>1294</v>
      </c>
      <c r="P632" s="11">
        <v>17.010000000000002</v>
      </c>
      <c r="Q632" s="6">
        <v>45140</v>
      </c>
      <c r="R632" s="6">
        <v>45143</v>
      </c>
      <c r="S632" t="s">
        <v>50</v>
      </c>
      <c r="T632">
        <f>Sheet1[[#This Row],[DeliveryDate]]-Sheet1[[#This Row],[OrderDate]]</f>
        <v>3</v>
      </c>
      <c r="U632" t="str">
        <f t="shared" si="18"/>
        <v>Feb</v>
      </c>
      <c r="V632" t="str">
        <f t="shared" si="19"/>
        <v>Sunday</v>
      </c>
      <c r="W632" s="1">
        <f>Sheet1[[#This Row],[TotalPrice]]-Sheet1[[#This Row],[ShippingCost]]</f>
        <v>2575.8629999999998</v>
      </c>
      <c r="X632" t="str">
        <f>TEXT(Sheet1[[#This Row],[Date]], "yyyy")</f>
        <v>2023</v>
      </c>
      <c r="Y632" s="1">
        <f>Sheet1[[#This Row],[UnitPrice]]*Sheet1[[#This Row],[Quantity]] *(1 - Sheet1[[#This Row],[Discount]])</f>
        <v>2592.873</v>
      </c>
      <c r="Z632" s="24">
        <f>SUM(Sheet1[[#This Row],[Quantity]]*Sheet1[[#This Row],[Returned]])</f>
        <v>0</v>
      </c>
    </row>
    <row r="633" spans="1:26" x14ac:dyDescent="0.25">
      <c r="A633" s="6">
        <v>45256</v>
      </c>
      <c r="B633" t="s">
        <v>39</v>
      </c>
      <c r="C633" t="s">
        <v>46</v>
      </c>
      <c r="D633">
        <v>9</v>
      </c>
      <c r="E633" s="1">
        <v>440.48</v>
      </c>
      <c r="F633" t="s">
        <v>31</v>
      </c>
      <c r="G633" t="s">
        <v>32</v>
      </c>
      <c r="H633" s="9">
        <v>0.15</v>
      </c>
      <c r="I633" t="s">
        <v>66</v>
      </c>
      <c r="J633" s="1">
        <v>3369.672</v>
      </c>
      <c r="K633" t="s">
        <v>34</v>
      </c>
      <c r="L633" t="s">
        <v>41</v>
      </c>
      <c r="M633">
        <v>0</v>
      </c>
      <c r="N633" t="s">
        <v>1295</v>
      </c>
      <c r="O633" t="s">
        <v>1296</v>
      </c>
      <c r="P633" s="11">
        <v>32.94</v>
      </c>
      <c r="Q633" s="6">
        <v>45256</v>
      </c>
      <c r="R633" s="6">
        <v>45261</v>
      </c>
      <c r="S633" t="s">
        <v>44</v>
      </c>
      <c r="T633">
        <f>Sheet1[[#This Row],[DeliveryDate]]-Sheet1[[#This Row],[OrderDate]]</f>
        <v>5</v>
      </c>
      <c r="U633" t="str">
        <f t="shared" si="18"/>
        <v>Oct</v>
      </c>
      <c r="V633" t="str">
        <f t="shared" si="19"/>
        <v>Wednesday</v>
      </c>
      <c r="W633" s="1">
        <f>Sheet1[[#This Row],[TotalPrice]]-Sheet1[[#This Row],[ShippingCost]]</f>
        <v>3336.732</v>
      </c>
      <c r="X633" t="str">
        <f>TEXT(Sheet1[[#This Row],[Date]], "yyyy")</f>
        <v>2023</v>
      </c>
      <c r="Y633" s="1">
        <f>Sheet1[[#This Row],[UnitPrice]]*Sheet1[[#This Row],[Quantity]] *(1 - Sheet1[[#This Row],[Discount]])</f>
        <v>3369.672</v>
      </c>
      <c r="Z633" s="24">
        <f>SUM(Sheet1[[#This Row],[Quantity]]*Sheet1[[#This Row],[Returned]])</f>
        <v>0</v>
      </c>
    </row>
    <row r="634" spans="1:26" x14ac:dyDescent="0.25">
      <c r="A634" s="6">
        <v>45289</v>
      </c>
      <c r="B634" t="s">
        <v>29</v>
      </c>
      <c r="C634" t="s">
        <v>46</v>
      </c>
      <c r="D634">
        <v>18</v>
      </c>
      <c r="E634" s="1">
        <v>491.76</v>
      </c>
      <c r="F634" t="s">
        <v>31</v>
      </c>
      <c r="G634" t="s">
        <v>22</v>
      </c>
      <c r="H634" s="9">
        <v>0.15</v>
      </c>
      <c r="I634" t="s">
        <v>23</v>
      </c>
      <c r="J634" s="1">
        <v>7523.9279999999999</v>
      </c>
      <c r="K634" t="s">
        <v>82</v>
      </c>
      <c r="L634" t="s">
        <v>35</v>
      </c>
      <c r="M634">
        <v>0</v>
      </c>
      <c r="N634" t="s">
        <v>1297</v>
      </c>
      <c r="O634" t="s">
        <v>1298</v>
      </c>
      <c r="P634" s="11">
        <v>37.49</v>
      </c>
      <c r="Q634" s="6">
        <v>45289</v>
      </c>
      <c r="R634" s="6">
        <v>45296</v>
      </c>
      <c r="S634" t="s">
        <v>38</v>
      </c>
      <c r="T634">
        <f>Sheet1[[#This Row],[DeliveryDate]]-Sheet1[[#This Row],[OrderDate]]</f>
        <v>7</v>
      </c>
      <c r="U634" t="str">
        <f t="shared" si="18"/>
        <v>Jan</v>
      </c>
      <c r="V634" t="str">
        <f t="shared" si="19"/>
        <v>Friday</v>
      </c>
      <c r="W634" s="1">
        <f>Sheet1[[#This Row],[TotalPrice]]-Sheet1[[#This Row],[ShippingCost]]</f>
        <v>7486.4380000000001</v>
      </c>
      <c r="X634" t="str">
        <f>TEXT(Sheet1[[#This Row],[Date]], "yyyy")</f>
        <v>2023</v>
      </c>
      <c r="Y634" s="1">
        <f>Sheet1[[#This Row],[UnitPrice]]*Sheet1[[#This Row],[Quantity]] *(1 - Sheet1[[#This Row],[Discount]])</f>
        <v>7523.9279999999999</v>
      </c>
      <c r="Z634" s="24">
        <f>SUM(Sheet1[[#This Row],[Quantity]]*Sheet1[[#This Row],[Returned]])</f>
        <v>0</v>
      </c>
    </row>
    <row r="635" spans="1:26" hidden="1" x14ac:dyDescent="0.25">
      <c r="A635" s="6">
        <v>45418</v>
      </c>
      <c r="B635" t="s">
        <v>19</v>
      </c>
      <c r="C635" t="s">
        <v>46</v>
      </c>
      <c r="D635">
        <v>18</v>
      </c>
      <c r="E635" s="1">
        <v>343.68</v>
      </c>
      <c r="F635" t="s">
        <v>21</v>
      </c>
      <c r="G635" t="s">
        <v>32</v>
      </c>
      <c r="H635" s="9">
        <v>0</v>
      </c>
      <c r="I635" t="s">
        <v>23</v>
      </c>
      <c r="J635" s="1">
        <v>6186.24</v>
      </c>
      <c r="K635" t="s">
        <v>34</v>
      </c>
      <c r="L635" t="s">
        <v>35</v>
      </c>
      <c r="M635">
        <v>0</v>
      </c>
      <c r="N635" t="s">
        <v>1299</v>
      </c>
      <c r="O635" t="s">
        <v>1300</v>
      </c>
      <c r="P635" s="11">
        <v>20.37</v>
      </c>
      <c r="Q635" s="6">
        <v>45418</v>
      </c>
      <c r="R635" s="6">
        <v>45426</v>
      </c>
      <c r="S635" t="s">
        <v>28</v>
      </c>
      <c r="T635">
        <f>Sheet1[[#This Row],[DeliveryDate]]-Sheet1[[#This Row],[OrderDate]]</f>
        <v>8</v>
      </c>
      <c r="U635" t="str">
        <f t="shared" si="18"/>
        <v>Dec</v>
      </c>
      <c r="V635" t="str">
        <f t="shared" si="19"/>
        <v>Tuesday</v>
      </c>
      <c r="W635" s="1">
        <f>Sheet1[[#This Row],[TotalPrice]]-Sheet1[[#This Row],[ShippingCost]]</f>
        <v>6165.87</v>
      </c>
      <c r="X635" t="str">
        <f>TEXT(Sheet1[[#This Row],[Date]], "yyyy")</f>
        <v>2024</v>
      </c>
      <c r="Y635" s="1">
        <f>Sheet1[[#This Row],[UnitPrice]]*Sheet1[[#This Row],[Quantity]] *(1 - Sheet1[[#This Row],[Discount]])</f>
        <v>6186.24</v>
      </c>
      <c r="Z635" s="24">
        <f>SUM(Sheet1[[#This Row],[Quantity]]*Sheet1[[#This Row],[Returned]])</f>
        <v>0</v>
      </c>
    </row>
    <row r="636" spans="1:26" hidden="1" x14ac:dyDescent="0.25">
      <c r="A636" s="6">
        <v>44964</v>
      </c>
      <c r="B636" t="s">
        <v>62</v>
      </c>
      <c r="C636" t="s">
        <v>20</v>
      </c>
      <c r="D636">
        <v>20</v>
      </c>
      <c r="E636" s="1">
        <v>142.52000000000001</v>
      </c>
      <c r="F636" t="s">
        <v>31</v>
      </c>
      <c r="G636" t="s">
        <v>32</v>
      </c>
      <c r="H636" s="9">
        <v>0.1</v>
      </c>
      <c r="I636" t="s">
        <v>23</v>
      </c>
      <c r="J636" s="1">
        <v>2565.36</v>
      </c>
      <c r="K636" t="s">
        <v>67</v>
      </c>
      <c r="L636" t="s">
        <v>25</v>
      </c>
      <c r="M636">
        <v>0</v>
      </c>
      <c r="N636" t="s">
        <v>1301</v>
      </c>
      <c r="O636" t="s">
        <v>1302</v>
      </c>
      <c r="P636" s="11">
        <v>30.67</v>
      </c>
      <c r="Q636" s="6">
        <v>44964</v>
      </c>
      <c r="R636" s="6">
        <v>44969</v>
      </c>
      <c r="S636" t="s">
        <v>65</v>
      </c>
      <c r="T636">
        <f>Sheet1[[#This Row],[DeliveryDate]]-Sheet1[[#This Row],[OrderDate]]</f>
        <v>5</v>
      </c>
      <c r="U636" t="str">
        <f t="shared" si="18"/>
        <v>Dec</v>
      </c>
      <c r="V636" t="str">
        <f t="shared" si="19"/>
        <v>Wednesday</v>
      </c>
      <c r="W636" s="1">
        <f>Sheet1[[#This Row],[TotalPrice]]-Sheet1[[#This Row],[ShippingCost]]</f>
        <v>2534.69</v>
      </c>
      <c r="X636" t="str">
        <f>TEXT(Sheet1[[#This Row],[Date]], "yyyy")</f>
        <v>2023</v>
      </c>
      <c r="Y636" s="1">
        <f>Sheet1[[#This Row],[UnitPrice]]*Sheet1[[#This Row],[Quantity]] *(1 - Sheet1[[#This Row],[Discount]])</f>
        <v>2565.36</v>
      </c>
      <c r="Z636" s="24">
        <f>SUM(Sheet1[[#This Row],[Quantity]]*Sheet1[[#This Row],[Returned]])</f>
        <v>0</v>
      </c>
    </row>
    <row r="637" spans="1:26" x14ac:dyDescent="0.25">
      <c r="A637" s="6">
        <v>44986</v>
      </c>
      <c r="B637" t="s">
        <v>19</v>
      </c>
      <c r="C637" t="s">
        <v>30</v>
      </c>
      <c r="D637">
        <v>1</v>
      </c>
      <c r="E637" s="1">
        <v>31.42</v>
      </c>
      <c r="F637" t="s">
        <v>21</v>
      </c>
      <c r="G637" t="s">
        <v>32</v>
      </c>
      <c r="H637" s="9">
        <v>0.05</v>
      </c>
      <c r="I637" t="s">
        <v>59</v>
      </c>
      <c r="J637" s="1">
        <v>29.849</v>
      </c>
      <c r="K637" t="s">
        <v>82</v>
      </c>
      <c r="L637" t="s">
        <v>35</v>
      </c>
      <c r="M637">
        <v>0</v>
      </c>
      <c r="N637" t="s">
        <v>1303</v>
      </c>
      <c r="O637" t="s">
        <v>346</v>
      </c>
      <c r="P637" s="11">
        <v>11.35</v>
      </c>
      <c r="Q637" s="6">
        <v>44986</v>
      </c>
      <c r="R637" s="6">
        <v>44994</v>
      </c>
      <c r="S637" t="s">
        <v>28</v>
      </c>
      <c r="T637">
        <f>Sheet1[[#This Row],[DeliveryDate]]-Sheet1[[#This Row],[OrderDate]]</f>
        <v>8</v>
      </c>
      <c r="U637" t="str">
        <f t="shared" si="18"/>
        <v>Oct</v>
      </c>
      <c r="V637" t="str">
        <f t="shared" si="19"/>
        <v>Monday</v>
      </c>
      <c r="W637" s="1">
        <f>Sheet1[[#This Row],[TotalPrice]]-Sheet1[[#This Row],[ShippingCost]]</f>
        <v>18.499000000000002</v>
      </c>
      <c r="X637" t="str">
        <f>TEXT(Sheet1[[#This Row],[Date]], "yyyy")</f>
        <v>2023</v>
      </c>
      <c r="Y637" s="1">
        <f>Sheet1[[#This Row],[UnitPrice]]*Sheet1[[#This Row],[Quantity]] *(1 - Sheet1[[#This Row],[Discount]])</f>
        <v>29.849</v>
      </c>
      <c r="Z637" s="24">
        <f>SUM(Sheet1[[#This Row],[Quantity]]*Sheet1[[#This Row],[Returned]])</f>
        <v>0</v>
      </c>
    </row>
    <row r="638" spans="1:26" hidden="1" x14ac:dyDescent="0.25">
      <c r="A638" s="6">
        <v>45420</v>
      </c>
      <c r="B638" t="s">
        <v>39</v>
      </c>
      <c r="C638" t="s">
        <v>93</v>
      </c>
      <c r="D638">
        <v>17</v>
      </c>
      <c r="E638" s="1">
        <v>572.29</v>
      </c>
      <c r="F638" t="s">
        <v>58</v>
      </c>
      <c r="G638" t="s">
        <v>32</v>
      </c>
      <c r="H638" s="9">
        <v>0.15</v>
      </c>
      <c r="I638" t="s">
        <v>23</v>
      </c>
      <c r="J638" s="1">
        <v>8269.5905000000002</v>
      </c>
      <c r="K638" t="s">
        <v>24</v>
      </c>
      <c r="L638" t="s">
        <v>35</v>
      </c>
      <c r="M638">
        <v>1</v>
      </c>
      <c r="N638" t="s">
        <v>1304</v>
      </c>
      <c r="O638" t="s">
        <v>1305</v>
      </c>
      <c r="P638" s="11">
        <v>44.99</v>
      </c>
      <c r="Q638" s="6">
        <v>45420</v>
      </c>
      <c r="R638" s="6">
        <v>45424</v>
      </c>
      <c r="S638" t="s">
        <v>44</v>
      </c>
      <c r="T638">
        <f>Sheet1[[#This Row],[DeliveryDate]]-Sheet1[[#This Row],[OrderDate]]</f>
        <v>4</v>
      </c>
      <c r="U638" t="str">
        <f t="shared" si="18"/>
        <v>Dec</v>
      </c>
      <c r="V638" t="str">
        <f t="shared" si="19"/>
        <v>Wednesday</v>
      </c>
      <c r="W638" s="1">
        <f>Sheet1[[#This Row],[TotalPrice]]-Sheet1[[#This Row],[ShippingCost]]</f>
        <v>8224.6005000000005</v>
      </c>
      <c r="X638" t="str">
        <f>TEXT(Sheet1[[#This Row],[Date]], "yyyy")</f>
        <v>2024</v>
      </c>
      <c r="Y638" s="1">
        <f>Sheet1[[#This Row],[UnitPrice]]*Sheet1[[#This Row],[Quantity]] *(1 - Sheet1[[#This Row],[Discount]])</f>
        <v>8269.5905000000002</v>
      </c>
      <c r="Z638" s="24">
        <f>SUM(Sheet1[[#This Row],[Quantity]]*Sheet1[[#This Row],[Returned]])</f>
        <v>17</v>
      </c>
    </row>
    <row r="639" spans="1:26" x14ac:dyDescent="0.25">
      <c r="A639" s="6">
        <v>45449</v>
      </c>
      <c r="B639" t="s">
        <v>19</v>
      </c>
      <c r="C639" t="s">
        <v>40</v>
      </c>
      <c r="D639">
        <v>18</v>
      </c>
      <c r="E639" s="1">
        <v>333.6</v>
      </c>
      <c r="F639" t="s">
        <v>31</v>
      </c>
      <c r="G639" t="s">
        <v>32</v>
      </c>
      <c r="H639" s="9">
        <v>0.1</v>
      </c>
      <c r="I639" t="s">
        <v>52</v>
      </c>
      <c r="J639" s="1">
        <v>5404.3200000000006</v>
      </c>
      <c r="K639" t="s">
        <v>55</v>
      </c>
      <c r="L639" t="s">
        <v>25</v>
      </c>
      <c r="M639">
        <v>1</v>
      </c>
      <c r="N639" t="s">
        <v>1306</v>
      </c>
      <c r="O639" t="s">
        <v>1307</v>
      </c>
      <c r="P639" s="11">
        <v>33.79</v>
      </c>
      <c r="Q639" s="6">
        <v>45449</v>
      </c>
      <c r="R639" s="6">
        <v>45451</v>
      </c>
      <c r="S639" t="s">
        <v>28</v>
      </c>
      <c r="T639">
        <f>Sheet1[[#This Row],[DeliveryDate]]-Sheet1[[#This Row],[OrderDate]]</f>
        <v>2</v>
      </c>
      <c r="U639" t="str">
        <f t="shared" si="18"/>
        <v>Jun</v>
      </c>
      <c r="V639" t="str">
        <f t="shared" si="19"/>
        <v>Tuesday</v>
      </c>
      <c r="W639" s="1">
        <f>Sheet1[[#This Row],[TotalPrice]]-Sheet1[[#This Row],[ShippingCost]]</f>
        <v>5370.5300000000007</v>
      </c>
      <c r="X639" t="str">
        <f>TEXT(Sheet1[[#This Row],[Date]], "yyyy")</f>
        <v>2024</v>
      </c>
      <c r="Y639" s="1">
        <f>Sheet1[[#This Row],[UnitPrice]]*Sheet1[[#This Row],[Quantity]] *(1 - Sheet1[[#This Row],[Discount]])</f>
        <v>5404.3200000000006</v>
      </c>
      <c r="Z639" s="24">
        <f>SUM(Sheet1[[#This Row],[Quantity]]*Sheet1[[#This Row],[Returned]])</f>
        <v>18</v>
      </c>
    </row>
    <row r="640" spans="1:26" x14ac:dyDescent="0.25">
      <c r="A640" s="6">
        <v>45045</v>
      </c>
      <c r="B640" t="s">
        <v>39</v>
      </c>
      <c r="C640" t="s">
        <v>46</v>
      </c>
      <c r="D640">
        <v>9</v>
      </c>
      <c r="E640" s="1">
        <v>90.87</v>
      </c>
      <c r="F640" t="s">
        <v>58</v>
      </c>
      <c r="G640" t="s">
        <v>32</v>
      </c>
      <c r="H640" s="9">
        <v>0.15</v>
      </c>
      <c r="I640" t="s">
        <v>52</v>
      </c>
      <c r="J640" s="1">
        <v>695.15549999999996</v>
      </c>
      <c r="K640" t="s">
        <v>55</v>
      </c>
      <c r="L640" t="s">
        <v>41</v>
      </c>
      <c r="M640">
        <v>0</v>
      </c>
      <c r="N640" t="s">
        <v>1308</v>
      </c>
      <c r="O640" t="s">
        <v>1309</v>
      </c>
      <c r="P640" s="11">
        <v>26.56</v>
      </c>
      <c r="Q640" s="6">
        <v>45045</v>
      </c>
      <c r="R640" s="6">
        <v>45054</v>
      </c>
      <c r="S640" t="s">
        <v>44</v>
      </c>
      <c r="T640">
        <f>Sheet1[[#This Row],[DeliveryDate]]-Sheet1[[#This Row],[OrderDate]]</f>
        <v>9</v>
      </c>
      <c r="U640" t="str">
        <f t="shared" si="18"/>
        <v>Mar</v>
      </c>
      <c r="V640" t="str">
        <f t="shared" si="19"/>
        <v>Monday</v>
      </c>
      <c r="W640" s="1">
        <f>Sheet1[[#This Row],[TotalPrice]]-Sheet1[[#This Row],[ShippingCost]]</f>
        <v>668.59550000000002</v>
      </c>
      <c r="X640" t="str">
        <f>TEXT(Sheet1[[#This Row],[Date]], "yyyy")</f>
        <v>2023</v>
      </c>
      <c r="Y640" s="1">
        <f>Sheet1[[#This Row],[UnitPrice]]*Sheet1[[#This Row],[Quantity]] *(1 - Sheet1[[#This Row],[Discount]])</f>
        <v>695.15549999999996</v>
      </c>
      <c r="Z640" s="24">
        <f>SUM(Sheet1[[#This Row],[Quantity]]*Sheet1[[#This Row],[Returned]])</f>
        <v>0</v>
      </c>
    </row>
    <row r="641" spans="1:26" hidden="1" x14ac:dyDescent="0.25">
      <c r="A641" s="6">
        <v>45604</v>
      </c>
      <c r="B641" t="s">
        <v>29</v>
      </c>
      <c r="C641" t="s">
        <v>46</v>
      </c>
      <c r="D641">
        <v>18</v>
      </c>
      <c r="E641" s="1">
        <v>153.28</v>
      </c>
      <c r="F641" t="s">
        <v>21</v>
      </c>
      <c r="G641" t="s">
        <v>32</v>
      </c>
      <c r="H641" s="9">
        <v>0.05</v>
      </c>
      <c r="I641" t="s">
        <v>47</v>
      </c>
      <c r="J641" s="1">
        <v>2621.0880000000002</v>
      </c>
      <c r="K641" t="s">
        <v>24</v>
      </c>
      <c r="L641" t="s">
        <v>41</v>
      </c>
      <c r="M641">
        <v>1</v>
      </c>
      <c r="N641" t="s">
        <v>1310</v>
      </c>
      <c r="O641" t="s">
        <v>1311</v>
      </c>
      <c r="P641" s="11">
        <v>33.71</v>
      </c>
      <c r="Q641" s="6">
        <v>45604</v>
      </c>
      <c r="R641" s="6">
        <v>45609</v>
      </c>
      <c r="S641" t="s">
        <v>38</v>
      </c>
      <c r="T641">
        <f>Sheet1[[#This Row],[DeliveryDate]]-Sheet1[[#This Row],[OrderDate]]</f>
        <v>5</v>
      </c>
      <c r="U641" t="str">
        <f t="shared" si="18"/>
        <v>Apr</v>
      </c>
      <c r="V641" t="str">
        <f t="shared" si="19"/>
        <v>Wednesday</v>
      </c>
      <c r="W641" s="1">
        <f>Sheet1[[#This Row],[TotalPrice]]-Sheet1[[#This Row],[ShippingCost]]</f>
        <v>2587.3780000000002</v>
      </c>
      <c r="X641" t="str">
        <f>TEXT(Sheet1[[#This Row],[Date]], "yyyy")</f>
        <v>2024</v>
      </c>
      <c r="Y641" s="1">
        <f>Sheet1[[#This Row],[UnitPrice]]*Sheet1[[#This Row],[Quantity]] *(1 - Sheet1[[#This Row],[Discount]])</f>
        <v>2621.0879999999997</v>
      </c>
      <c r="Z641" s="24">
        <f>SUM(Sheet1[[#This Row],[Quantity]]*Sheet1[[#This Row],[Returned]])</f>
        <v>18</v>
      </c>
    </row>
    <row r="642" spans="1:26" x14ac:dyDescent="0.25">
      <c r="A642" s="6">
        <v>45007</v>
      </c>
      <c r="B642" t="s">
        <v>39</v>
      </c>
      <c r="C642" t="s">
        <v>109</v>
      </c>
      <c r="D642">
        <v>17</v>
      </c>
      <c r="E642" s="1">
        <v>194.97</v>
      </c>
      <c r="F642" t="s">
        <v>31</v>
      </c>
      <c r="G642" t="s">
        <v>32</v>
      </c>
      <c r="H642" s="9">
        <v>0.15</v>
      </c>
      <c r="I642" t="s">
        <v>52</v>
      </c>
      <c r="J642" s="1">
        <v>2817.3164999999999</v>
      </c>
      <c r="K642" t="s">
        <v>34</v>
      </c>
      <c r="L642" t="s">
        <v>35</v>
      </c>
      <c r="M642">
        <v>1</v>
      </c>
      <c r="N642" t="s">
        <v>1312</v>
      </c>
      <c r="O642" t="s">
        <v>1313</v>
      </c>
      <c r="P642" s="11">
        <v>5.59</v>
      </c>
      <c r="Q642" s="6">
        <v>45007</v>
      </c>
      <c r="R642" s="6">
        <v>45015</v>
      </c>
      <c r="S642" t="s">
        <v>44</v>
      </c>
      <c r="T642">
        <f>Sheet1[[#This Row],[DeliveryDate]]-Sheet1[[#This Row],[OrderDate]]</f>
        <v>8</v>
      </c>
      <c r="U642" t="str">
        <f t="shared" ref="U642:U705" si="20">TEXT(A668,"mmm")</f>
        <v>May</v>
      </c>
      <c r="V642" t="str">
        <f t="shared" ref="V642:V705" si="21">TEXT(A667,"dddd")</f>
        <v>Friday</v>
      </c>
      <c r="W642" s="1">
        <f>Sheet1[[#This Row],[TotalPrice]]-Sheet1[[#This Row],[ShippingCost]]</f>
        <v>2811.7264999999998</v>
      </c>
      <c r="X642" t="str">
        <f>TEXT(Sheet1[[#This Row],[Date]], "yyyy")</f>
        <v>2023</v>
      </c>
      <c r="Y642" s="1">
        <f>Sheet1[[#This Row],[UnitPrice]]*Sheet1[[#This Row],[Quantity]] *(1 - Sheet1[[#This Row],[Discount]])</f>
        <v>2817.3164999999999</v>
      </c>
      <c r="Z642" s="24">
        <f>SUM(Sheet1[[#This Row],[Quantity]]*Sheet1[[#This Row],[Returned]])</f>
        <v>17</v>
      </c>
    </row>
    <row r="643" spans="1:26" x14ac:dyDescent="0.25">
      <c r="A643" s="6">
        <v>45174</v>
      </c>
      <c r="B643" t="s">
        <v>19</v>
      </c>
      <c r="C643" t="s">
        <v>102</v>
      </c>
      <c r="D643">
        <v>5</v>
      </c>
      <c r="E643" s="1">
        <v>367.61</v>
      </c>
      <c r="F643" t="s">
        <v>51</v>
      </c>
      <c r="G643" t="s">
        <v>32</v>
      </c>
      <c r="H643" s="9">
        <v>0</v>
      </c>
      <c r="I643" t="s">
        <v>33</v>
      </c>
      <c r="J643" s="1">
        <v>1838.05</v>
      </c>
      <c r="K643" t="s">
        <v>82</v>
      </c>
      <c r="L643" t="s">
        <v>35</v>
      </c>
      <c r="M643">
        <v>0</v>
      </c>
      <c r="N643" t="s">
        <v>1314</v>
      </c>
      <c r="O643" t="s">
        <v>1315</v>
      </c>
      <c r="P643" s="11">
        <v>19.55</v>
      </c>
      <c r="Q643" s="6">
        <v>45174</v>
      </c>
      <c r="R643" s="6">
        <v>45182</v>
      </c>
      <c r="S643" t="s">
        <v>28</v>
      </c>
      <c r="T643">
        <f>Sheet1[[#This Row],[DeliveryDate]]-Sheet1[[#This Row],[OrderDate]]</f>
        <v>8</v>
      </c>
      <c r="U643" t="str">
        <f t="shared" si="20"/>
        <v>Mar</v>
      </c>
      <c r="V643" t="str">
        <f t="shared" si="21"/>
        <v>Friday</v>
      </c>
      <c r="W643" s="1">
        <f>Sheet1[[#This Row],[TotalPrice]]-Sheet1[[#This Row],[ShippingCost]]</f>
        <v>1818.5</v>
      </c>
      <c r="X643" t="str">
        <f>TEXT(Sheet1[[#This Row],[Date]], "yyyy")</f>
        <v>2023</v>
      </c>
      <c r="Y643" s="1">
        <f>Sheet1[[#This Row],[UnitPrice]]*Sheet1[[#This Row],[Quantity]] *(1 - Sheet1[[#This Row],[Discount]])</f>
        <v>1838.0500000000002</v>
      </c>
      <c r="Z643" s="24">
        <f>SUM(Sheet1[[#This Row],[Quantity]]*Sheet1[[#This Row],[Returned]])</f>
        <v>0</v>
      </c>
    </row>
    <row r="644" spans="1:26" x14ac:dyDescent="0.25">
      <c r="A644" s="6">
        <v>44983</v>
      </c>
      <c r="B644" t="s">
        <v>19</v>
      </c>
      <c r="C644" t="s">
        <v>20</v>
      </c>
      <c r="D644">
        <v>17</v>
      </c>
      <c r="E644" s="1">
        <v>575.5</v>
      </c>
      <c r="F644" t="s">
        <v>58</v>
      </c>
      <c r="G644" t="s">
        <v>32</v>
      </c>
      <c r="H644" s="9">
        <v>0.05</v>
      </c>
      <c r="I644" t="s">
        <v>33</v>
      </c>
      <c r="J644" s="1">
        <v>9294.3249999999989</v>
      </c>
      <c r="K644" t="s">
        <v>55</v>
      </c>
      <c r="L644" t="s">
        <v>25</v>
      </c>
      <c r="M644">
        <v>0</v>
      </c>
      <c r="N644" t="s">
        <v>1316</v>
      </c>
      <c r="O644" t="s">
        <v>1317</v>
      </c>
      <c r="P644" s="11">
        <v>13.42</v>
      </c>
      <c r="Q644" s="6">
        <v>44983</v>
      </c>
      <c r="R644" s="6">
        <v>44990</v>
      </c>
      <c r="S644" t="s">
        <v>28</v>
      </c>
      <c r="T644">
        <f>Sheet1[[#This Row],[DeliveryDate]]-Sheet1[[#This Row],[OrderDate]]</f>
        <v>7</v>
      </c>
      <c r="U644" t="str">
        <f t="shared" si="20"/>
        <v>Jan</v>
      </c>
      <c r="V644" t="str">
        <f t="shared" si="21"/>
        <v>Saturday</v>
      </c>
      <c r="W644" s="1">
        <f>Sheet1[[#This Row],[TotalPrice]]-Sheet1[[#This Row],[ShippingCost]]</f>
        <v>9280.9049999999988</v>
      </c>
      <c r="X644" t="str">
        <f>TEXT(Sheet1[[#This Row],[Date]], "yyyy")</f>
        <v>2023</v>
      </c>
      <c r="Y644" s="1">
        <f>Sheet1[[#This Row],[UnitPrice]]*Sheet1[[#This Row],[Quantity]] *(1 - Sheet1[[#This Row],[Discount]])</f>
        <v>9294.3249999999989</v>
      </c>
      <c r="Z644" s="24">
        <f>SUM(Sheet1[[#This Row],[Quantity]]*Sheet1[[#This Row],[Returned]])</f>
        <v>0</v>
      </c>
    </row>
    <row r="645" spans="1:26" hidden="1" x14ac:dyDescent="0.25">
      <c r="A645" s="6">
        <v>45622</v>
      </c>
      <c r="B645" t="s">
        <v>62</v>
      </c>
      <c r="C645" t="s">
        <v>46</v>
      </c>
      <c r="D645">
        <v>3</v>
      </c>
      <c r="E645" s="1">
        <v>229.45</v>
      </c>
      <c r="F645" t="s">
        <v>58</v>
      </c>
      <c r="G645" t="s">
        <v>32</v>
      </c>
      <c r="H645" s="9">
        <v>0.15</v>
      </c>
      <c r="I645" t="s">
        <v>59</v>
      </c>
      <c r="J645" s="1">
        <v>585.09749999999985</v>
      </c>
      <c r="K645" t="s">
        <v>55</v>
      </c>
      <c r="L645" t="s">
        <v>41</v>
      </c>
      <c r="M645">
        <v>1</v>
      </c>
      <c r="N645" t="s">
        <v>1318</v>
      </c>
      <c r="O645" t="s">
        <v>1319</v>
      </c>
      <c r="P645" s="11">
        <v>19.809999999999999</v>
      </c>
      <c r="Q645" s="6">
        <v>45622</v>
      </c>
      <c r="R645" s="6">
        <v>45625</v>
      </c>
      <c r="S645" t="s">
        <v>65</v>
      </c>
      <c r="T645">
        <f>Sheet1[[#This Row],[DeliveryDate]]-Sheet1[[#This Row],[OrderDate]]</f>
        <v>3</v>
      </c>
      <c r="U645" t="str">
        <f t="shared" si="20"/>
        <v>Apr</v>
      </c>
      <c r="V645" t="str">
        <f t="shared" si="21"/>
        <v>Tuesday</v>
      </c>
      <c r="W645" s="1">
        <f>Sheet1[[#This Row],[TotalPrice]]-Sheet1[[#This Row],[ShippingCost]]</f>
        <v>565.28749999999991</v>
      </c>
      <c r="X645" t="str">
        <f>TEXT(Sheet1[[#This Row],[Date]], "yyyy")</f>
        <v>2024</v>
      </c>
      <c r="Y645" s="1">
        <f>Sheet1[[#This Row],[UnitPrice]]*Sheet1[[#This Row],[Quantity]] *(1 - Sheet1[[#This Row],[Discount]])</f>
        <v>585.09749999999985</v>
      </c>
      <c r="Z645" s="24">
        <f>SUM(Sheet1[[#This Row],[Quantity]]*Sheet1[[#This Row],[Returned]])</f>
        <v>3</v>
      </c>
    </row>
    <row r="646" spans="1:26" hidden="1" x14ac:dyDescent="0.25">
      <c r="A646" s="6">
        <v>45075</v>
      </c>
      <c r="B646" t="s">
        <v>45</v>
      </c>
      <c r="C646" t="s">
        <v>20</v>
      </c>
      <c r="D646">
        <v>15</v>
      </c>
      <c r="E646" s="1">
        <v>67.349999999999994</v>
      </c>
      <c r="F646" t="s">
        <v>58</v>
      </c>
      <c r="G646" t="s">
        <v>22</v>
      </c>
      <c r="H646" s="9">
        <v>0.1</v>
      </c>
      <c r="I646" t="s">
        <v>66</v>
      </c>
      <c r="J646" s="1">
        <v>909.22499999999991</v>
      </c>
      <c r="K646" t="s">
        <v>24</v>
      </c>
      <c r="L646" t="s">
        <v>25</v>
      </c>
      <c r="M646">
        <v>0</v>
      </c>
      <c r="N646" t="s">
        <v>1320</v>
      </c>
      <c r="O646" t="s">
        <v>1321</v>
      </c>
      <c r="P646" s="11">
        <v>24.85</v>
      </c>
      <c r="Q646" s="6">
        <v>45075</v>
      </c>
      <c r="R646" s="6">
        <v>45080</v>
      </c>
      <c r="S646" t="s">
        <v>50</v>
      </c>
      <c r="T646">
        <f>Sheet1[[#This Row],[DeliveryDate]]-Sheet1[[#This Row],[OrderDate]]</f>
        <v>5</v>
      </c>
      <c r="U646" t="str">
        <f t="shared" si="20"/>
        <v>Aug</v>
      </c>
      <c r="V646" t="str">
        <f t="shared" si="21"/>
        <v>Saturday</v>
      </c>
      <c r="W646" s="1">
        <f>Sheet1[[#This Row],[TotalPrice]]-Sheet1[[#This Row],[ShippingCost]]</f>
        <v>884.37499999999989</v>
      </c>
      <c r="X646" t="str">
        <f>TEXT(Sheet1[[#This Row],[Date]], "yyyy")</f>
        <v>2023</v>
      </c>
      <c r="Y646" s="1">
        <f>Sheet1[[#This Row],[UnitPrice]]*Sheet1[[#This Row],[Quantity]] *(1 - Sheet1[[#This Row],[Discount]])</f>
        <v>909.22499999999991</v>
      </c>
      <c r="Z646" s="24">
        <f>SUM(Sheet1[[#This Row],[Quantity]]*Sheet1[[#This Row],[Returned]])</f>
        <v>0</v>
      </c>
    </row>
    <row r="647" spans="1:26" hidden="1" x14ac:dyDescent="0.25">
      <c r="A647" s="6">
        <v>45038</v>
      </c>
      <c r="B647" t="s">
        <v>29</v>
      </c>
      <c r="C647" t="s">
        <v>93</v>
      </c>
      <c r="D647">
        <v>19</v>
      </c>
      <c r="E647" s="1">
        <v>537.70000000000005</v>
      </c>
      <c r="F647" t="s">
        <v>58</v>
      </c>
      <c r="G647" t="s">
        <v>22</v>
      </c>
      <c r="H647" s="9">
        <v>0</v>
      </c>
      <c r="I647" t="s">
        <v>59</v>
      </c>
      <c r="J647" s="1">
        <v>10216.299999999999</v>
      </c>
      <c r="K647" t="s">
        <v>24</v>
      </c>
      <c r="L647" t="s">
        <v>35</v>
      </c>
      <c r="M647">
        <v>0</v>
      </c>
      <c r="N647" t="s">
        <v>1322</v>
      </c>
      <c r="O647" t="s">
        <v>1323</v>
      </c>
      <c r="P647" s="11">
        <v>45.83</v>
      </c>
      <c r="Q647" s="6">
        <v>45038</v>
      </c>
      <c r="R647" s="6">
        <v>45048</v>
      </c>
      <c r="S647" t="s">
        <v>38</v>
      </c>
      <c r="T647">
        <f>Sheet1[[#This Row],[DeliveryDate]]-Sheet1[[#This Row],[OrderDate]]</f>
        <v>10</v>
      </c>
      <c r="U647" t="str">
        <f t="shared" si="20"/>
        <v>Aug</v>
      </c>
      <c r="V647" t="str">
        <f t="shared" si="21"/>
        <v>Monday</v>
      </c>
      <c r="W647" s="1">
        <f>Sheet1[[#This Row],[TotalPrice]]-Sheet1[[#This Row],[ShippingCost]]</f>
        <v>10170.469999999999</v>
      </c>
      <c r="X647" t="str">
        <f>TEXT(Sheet1[[#This Row],[Date]], "yyyy")</f>
        <v>2023</v>
      </c>
      <c r="Y647" s="1">
        <f>Sheet1[[#This Row],[UnitPrice]]*Sheet1[[#This Row],[Quantity]] *(1 - Sheet1[[#This Row],[Discount]])</f>
        <v>10216.300000000001</v>
      </c>
      <c r="Z647" s="24">
        <f>SUM(Sheet1[[#This Row],[Quantity]]*Sheet1[[#This Row],[Returned]])</f>
        <v>0</v>
      </c>
    </row>
    <row r="648" spans="1:26" hidden="1" x14ac:dyDescent="0.25">
      <c r="A648" s="6">
        <v>45814</v>
      </c>
      <c r="B648" t="s">
        <v>39</v>
      </c>
      <c r="C648" t="s">
        <v>30</v>
      </c>
      <c r="D648">
        <v>5</v>
      </c>
      <c r="E648" s="1">
        <v>32.56</v>
      </c>
      <c r="F648" t="s">
        <v>51</v>
      </c>
      <c r="G648" t="s">
        <v>32</v>
      </c>
      <c r="H648" s="9">
        <v>0.05</v>
      </c>
      <c r="I648" t="s">
        <v>66</v>
      </c>
      <c r="J648" s="1">
        <v>154.66</v>
      </c>
      <c r="K648" t="s">
        <v>67</v>
      </c>
      <c r="L648" t="s">
        <v>25</v>
      </c>
      <c r="M648">
        <v>0</v>
      </c>
      <c r="N648" t="s">
        <v>1324</v>
      </c>
      <c r="O648" t="s">
        <v>1325</v>
      </c>
      <c r="P648" s="11">
        <v>46.73</v>
      </c>
      <c r="Q648" s="6">
        <v>45814</v>
      </c>
      <c r="R648" s="6">
        <v>45820</v>
      </c>
      <c r="S648" t="s">
        <v>44</v>
      </c>
      <c r="T648">
        <f>Sheet1[[#This Row],[DeliveryDate]]-Sheet1[[#This Row],[OrderDate]]</f>
        <v>6</v>
      </c>
      <c r="U648" t="str">
        <f t="shared" si="20"/>
        <v>Feb</v>
      </c>
      <c r="V648" t="str">
        <f t="shared" si="21"/>
        <v>Tuesday</v>
      </c>
      <c r="W648" s="1">
        <f>Sheet1[[#This Row],[TotalPrice]]-Sheet1[[#This Row],[ShippingCost]]</f>
        <v>107.93</v>
      </c>
      <c r="X648" t="str">
        <f>TEXT(Sheet1[[#This Row],[Date]], "yyyy")</f>
        <v>2025</v>
      </c>
      <c r="Y648" s="1">
        <f>Sheet1[[#This Row],[UnitPrice]]*Sheet1[[#This Row],[Quantity]] *(1 - Sheet1[[#This Row],[Discount]])</f>
        <v>154.66</v>
      </c>
      <c r="Z648" s="24">
        <f>SUM(Sheet1[[#This Row],[Quantity]]*Sheet1[[#This Row],[Returned]])</f>
        <v>0</v>
      </c>
    </row>
    <row r="649" spans="1:26" x14ac:dyDescent="0.25">
      <c r="A649" s="6">
        <v>44951</v>
      </c>
      <c r="B649" t="s">
        <v>45</v>
      </c>
      <c r="C649" t="s">
        <v>20</v>
      </c>
      <c r="D649">
        <v>2</v>
      </c>
      <c r="E649" s="1">
        <v>196.7</v>
      </c>
      <c r="F649" t="s">
        <v>31</v>
      </c>
      <c r="G649" t="s">
        <v>32</v>
      </c>
      <c r="H649" s="9">
        <v>0</v>
      </c>
      <c r="I649" t="s">
        <v>47</v>
      </c>
      <c r="J649" s="1">
        <v>393.4</v>
      </c>
      <c r="K649" t="s">
        <v>24</v>
      </c>
      <c r="L649" t="s">
        <v>25</v>
      </c>
      <c r="M649">
        <v>0</v>
      </c>
      <c r="N649" t="s">
        <v>1326</v>
      </c>
      <c r="O649" t="s">
        <v>1327</v>
      </c>
      <c r="P649" s="11">
        <v>35.840000000000003</v>
      </c>
      <c r="Q649" s="6">
        <v>44951</v>
      </c>
      <c r="R649" s="6">
        <v>44955</v>
      </c>
      <c r="S649" t="s">
        <v>50</v>
      </c>
      <c r="T649">
        <f>Sheet1[[#This Row],[DeliveryDate]]-Sheet1[[#This Row],[OrderDate]]</f>
        <v>4</v>
      </c>
      <c r="U649" t="str">
        <f t="shared" si="20"/>
        <v>Jul</v>
      </c>
      <c r="V649" t="str">
        <f t="shared" si="21"/>
        <v>Wednesday</v>
      </c>
      <c r="W649" s="1">
        <f>Sheet1[[#This Row],[TotalPrice]]-Sheet1[[#This Row],[ShippingCost]]</f>
        <v>357.55999999999995</v>
      </c>
      <c r="X649" t="str">
        <f>TEXT(Sheet1[[#This Row],[Date]], "yyyy")</f>
        <v>2023</v>
      </c>
      <c r="Y649" s="1">
        <f>Sheet1[[#This Row],[UnitPrice]]*Sheet1[[#This Row],[Quantity]] *(1 - Sheet1[[#This Row],[Discount]])</f>
        <v>393.4</v>
      </c>
      <c r="Z649" s="24">
        <f>SUM(Sheet1[[#This Row],[Quantity]]*Sheet1[[#This Row],[Returned]])</f>
        <v>0</v>
      </c>
    </row>
    <row r="650" spans="1:26" x14ac:dyDescent="0.25">
      <c r="A650" s="6">
        <v>45177</v>
      </c>
      <c r="B650" t="s">
        <v>29</v>
      </c>
      <c r="C650" t="s">
        <v>30</v>
      </c>
      <c r="D650">
        <v>12</v>
      </c>
      <c r="E650" s="1">
        <v>369.45</v>
      </c>
      <c r="F650" t="s">
        <v>58</v>
      </c>
      <c r="G650" t="s">
        <v>22</v>
      </c>
      <c r="H650" s="9">
        <v>0.1</v>
      </c>
      <c r="I650" t="s">
        <v>47</v>
      </c>
      <c r="J650" s="1">
        <v>3990.06</v>
      </c>
      <c r="K650" t="s">
        <v>82</v>
      </c>
      <c r="L650" t="s">
        <v>41</v>
      </c>
      <c r="M650">
        <v>1</v>
      </c>
      <c r="N650" t="s">
        <v>1328</v>
      </c>
      <c r="O650" t="s">
        <v>1329</v>
      </c>
      <c r="P650" s="11">
        <v>44.76</v>
      </c>
      <c r="Q650" s="6">
        <v>45177</v>
      </c>
      <c r="R650" s="6">
        <v>45179</v>
      </c>
      <c r="S650" t="s">
        <v>38</v>
      </c>
      <c r="T650">
        <f>Sheet1[[#This Row],[DeliveryDate]]-Sheet1[[#This Row],[OrderDate]]</f>
        <v>2</v>
      </c>
      <c r="U650" t="str">
        <f t="shared" si="20"/>
        <v>May</v>
      </c>
      <c r="V650" t="str">
        <f t="shared" si="21"/>
        <v>Monday</v>
      </c>
      <c r="W650" s="1">
        <f>Sheet1[[#This Row],[TotalPrice]]-Sheet1[[#This Row],[ShippingCost]]</f>
        <v>3945.2999999999997</v>
      </c>
      <c r="X650" t="str">
        <f>TEXT(Sheet1[[#This Row],[Date]], "yyyy")</f>
        <v>2023</v>
      </c>
      <c r="Y650" s="1">
        <f>Sheet1[[#This Row],[UnitPrice]]*Sheet1[[#This Row],[Quantity]] *(1 - Sheet1[[#This Row],[Discount]])</f>
        <v>3990.06</v>
      </c>
      <c r="Z650" s="24">
        <f>SUM(Sheet1[[#This Row],[Quantity]]*Sheet1[[#This Row],[Returned]])</f>
        <v>12</v>
      </c>
    </row>
    <row r="651" spans="1:26" x14ac:dyDescent="0.25">
      <c r="A651" s="6">
        <v>45569</v>
      </c>
      <c r="B651" t="s">
        <v>19</v>
      </c>
      <c r="C651" t="s">
        <v>93</v>
      </c>
      <c r="D651">
        <v>12</v>
      </c>
      <c r="E651" s="1">
        <v>181.96</v>
      </c>
      <c r="F651" t="s">
        <v>58</v>
      </c>
      <c r="G651" t="s">
        <v>32</v>
      </c>
      <c r="H651" s="9">
        <v>0.15</v>
      </c>
      <c r="I651" t="s">
        <v>23</v>
      </c>
      <c r="J651" s="1">
        <v>1855.992</v>
      </c>
      <c r="K651" t="s">
        <v>34</v>
      </c>
      <c r="L651" t="s">
        <v>41</v>
      </c>
      <c r="M651">
        <v>0</v>
      </c>
      <c r="N651" t="s">
        <v>1330</v>
      </c>
      <c r="O651" t="s">
        <v>1331</v>
      </c>
      <c r="P651" s="11">
        <v>25.06</v>
      </c>
      <c r="Q651" s="6">
        <v>45569</v>
      </c>
      <c r="R651" s="6">
        <v>45576</v>
      </c>
      <c r="S651" t="s">
        <v>28</v>
      </c>
      <c r="T651">
        <f>Sheet1[[#This Row],[DeliveryDate]]-Sheet1[[#This Row],[OrderDate]]</f>
        <v>7</v>
      </c>
      <c r="U651" t="str">
        <f t="shared" si="20"/>
        <v>May</v>
      </c>
      <c r="V651" t="str">
        <f t="shared" si="21"/>
        <v>Friday</v>
      </c>
      <c r="W651" s="1">
        <f>Sheet1[[#This Row],[TotalPrice]]-Sheet1[[#This Row],[ShippingCost]]</f>
        <v>1830.932</v>
      </c>
      <c r="X651" t="str">
        <f>TEXT(Sheet1[[#This Row],[Date]], "yyyy")</f>
        <v>2024</v>
      </c>
      <c r="Y651" s="1">
        <f>Sheet1[[#This Row],[UnitPrice]]*Sheet1[[#This Row],[Quantity]] *(1 - Sheet1[[#This Row],[Discount]])</f>
        <v>1855.992</v>
      </c>
      <c r="Z651" s="24">
        <f>SUM(Sheet1[[#This Row],[Quantity]]*Sheet1[[#This Row],[Returned]])</f>
        <v>0</v>
      </c>
    </row>
    <row r="652" spans="1:26" hidden="1" x14ac:dyDescent="0.25">
      <c r="A652" s="6">
        <v>45753</v>
      </c>
      <c r="B652" t="s">
        <v>19</v>
      </c>
      <c r="C652" t="s">
        <v>40</v>
      </c>
      <c r="D652">
        <v>3</v>
      </c>
      <c r="E652" s="1">
        <v>32.07</v>
      </c>
      <c r="F652" t="s">
        <v>58</v>
      </c>
      <c r="G652" t="s">
        <v>32</v>
      </c>
      <c r="H652" s="9">
        <v>0.15</v>
      </c>
      <c r="I652" t="s">
        <v>33</v>
      </c>
      <c r="J652" s="1">
        <v>81.778500000000008</v>
      </c>
      <c r="K652" t="s">
        <v>24</v>
      </c>
      <c r="L652" t="s">
        <v>41</v>
      </c>
      <c r="M652">
        <v>1</v>
      </c>
      <c r="N652" t="s">
        <v>1332</v>
      </c>
      <c r="O652" t="s">
        <v>1333</v>
      </c>
      <c r="P652" s="11">
        <v>43.18</v>
      </c>
      <c r="Q652" s="6">
        <v>45753</v>
      </c>
      <c r="R652" s="6">
        <v>45755</v>
      </c>
      <c r="S652" t="s">
        <v>28</v>
      </c>
      <c r="T652">
        <f>Sheet1[[#This Row],[DeliveryDate]]-Sheet1[[#This Row],[OrderDate]]</f>
        <v>2</v>
      </c>
      <c r="U652" t="str">
        <f t="shared" si="20"/>
        <v>Jan</v>
      </c>
      <c r="V652" t="str">
        <f t="shared" si="21"/>
        <v>Sunday</v>
      </c>
      <c r="W652" s="1"/>
      <c r="X652" t="str">
        <f>TEXT(Sheet1[[#This Row],[Date]], "yyyy")</f>
        <v>2025</v>
      </c>
      <c r="Y652" s="1">
        <f>Sheet1[[#This Row],[UnitPrice]]*Sheet1[[#This Row],[Quantity]] *(1 - Sheet1[[#This Row],[Discount]])</f>
        <v>81.778500000000008</v>
      </c>
      <c r="Z652" s="24">
        <f>SUM(Sheet1[[#This Row],[Quantity]]*Sheet1[[#This Row],[Returned]])</f>
        <v>3</v>
      </c>
    </row>
    <row r="653" spans="1:26" x14ac:dyDescent="0.25">
      <c r="A653" s="6">
        <v>45529</v>
      </c>
      <c r="B653" t="s">
        <v>19</v>
      </c>
      <c r="C653" t="s">
        <v>20</v>
      </c>
      <c r="D653">
        <v>15</v>
      </c>
      <c r="E653" s="1">
        <v>39.93</v>
      </c>
      <c r="F653" t="s">
        <v>31</v>
      </c>
      <c r="G653" t="s">
        <v>32</v>
      </c>
      <c r="H653" s="9">
        <v>0.15</v>
      </c>
      <c r="I653" t="s">
        <v>66</v>
      </c>
      <c r="J653" s="1">
        <v>509.10750000000002</v>
      </c>
      <c r="K653" t="s">
        <v>55</v>
      </c>
      <c r="L653" t="s">
        <v>41</v>
      </c>
      <c r="M653">
        <v>0</v>
      </c>
      <c r="N653" t="s">
        <v>1334</v>
      </c>
      <c r="O653" t="s">
        <v>1335</v>
      </c>
      <c r="P653" s="11">
        <v>33.44</v>
      </c>
      <c r="Q653" s="6">
        <v>45529</v>
      </c>
      <c r="R653" s="6">
        <v>45533</v>
      </c>
      <c r="S653" t="s">
        <v>28</v>
      </c>
      <c r="T653">
        <f>Sheet1[[#This Row],[DeliveryDate]]-Sheet1[[#This Row],[OrderDate]]</f>
        <v>4</v>
      </c>
      <c r="U653" t="str">
        <f t="shared" si="20"/>
        <v>Jan</v>
      </c>
      <c r="V653" t="str">
        <f t="shared" si="21"/>
        <v>Monday</v>
      </c>
      <c r="W653" s="1">
        <f>Sheet1[[#This Row],[TotalPrice]]-Sheet1[[#This Row],[ShippingCost]]</f>
        <v>475.66750000000002</v>
      </c>
      <c r="X653" t="str">
        <f>TEXT(Sheet1[[#This Row],[Date]], "yyyy")</f>
        <v>2024</v>
      </c>
      <c r="Y653" s="1">
        <f>Sheet1[[#This Row],[UnitPrice]]*Sheet1[[#This Row],[Quantity]] *(1 - Sheet1[[#This Row],[Discount]])</f>
        <v>509.10750000000002</v>
      </c>
      <c r="Z653" s="24">
        <f>SUM(Sheet1[[#This Row],[Quantity]]*Sheet1[[#This Row],[Returned]])</f>
        <v>0</v>
      </c>
    </row>
    <row r="654" spans="1:26" x14ac:dyDescent="0.25">
      <c r="A654" s="6">
        <v>45357</v>
      </c>
      <c r="B654" t="s">
        <v>39</v>
      </c>
      <c r="C654" t="s">
        <v>30</v>
      </c>
      <c r="D654">
        <v>7</v>
      </c>
      <c r="E654" s="1">
        <v>374.43</v>
      </c>
      <c r="F654" t="s">
        <v>31</v>
      </c>
      <c r="G654" t="s">
        <v>32</v>
      </c>
      <c r="H654" s="9">
        <v>0.15</v>
      </c>
      <c r="I654" t="s">
        <v>52</v>
      </c>
      <c r="J654" s="1">
        <v>2227.8584999999998</v>
      </c>
      <c r="K654" t="s">
        <v>67</v>
      </c>
      <c r="L654" t="s">
        <v>35</v>
      </c>
      <c r="M654">
        <v>0</v>
      </c>
      <c r="N654" t="s">
        <v>1336</v>
      </c>
      <c r="O654" t="s">
        <v>1337</v>
      </c>
      <c r="P654" s="11">
        <v>28.97</v>
      </c>
      <c r="Q654" s="6">
        <v>45357</v>
      </c>
      <c r="R654" s="6">
        <v>45363</v>
      </c>
      <c r="S654" t="s">
        <v>44</v>
      </c>
      <c r="T654">
        <f>Sheet1[[#This Row],[DeliveryDate]]-Sheet1[[#This Row],[OrderDate]]</f>
        <v>6</v>
      </c>
      <c r="U654" t="str">
        <f t="shared" si="20"/>
        <v>Jun</v>
      </c>
      <c r="V654" t="str">
        <f t="shared" si="21"/>
        <v>Monday</v>
      </c>
      <c r="W654" s="1">
        <f>Sheet1[[#This Row],[TotalPrice]]-Sheet1[[#This Row],[ShippingCost]]</f>
        <v>2198.8885</v>
      </c>
      <c r="X654" t="str">
        <f>TEXT(Sheet1[[#This Row],[Date]], "yyyy")</f>
        <v>2024</v>
      </c>
      <c r="Y654" s="1">
        <f>Sheet1[[#This Row],[UnitPrice]]*Sheet1[[#This Row],[Quantity]] *(1 - Sheet1[[#This Row],[Discount]])</f>
        <v>2227.8585000000003</v>
      </c>
      <c r="Z654" s="24">
        <f>SUM(Sheet1[[#This Row],[Quantity]]*Sheet1[[#This Row],[Returned]])</f>
        <v>0</v>
      </c>
    </row>
    <row r="655" spans="1:26" x14ac:dyDescent="0.25">
      <c r="A655" s="6">
        <v>45008</v>
      </c>
      <c r="B655" t="s">
        <v>19</v>
      </c>
      <c r="C655" t="s">
        <v>109</v>
      </c>
      <c r="D655">
        <v>2</v>
      </c>
      <c r="E655" s="1">
        <v>101.87</v>
      </c>
      <c r="F655" t="s">
        <v>51</v>
      </c>
      <c r="G655" t="s">
        <v>22</v>
      </c>
      <c r="H655" s="9">
        <v>0</v>
      </c>
      <c r="I655" t="s">
        <v>66</v>
      </c>
      <c r="J655" s="1">
        <v>203.74</v>
      </c>
      <c r="K655" t="s">
        <v>67</v>
      </c>
      <c r="L655" t="s">
        <v>25</v>
      </c>
      <c r="M655">
        <v>0</v>
      </c>
      <c r="N655" t="s">
        <v>1338</v>
      </c>
      <c r="O655" t="s">
        <v>1339</v>
      </c>
      <c r="P655" s="11">
        <v>28.63</v>
      </c>
      <c r="Q655" s="6">
        <v>45008</v>
      </c>
      <c r="R655" s="6">
        <v>45011</v>
      </c>
      <c r="S655" t="s">
        <v>28</v>
      </c>
      <c r="T655">
        <f>Sheet1[[#This Row],[DeliveryDate]]-Sheet1[[#This Row],[OrderDate]]</f>
        <v>3</v>
      </c>
      <c r="U655" t="str">
        <f t="shared" si="20"/>
        <v>Jan</v>
      </c>
      <c r="V655" t="str">
        <f t="shared" si="21"/>
        <v>Thursday</v>
      </c>
      <c r="W655" s="1">
        <f>Sheet1[[#This Row],[TotalPrice]]-Sheet1[[#This Row],[ShippingCost]]</f>
        <v>175.11</v>
      </c>
      <c r="X655" t="str">
        <f>TEXT(Sheet1[[#This Row],[Date]], "yyyy")</f>
        <v>2023</v>
      </c>
      <c r="Y655" s="1">
        <f>Sheet1[[#This Row],[UnitPrice]]*Sheet1[[#This Row],[Quantity]] *(1 - Sheet1[[#This Row],[Discount]])</f>
        <v>203.74</v>
      </c>
      <c r="Z655" s="24">
        <f>SUM(Sheet1[[#This Row],[Quantity]]*Sheet1[[#This Row],[Returned]])</f>
        <v>0</v>
      </c>
    </row>
    <row r="656" spans="1:26" x14ac:dyDescent="0.25">
      <c r="A656" s="6">
        <v>45304</v>
      </c>
      <c r="B656" t="s">
        <v>45</v>
      </c>
      <c r="C656" t="s">
        <v>93</v>
      </c>
      <c r="D656">
        <v>13</v>
      </c>
      <c r="E656" s="1">
        <v>343.45</v>
      </c>
      <c r="F656" t="s">
        <v>58</v>
      </c>
      <c r="G656" t="s">
        <v>22</v>
      </c>
      <c r="H656" s="9">
        <v>0.05</v>
      </c>
      <c r="I656" t="s">
        <v>33</v>
      </c>
      <c r="J656" s="1">
        <v>4241.6074999999992</v>
      </c>
      <c r="K656" t="s">
        <v>34</v>
      </c>
      <c r="L656" t="s">
        <v>35</v>
      </c>
      <c r="M656">
        <v>0</v>
      </c>
      <c r="N656" t="s">
        <v>1340</v>
      </c>
      <c r="O656" t="s">
        <v>1341</v>
      </c>
      <c r="P656" s="11">
        <v>27.26</v>
      </c>
      <c r="Q656" s="6">
        <v>45304</v>
      </c>
      <c r="R656" s="6">
        <v>45308</v>
      </c>
      <c r="S656" t="s">
        <v>50</v>
      </c>
      <c r="T656">
        <f>Sheet1[[#This Row],[DeliveryDate]]-Sheet1[[#This Row],[OrderDate]]</f>
        <v>4</v>
      </c>
      <c r="U656" t="str">
        <f t="shared" si="20"/>
        <v>Jan</v>
      </c>
      <c r="V656" t="str">
        <f t="shared" si="21"/>
        <v>Thursday</v>
      </c>
      <c r="W656" s="1">
        <f>Sheet1[[#This Row],[TotalPrice]]-Sheet1[[#This Row],[ShippingCost]]</f>
        <v>4214.3474999999989</v>
      </c>
      <c r="X656" t="str">
        <f>TEXT(Sheet1[[#This Row],[Date]], "yyyy")</f>
        <v>2024</v>
      </c>
      <c r="Y656" s="1">
        <f>Sheet1[[#This Row],[UnitPrice]]*Sheet1[[#This Row],[Quantity]] *(1 - Sheet1[[#This Row],[Discount]])</f>
        <v>4241.6074999999992</v>
      </c>
      <c r="Z656" s="24">
        <f>SUM(Sheet1[[#This Row],[Quantity]]*Sheet1[[#This Row],[Returned]])</f>
        <v>0</v>
      </c>
    </row>
    <row r="657" spans="1:26" x14ac:dyDescent="0.25">
      <c r="A657" s="6">
        <v>45711</v>
      </c>
      <c r="B657" t="s">
        <v>62</v>
      </c>
      <c r="C657" t="s">
        <v>46</v>
      </c>
      <c r="D657">
        <v>18</v>
      </c>
      <c r="E657" s="1">
        <v>403.68</v>
      </c>
      <c r="F657" t="s">
        <v>31</v>
      </c>
      <c r="G657" t="s">
        <v>32</v>
      </c>
      <c r="H657" s="9">
        <v>0.15</v>
      </c>
      <c r="I657" t="s">
        <v>52</v>
      </c>
      <c r="J657" s="1">
        <v>6176.3040000000001</v>
      </c>
      <c r="K657" t="s">
        <v>67</v>
      </c>
      <c r="L657" t="s">
        <v>25</v>
      </c>
      <c r="M657">
        <v>0</v>
      </c>
      <c r="N657" t="s">
        <v>1342</v>
      </c>
      <c r="O657" t="s">
        <v>1343</v>
      </c>
      <c r="P657" s="11">
        <v>13.09</v>
      </c>
      <c r="Q657" s="6">
        <v>45711</v>
      </c>
      <c r="R657" s="6">
        <v>45720</v>
      </c>
      <c r="S657" t="s">
        <v>65</v>
      </c>
      <c r="T657">
        <f>Sheet1[[#This Row],[DeliveryDate]]-Sheet1[[#This Row],[OrderDate]]</f>
        <v>9</v>
      </c>
      <c r="U657" t="str">
        <f t="shared" si="20"/>
        <v>Nov</v>
      </c>
      <c r="V657" t="str">
        <f t="shared" si="21"/>
        <v>Saturday</v>
      </c>
      <c r="W657" s="1">
        <f>Sheet1[[#This Row],[TotalPrice]]-Sheet1[[#This Row],[ShippingCost]]</f>
        <v>6163.2139999999999</v>
      </c>
      <c r="X657" t="str">
        <f>TEXT(Sheet1[[#This Row],[Date]], "yyyy")</f>
        <v>2025</v>
      </c>
      <c r="Y657" s="1">
        <f>Sheet1[[#This Row],[UnitPrice]]*Sheet1[[#This Row],[Quantity]] *(1 - Sheet1[[#This Row],[Discount]])</f>
        <v>6176.3040000000001</v>
      </c>
      <c r="Z657" s="24">
        <f>SUM(Sheet1[[#This Row],[Quantity]]*Sheet1[[#This Row],[Returned]])</f>
        <v>0</v>
      </c>
    </row>
    <row r="658" spans="1:26" hidden="1" x14ac:dyDescent="0.25">
      <c r="A658" s="6">
        <v>44979</v>
      </c>
      <c r="B658" t="s">
        <v>19</v>
      </c>
      <c r="C658" t="s">
        <v>109</v>
      </c>
      <c r="D658">
        <v>14</v>
      </c>
      <c r="E658" s="1">
        <v>346.57</v>
      </c>
      <c r="F658" t="s">
        <v>21</v>
      </c>
      <c r="G658" t="s">
        <v>32</v>
      </c>
      <c r="H658" s="9">
        <v>0.1</v>
      </c>
      <c r="I658" t="s">
        <v>52</v>
      </c>
      <c r="J658" s="1">
        <v>4366.7820000000002</v>
      </c>
      <c r="K658" t="s">
        <v>55</v>
      </c>
      <c r="L658" t="s">
        <v>25</v>
      </c>
      <c r="M658">
        <v>0</v>
      </c>
      <c r="N658" t="s">
        <v>1344</v>
      </c>
      <c r="O658" t="s">
        <v>1345</v>
      </c>
      <c r="P658" s="11">
        <v>36.83</v>
      </c>
      <c r="Q658" s="6">
        <v>44979</v>
      </c>
      <c r="R658" s="6">
        <v>44987</v>
      </c>
      <c r="S658" t="s">
        <v>28</v>
      </c>
      <c r="T658">
        <f>Sheet1[[#This Row],[DeliveryDate]]-Sheet1[[#This Row],[OrderDate]]</f>
        <v>8</v>
      </c>
      <c r="U658" t="str">
        <f t="shared" si="20"/>
        <v>Feb</v>
      </c>
      <c r="V658" t="str">
        <f t="shared" si="21"/>
        <v>Saturday</v>
      </c>
      <c r="W658" s="1">
        <f>Sheet1[[#This Row],[TotalPrice]]-Sheet1[[#This Row],[ShippingCost]]</f>
        <v>4329.9520000000002</v>
      </c>
      <c r="X658" t="str">
        <f>TEXT(Sheet1[[#This Row],[Date]], "yyyy")</f>
        <v>2023</v>
      </c>
      <c r="Y658" s="1">
        <f>Sheet1[[#This Row],[UnitPrice]]*Sheet1[[#This Row],[Quantity]] *(1 - Sheet1[[#This Row],[Discount]])</f>
        <v>4366.7820000000002</v>
      </c>
      <c r="Z658" s="24">
        <f>SUM(Sheet1[[#This Row],[Quantity]]*Sheet1[[#This Row],[Returned]])</f>
        <v>0</v>
      </c>
    </row>
    <row r="659" spans="1:26" x14ac:dyDescent="0.25">
      <c r="A659" s="6">
        <v>45583</v>
      </c>
      <c r="B659" t="s">
        <v>39</v>
      </c>
      <c r="C659" t="s">
        <v>109</v>
      </c>
      <c r="D659">
        <v>7</v>
      </c>
      <c r="E659" s="1">
        <v>392.79</v>
      </c>
      <c r="F659" t="s">
        <v>51</v>
      </c>
      <c r="G659" t="s">
        <v>22</v>
      </c>
      <c r="H659" s="9">
        <v>0</v>
      </c>
      <c r="I659" t="s">
        <v>23</v>
      </c>
      <c r="J659" s="1">
        <v>2749.53</v>
      </c>
      <c r="K659" t="s">
        <v>34</v>
      </c>
      <c r="L659" t="s">
        <v>41</v>
      </c>
      <c r="M659">
        <v>0</v>
      </c>
      <c r="N659" t="s">
        <v>1346</v>
      </c>
      <c r="O659" t="s">
        <v>1347</v>
      </c>
      <c r="P659" s="11">
        <v>45.85</v>
      </c>
      <c r="Q659" s="6">
        <v>45583</v>
      </c>
      <c r="R659" s="6">
        <v>45593</v>
      </c>
      <c r="S659" t="s">
        <v>44</v>
      </c>
      <c r="T659">
        <f>Sheet1[[#This Row],[DeliveryDate]]-Sheet1[[#This Row],[OrderDate]]</f>
        <v>10</v>
      </c>
      <c r="U659" t="str">
        <f t="shared" si="20"/>
        <v>Jun</v>
      </c>
      <c r="V659" t="str">
        <f t="shared" si="21"/>
        <v>Monday</v>
      </c>
      <c r="W659" s="1">
        <f>Sheet1[[#This Row],[TotalPrice]]-Sheet1[[#This Row],[ShippingCost]]</f>
        <v>2703.6800000000003</v>
      </c>
      <c r="X659" t="str">
        <f>TEXT(Sheet1[[#This Row],[Date]], "yyyy")</f>
        <v>2024</v>
      </c>
      <c r="Y659" s="1">
        <f>Sheet1[[#This Row],[UnitPrice]]*Sheet1[[#This Row],[Quantity]] *(1 - Sheet1[[#This Row],[Discount]])</f>
        <v>2749.53</v>
      </c>
      <c r="Z659" s="24">
        <f>SUM(Sheet1[[#This Row],[Quantity]]*Sheet1[[#This Row],[Returned]])</f>
        <v>0</v>
      </c>
    </row>
    <row r="660" spans="1:26" x14ac:dyDescent="0.25">
      <c r="A660" s="6">
        <v>44936</v>
      </c>
      <c r="B660" t="s">
        <v>45</v>
      </c>
      <c r="C660" t="s">
        <v>102</v>
      </c>
      <c r="D660">
        <v>20</v>
      </c>
      <c r="E660" s="1">
        <v>274.37</v>
      </c>
      <c r="F660" t="s">
        <v>21</v>
      </c>
      <c r="G660" t="s">
        <v>32</v>
      </c>
      <c r="H660" s="9">
        <v>0.1</v>
      </c>
      <c r="I660" t="s">
        <v>23</v>
      </c>
      <c r="J660" s="1">
        <v>4938.66</v>
      </c>
      <c r="K660" t="s">
        <v>34</v>
      </c>
      <c r="L660" t="s">
        <v>41</v>
      </c>
      <c r="M660">
        <v>0</v>
      </c>
      <c r="N660" t="s">
        <v>1348</v>
      </c>
      <c r="O660" t="s">
        <v>468</v>
      </c>
      <c r="P660" s="11">
        <v>12.28</v>
      </c>
      <c r="Q660" s="6">
        <v>44936</v>
      </c>
      <c r="R660" s="6">
        <v>44940</v>
      </c>
      <c r="S660" t="s">
        <v>50</v>
      </c>
      <c r="T660">
        <f>Sheet1[[#This Row],[DeliveryDate]]-Sheet1[[#This Row],[OrderDate]]</f>
        <v>4</v>
      </c>
      <c r="U660" t="str">
        <f t="shared" si="20"/>
        <v>Jun</v>
      </c>
      <c r="V660" t="str">
        <f t="shared" si="21"/>
        <v>Wednesday</v>
      </c>
      <c r="W660" s="1">
        <f>Sheet1[[#This Row],[TotalPrice]]-Sheet1[[#This Row],[ShippingCost]]</f>
        <v>4926.38</v>
      </c>
      <c r="X660" t="str">
        <f>TEXT(Sheet1[[#This Row],[Date]], "yyyy")</f>
        <v>2023</v>
      </c>
      <c r="Y660" s="1">
        <f>Sheet1[[#This Row],[UnitPrice]]*Sheet1[[#This Row],[Quantity]] *(1 - Sheet1[[#This Row],[Discount]])</f>
        <v>4938.66</v>
      </c>
      <c r="Z660" s="24">
        <f>SUM(Sheet1[[#This Row],[Quantity]]*Sheet1[[#This Row],[Returned]])</f>
        <v>0</v>
      </c>
    </row>
    <row r="661" spans="1:26" x14ac:dyDescent="0.25">
      <c r="A661" s="6">
        <v>45280</v>
      </c>
      <c r="B661" t="s">
        <v>45</v>
      </c>
      <c r="C661" t="s">
        <v>109</v>
      </c>
      <c r="D661">
        <v>10</v>
      </c>
      <c r="E661" s="1">
        <v>465.72</v>
      </c>
      <c r="F661" t="s">
        <v>21</v>
      </c>
      <c r="G661" t="s">
        <v>22</v>
      </c>
      <c r="H661" s="9">
        <v>0.05</v>
      </c>
      <c r="I661" t="s">
        <v>33</v>
      </c>
      <c r="J661" s="1">
        <v>4424.34</v>
      </c>
      <c r="K661" t="s">
        <v>24</v>
      </c>
      <c r="L661" t="s">
        <v>25</v>
      </c>
      <c r="M661">
        <v>0</v>
      </c>
      <c r="N661" t="s">
        <v>1349</v>
      </c>
      <c r="O661" t="s">
        <v>1350</v>
      </c>
      <c r="P661" s="11">
        <v>28.14</v>
      </c>
      <c r="Q661" s="6">
        <v>45280</v>
      </c>
      <c r="R661" s="6">
        <v>45286</v>
      </c>
      <c r="S661" t="s">
        <v>50</v>
      </c>
      <c r="T661">
        <f>Sheet1[[#This Row],[DeliveryDate]]-Sheet1[[#This Row],[OrderDate]]</f>
        <v>6</v>
      </c>
      <c r="U661" t="str">
        <f t="shared" si="20"/>
        <v>May</v>
      </c>
      <c r="V661" t="str">
        <f t="shared" si="21"/>
        <v>Thursday</v>
      </c>
      <c r="W661" s="1">
        <f>Sheet1[[#This Row],[TotalPrice]]-Sheet1[[#This Row],[ShippingCost]]</f>
        <v>4396.2</v>
      </c>
      <c r="X661" t="str">
        <f>TEXT(Sheet1[[#This Row],[Date]], "yyyy")</f>
        <v>2023</v>
      </c>
      <c r="Y661" s="1">
        <f>Sheet1[[#This Row],[UnitPrice]]*Sheet1[[#This Row],[Quantity]] *(1 - Sheet1[[#This Row],[Discount]])</f>
        <v>4424.34</v>
      </c>
      <c r="Z661" s="24">
        <f>SUM(Sheet1[[#This Row],[Quantity]]*Sheet1[[#This Row],[Returned]])</f>
        <v>0</v>
      </c>
    </row>
    <row r="662" spans="1:26" x14ac:dyDescent="0.25">
      <c r="A662" s="6">
        <v>45635</v>
      </c>
      <c r="B662" t="s">
        <v>45</v>
      </c>
      <c r="C662" t="s">
        <v>102</v>
      </c>
      <c r="D662">
        <v>19</v>
      </c>
      <c r="E662" s="1">
        <v>62.07</v>
      </c>
      <c r="F662" t="s">
        <v>58</v>
      </c>
      <c r="G662" t="s">
        <v>32</v>
      </c>
      <c r="H662" s="9">
        <v>0.1</v>
      </c>
      <c r="I662" t="s">
        <v>66</v>
      </c>
      <c r="J662" s="1">
        <v>1061.3969999999999</v>
      </c>
      <c r="K662" t="s">
        <v>55</v>
      </c>
      <c r="L662" t="s">
        <v>25</v>
      </c>
      <c r="M662">
        <v>0</v>
      </c>
      <c r="N662" t="s">
        <v>1351</v>
      </c>
      <c r="O662" t="s">
        <v>1352</v>
      </c>
      <c r="P662" s="11">
        <v>14.85</v>
      </c>
      <c r="Q662" s="6">
        <v>45635</v>
      </c>
      <c r="R662" s="6">
        <v>45645</v>
      </c>
      <c r="S662" t="s">
        <v>50</v>
      </c>
      <c r="T662">
        <f>Sheet1[[#This Row],[DeliveryDate]]-Sheet1[[#This Row],[OrderDate]]</f>
        <v>10</v>
      </c>
      <c r="U662" t="str">
        <f t="shared" si="20"/>
        <v>Jun</v>
      </c>
      <c r="V662" t="str">
        <f t="shared" si="21"/>
        <v>Monday</v>
      </c>
      <c r="W662" s="1">
        <f>Sheet1[[#This Row],[TotalPrice]]-Sheet1[[#This Row],[ShippingCost]]</f>
        <v>1046.547</v>
      </c>
      <c r="X662" t="str">
        <f>TEXT(Sheet1[[#This Row],[Date]], "yyyy")</f>
        <v>2024</v>
      </c>
      <c r="Y662" s="1">
        <f>Sheet1[[#This Row],[UnitPrice]]*Sheet1[[#This Row],[Quantity]] *(1 - Sheet1[[#This Row],[Discount]])</f>
        <v>1061.3969999999999</v>
      </c>
      <c r="Z662" s="24">
        <f>SUM(Sheet1[[#This Row],[Quantity]]*Sheet1[[#This Row],[Returned]])</f>
        <v>0</v>
      </c>
    </row>
    <row r="663" spans="1:26" x14ac:dyDescent="0.25">
      <c r="A663" s="6">
        <v>45217</v>
      </c>
      <c r="B663" t="s">
        <v>29</v>
      </c>
      <c r="C663" t="s">
        <v>102</v>
      </c>
      <c r="D663">
        <v>7</v>
      </c>
      <c r="E663" s="1">
        <v>387.31</v>
      </c>
      <c r="F663" t="s">
        <v>31</v>
      </c>
      <c r="G663" t="s">
        <v>32</v>
      </c>
      <c r="H663" s="9">
        <v>0.1</v>
      </c>
      <c r="I663" t="s">
        <v>59</v>
      </c>
      <c r="J663" s="1">
        <v>2440.0529999999999</v>
      </c>
      <c r="K663" t="s">
        <v>67</v>
      </c>
      <c r="L663" t="s">
        <v>41</v>
      </c>
      <c r="M663">
        <v>0</v>
      </c>
      <c r="N663" t="s">
        <v>1353</v>
      </c>
      <c r="O663" t="s">
        <v>1354</v>
      </c>
      <c r="P663" s="11">
        <v>14.76</v>
      </c>
      <c r="Q663" s="6">
        <v>45217</v>
      </c>
      <c r="R663" s="6">
        <v>45220</v>
      </c>
      <c r="S663" t="s">
        <v>38</v>
      </c>
      <c r="T663">
        <f>Sheet1[[#This Row],[DeliveryDate]]-Sheet1[[#This Row],[OrderDate]]</f>
        <v>3</v>
      </c>
      <c r="U663" t="str">
        <f t="shared" si="20"/>
        <v>Nov</v>
      </c>
      <c r="V663" t="str">
        <f t="shared" si="21"/>
        <v>Saturday</v>
      </c>
      <c r="W663" s="1">
        <f>Sheet1[[#This Row],[TotalPrice]]-Sheet1[[#This Row],[ShippingCost]]</f>
        <v>2425.2929999999997</v>
      </c>
      <c r="X663" t="str">
        <f>TEXT(Sheet1[[#This Row],[Date]], "yyyy")</f>
        <v>2023</v>
      </c>
      <c r="Y663" s="1">
        <f>Sheet1[[#This Row],[UnitPrice]]*Sheet1[[#This Row],[Quantity]] *(1 - Sheet1[[#This Row],[Discount]])</f>
        <v>2440.0530000000003</v>
      </c>
      <c r="Z663" s="24">
        <f>SUM(Sheet1[[#This Row],[Quantity]]*Sheet1[[#This Row],[Returned]])</f>
        <v>0</v>
      </c>
    </row>
    <row r="664" spans="1:26" hidden="1" x14ac:dyDescent="0.25">
      <c r="A664" s="6">
        <v>45629</v>
      </c>
      <c r="B664" t="s">
        <v>29</v>
      </c>
      <c r="C664" t="s">
        <v>30</v>
      </c>
      <c r="D664">
        <v>1</v>
      </c>
      <c r="E664" s="1">
        <v>152.75</v>
      </c>
      <c r="F664" t="s">
        <v>31</v>
      </c>
      <c r="G664" t="s">
        <v>22</v>
      </c>
      <c r="H664" s="9">
        <v>0</v>
      </c>
      <c r="I664" t="s">
        <v>59</v>
      </c>
      <c r="J664" s="1">
        <v>152.75</v>
      </c>
      <c r="K664" t="s">
        <v>82</v>
      </c>
      <c r="L664" t="s">
        <v>25</v>
      </c>
      <c r="M664">
        <v>1</v>
      </c>
      <c r="N664" t="s">
        <v>1355</v>
      </c>
      <c r="O664" t="s">
        <v>1356</v>
      </c>
      <c r="P664" s="11">
        <v>9.61</v>
      </c>
      <c r="Q664" s="6">
        <v>45629</v>
      </c>
      <c r="R664" s="6">
        <v>45632</v>
      </c>
      <c r="S664" t="s">
        <v>38</v>
      </c>
      <c r="T664">
        <f>Sheet1[[#This Row],[DeliveryDate]]-Sheet1[[#This Row],[OrderDate]]</f>
        <v>3</v>
      </c>
      <c r="U664" t="str">
        <f t="shared" si="20"/>
        <v>Feb</v>
      </c>
      <c r="V664" t="str">
        <f t="shared" si="21"/>
        <v>Wednesday</v>
      </c>
      <c r="W664" s="1">
        <f>Sheet1[[#This Row],[TotalPrice]]-Sheet1[[#This Row],[ShippingCost]]</f>
        <v>143.13999999999999</v>
      </c>
      <c r="X664" t="str">
        <f>TEXT(Sheet1[[#This Row],[Date]], "yyyy")</f>
        <v>2024</v>
      </c>
      <c r="Y664" s="1">
        <f>Sheet1[[#This Row],[UnitPrice]]*Sheet1[[#This Row],[Quantity]] *(1 - Sheet1[[#This Row],[Discount]])</f>
        <v>152.75</v>
      </c>
      <c r="Z664" s="24">
        <f>SUM(Sheet1[[#This Row],[Quantity]]*Sheet1[[#This Row],[Returned]])</f>
        <v>1</v>
      </c>
    </row>
    <row r="665" spans="1:26" hidden="1" x14ac:dyDescent="0.25">
      <c r="A665" s="6">
        <v>45446</v>
      </c>
      <c r="B665" t="s">
        <v>19</v>
      </c>
      <c r="C665" t="s">
        <v>30</v>
      </c>
      <c r="D665">
        <v>4</v>
      </c>
      <c r="E665" s="1">
        <v>194.09</v>
      </c>
      <c r="F665" t="s">
        <v>58</v>
      </c>
      <c r="G665" t="s">
        <v>22</v>
      </c>
      <c r="H665" s="9">
        <v>0.1</v>
      </c>
      <c r="I665" t="s">
        <v>23</v>
      </c>
      <c r="J665" s="1">
        <v>698.72400000000005</v>
      </c>
      <c r="K665" t="s">
        <v>82</v>
      </c>
      <c r="L665" t="s">
        <v>41</v>
      </c>
      <c r="M665">
        <v>0</v>
      </c>
      <c r="N665" t="s">
        <v>1357</v>
      </c>
      <c r="O665" t="s">
        <v>1358</v>
      </c>
      <c r="P665" s="11">
        <v>26.35</v>
      </c>
      <c r="Q665" s="6">
        <v>45446</v>
      </c>
      <c r="R665" s="6">
        <v>45450</v>
      </c>
      <c r="S665" t="s">
        <v>28</v>
      </c>
      <c r="T665">
        <f>Sheet1[[#This Row],[DeliveryDate]]-Sheet1[[#This Row],[OrderDate]]</f>
        <v>4</v>
      </c>
      <c r="U665" t="str">
        <f t="shared" si="20"/>
        <v>Apr</v>
      </c>
      <c r="V665" t="str">
        <f t="shared" si="21"/>
        <v>Wednesday</v>
      </c>
      <c r="W665" s="1">
        <f>Sheet1[[#This Row],[TotalPrice]]-Sheet1[[#This Row],[ShippingCost]]</f>
        <v>672.37400000000002</v>
      </c>
      <c r="X665" t="str">
        <f>TEXT(Sheet1[[#This Row],[Date]], "yyyy")</f>
        <v>2024</v>
      </c>
      <c r="Y665" s="1">
        <f>Sheet1[[#This Row],[UnitPrice]]*Sheet1[[#This Row],[Quantity]] *(1 - Sheet1[[#This Row],[Discount]])</f>
        <v>698.72400000000005</v>
      </c>
      <c r="Z665" s="24">
        <f>SUM(Sheet1[[#This Row],[Quantity]]*Sheet1[[#This Row],[Returned]])</f>
        <v>0</v>
      </c>
    </row>
    <row r="666" spans="1:26" hidden="1" x14ac:dyDescent="0.25">
      <c r="A666" s="6">
        <v>45742</v>
      </c>
      <c r="B666" t="s">
        <v>29</v>
      </c>
      <c r="C666" t="s">
        <v>30</v>
      </c>
      <c r="D666">
        <v>3</v>
      </c>
      <c r="E666" s="1">
        <v>159.30000000000001</v>
      </c>
      <c r="F666" t="s">
        <v>21</v>
      </c>
      <c r="G666" t="s">
        <v>22</v>
      </c>
      <c r="H666" s="9">
        <v>0.05</v>
      </c>
      <c r="I666" t="s">
        <v>23</v>
      </c>
      <c r="J666" s="1">
        <v>454.005</v>
      </c>
      <c r="K666" t="s">
        <v>82</v>
      </c>
      <c r="L666" t="s">
        <v>35</v>
      </c>
      <c r="M666">
        <v>1</v>
      </c>
      <c r="N666" t="s">
        <v>1359</v>
      </c>
      <c r="O666" t="s">
        <v>1360</v>
      </c>
      <c r="P666" s="11">
        <v>45.34</v>
      </c>
      <c r="Q666" s="6">
        <v>45742</v>
      </c>
      <c r="R666" s="6">
        <v>45745</v>
      </c>
      <c r="S666" t="s">
        <v>38</v>
      </c>
      <c r="T666">
        <f>Sheet1[[#This Row],[DeliveryDate]]-Sheet1[[#This Row],[OrderDate]]</f>
        <v>3</v>
      </c>
      <c r="U666" t="str">
        <f t="shared" si="20"/>
        <v>Aug</v>
      </c>
      <c r="V666" t="str">
        <f t="shared" si="21"/>
        <v>Wednesday</v>
      </c>
      <c r="W666" s="1">
        <f>Sheet1[[#This Row],[TotalPrice]]-Sheet1[[#This Row],[ShippingCost]]</f>
        <v>408.66499999999996</v>
      </c>
      <c r="X666" t="str">
        <f>TEXT(Sheet1[[#This Row],[Date]], "yyyy")</f>
        <v>2025</v>
      </c>
      <c r="Y666" s="1">
        <f>Sheet1[[#This Row],[UnitPrice]]*Sheet1[[#This Row],[Quantity]] *(1 - Sheet1[[#This Row],[Discount]])</f>
        <v>454.005</v>
      </c>
      <c r="Z666" s="24">
        <f>SUM(Sheet1[[#This Row],[Quantity]]*Sheet1[[#This Row],[Returned]])</f>
        <v>3</v>
      </c>
    </row>
    <row r="667" spans="1:26" hidden="1" x14ac:dyDescent="0.25">
      <c r="A667" s="6">
        <v>45408</v>
      </c>
      <c r="B667" t="s">
        <v>39</v>
      </c>
      <c r="C667" t="s">
        <v>102</v>
      </c>
      <c r="D667">
        <v>4</v>
      </c>
      <c r="E667" s="1">
        <v>303.37</v>
      </c>
      <c r="F667" t="s">
        <v>31</v>
      </c>
      <c r="G667" t="s">
        <v>32</v>
      </c>
      <c r="H667" s="9">
        <v>0.1</v>
      </c>
      <c r="I667" t="s">
        <v>52</v>
      </c>
      <c r="J667" s="1">
        <v>1092.1320000000001</v>
      </c>
      <c r="K667" t="s">
        <v>34</v>
      </c>
      <c r="L667" t="s">
        <v>41</v>
      </c>
      <c r="M667">
        <v>0</v>
      </c>
      <c r="N667" t="s">
        <v>1361</v>
      </c>
      <c r="O667" t="s">
        <v>1362</v>
      </c>
      <c r="P667" s="11">
        <v>30.19</v>
      </c>
      <c r="Q667" s="6">
        <v>45408</v>
      </c>
      <c r="R667" s="6">
        <v>45413</v>
      </c>
      <c r="S667" t="s">
        <v>44</v>
      </c>
      <c r="T667">
        <f>Sheet1[[#This Row],[DeliveryDate]]-Sheet1[[#This Row],[OrderDate]]</f>
        <v>5</v>
      </c>
      <c r="U667" t="str">
        <f t="shared" si="20"/>
        <v>Feb</v>
      </c>
      <c r="V667" t="str">
        <f t="shared" si="21"/>
        <v>Sunday</v>
      </c>
      <c r="W667" s="1">
        <f>Sheet1[[#This Row],[TotalPrice]]-Sheet1[[#This Row],[ShippingCost]]</f>
        <v>1061.942</v>
      </c>
      <c r="X667" t="str">
        <f>TEXT(Sheet1[[#This Row],[Date]], "yyyy")</f>
        <v>2024</v>
      </c>
      <c r="Y667" s="1">
        <f>Sheet1[[#This Row],[UnitPrice]]*Sheet1[[#This Row],[Quantity]] *(1 - Sheet1[[#This Row],[Discount]])</f>
        <v>1092.1320000000001</v>
      </c>
      <c r="Z667" s="24">
        <f>SUM(Sheet1[[#This Row],[Quantity]]*Sheet1[[#This Row],[Returned]])</f>
        <v>0</v>
      </c>
    </row>
    <row r="668" spans="1:26" hidden="1" x14ac:dyDescent="0.25">
      <c r="A668" s="6">
        <v>45051</v>
      </c>
      <c r="B668" t="s">
        <v>62</v>
      </c>
      <c r="C668" t="s">
        <v>46</v>
      </c>
      <c r="D668">
        <v>16</v>
      </c>
      <c r="E668" s="1">
        <v>541.96</v>
      </c>
      <c r="F668" t="s">
        <v>51</v>
      </c>
      <c r="G668" t="s">
        <v>32</v>
      </c>
      <c r="H668" s="9">
        <v>0.1</v>
      </c>
      <c r="I668" t="s">
        <v>23</v>
      </c>
      <c r="J668" s="1">
        <v>7804.2240000000011</v>
      </c>
      <c r="K668" t="s">
        <v>67</v>
      </c>
      <c r="L668" t="s">
        <v>35</v>
      </c>
      <c r="M668">
        <v>1</v>
      </c>
      <c r="N668" t="s">
        <v>1363</v>
      </c>
      <c r="O668" t="s">
        <v>1364</v>
      </c>
      <c r="P668" s="11">
        <v>9.93</v>
      </c>
      <c r="Q668" s="6">
        <v>45051</v>
      </c>
      <c r="R668" s="6">
        <v>45059</v>
      </c>
      <c r="S668" t="s">
        <v>65</v>
      </c>
      <c r="T668">
        <f>Sheet1[[#This Row],[DeliveryDate]]-Sheet1[[#This Row],[OrderDate]]</f>
        <v>8</v>
      </c>
      <c r="U668" t="str">
        <f t="shared" si="20"/>
        <v>Apr</v>
      </c>
      <c r="V668" t="str">
        <f t="shared" si="21"/>
        <v>Monday</v>
      </c>
      <c r="W668" s="1">
        <f>Sheet1[[#This Row],[TotalPrice]]-Sheet1[[#This Row],[ShippingCost]]</f>
        <v>7794.2940000000008</v>
      </c>
      <c r="X668" t="str">
        <f>TEXT(Sheet1[[#This Row],[Date]], "yyyy")</f>
        <v>2023</v>
      </c>
      <c r="Y668" s="1">
        <f>Sheet1[[#This Row],[UnitPrice]]*Sheet1[[#This Row],[Quantity]] *(1 - Sheet1[[#This Row],[Discount]])</f>
        <v>7804.2240000000011</v>
      </c>
      <c r="Z668" s="24">
        <f>SUM(Sheet1[[#This Row],[Quantity]]*Sheet1[[#This Row],[Returned]])</f>
        <v>16</v>
      </c>
    </row>
    <row r="669" spans="1:26" hidden="1" x14ac:dyDescent="0.25">
      <c r="A669" s="6">
        <v>45724</v>
      </c>
      <c r="B669" t="s">
        <v>29</v>
      </c>
      <c r="C669" t="s">
        <v>102</v>
      </c>
      <c r="D669">
        <v>16</v>
      </c>
      <c r="E669" s="1">
        <v>217.74</v>
      </c>
      <c r="F669" t="s">
        <v>31</v>
      </c>
      <c r="G669" t="s">
        <v>22</v>
      </c>
      <c r="H669" s="9">
        <v>0.15</v>
      </c>
      <c r="I669" t="s">
        <v>47</v>
      </c>
      <c r="J669" s="1">
        <v>2961.2640000000001</v>
      </c>
      <c r="K669" t="s">
        <v>67</v>
      </c>
      <c r="L669" t="s">
        <v>25</v>
      </c>
      <c r="M669">
        <v>1</v>
      </c>
      <c r="N669" t="s">
        <v>1365</v>
      </c>
      <c r="O669" t="s">
        <v>1366</v>
      </c>
      <c r="P669" s="11">
        <v>25.11</v>
      </c>
      <c r="Q669" s="6">
        <v>45724</v>
      </c>
      <c r="R669" s="6">
        <v>45731</v>
      </c>
      <c r="S669" t="s">
        <v>38</v>
      </c>
      <c r="T669">
        <f>Sheet1[[#This Row],[DeliveryDate]]-Sheet1[[#This Row],[OrderDate]]</f>
        <v>7</v>
      </c>
      <c r="U669" t="str">
        <f t="shared" si="20"/>
        <v>Aug</v>
      </c>
      <c r="V669" t="str">
        <f t="shared" si="21"/>
        <v>Monday</v>
      </c>
      <c r="W669" s="1">
        <f>Sheet1[[#This Row],[TotalPrice]]-Sheet1[[#This Row],[ShippingCost]]</f>
        <v>2936.154</v>
      </c>
      <c r="X669" t="str">
        <f>TEXT(Sheet1[[#This Row],[Date]], "yyyy")</f>
        <v>2025</v>
      </c>
      <c r="Y669" s="1">
        <f>Sheet1[[#This Row],[UnitPrice]]*Sheet1[[#This Row],[Quantity]] *(1 - Sheet1[[#This Row],[Discount]])</f>
        <v>2961.2640000000001</v>
      </c>
      <c r="Z669" s="24">
        <f>SUM(Sheet1[[#This Row],[Quantity]]*Sheet1[[#This Row],[Returned]])</f>
        <v>16</v>
      </c>
    </row>
    <row r="670" spans="1:26" x14ac:dyDescent="0.25">
      <c r="A670" s="6">
        <v>44943</v>
      </c>
      <c r="B670" t="s">
        <v>39</v>
      </c>
      <c r="C670" t="s">
        <v>109</v>
      </c>
      <c r="D670">
        <v>15</v>
      </c>
      <c r="E670" s="1">
        <v>19.170000000000002</v>
      </c>
      <c r="F670" t="s">
        <v>31</v>
      </c>
      <c r="G670" t="s">
        <v>22</v>
      </c>
      <c r="H670" s="9">
        <v>0</v>
      </c>
      <c r="I670" t="s">
        <v>52</v>
      </c>
      <c r="J670" s="1">
        <v>287.55</v>
      </c>
      <c r="K670" t="s">
        <v>34</v>
      </c>
      <c r="L670" t="s">
        <v>25</v>
      </c>
      <c r="M670">
        <v>1</v>
      </c>
      <c r="N670" t="s">
        <v>1367</v>
      </c>
      <c r="O670" t="s">
        <v>1368</v>
      </c>
      <c r="P670" s="11">
        <v>48.93</v>
      </c>
      <c r="Q670" s="6">
        <v>44943</v>
      </c>
      <c r="R670" s="6">
        <v>44953</v>
      </c>
      <c r="S670" t="s">
        <v>44</v>
      </c>
      <c r="T670">
        <f>Sheet1[[#This Row],[DeliveryDate]]-Sheet1[[#This Row],[OrderDate]]</f>
        <v>10</v>
      </c>
      <c r="U670" t="str">
        <f t="shared" si="20"/>
        <v>Jun</v>
      </c>
      <c r="V670" t="str">
        <f t="shared" si="21"/>
        <v>Thursday</v>
      </c>
      <c r="W670" s="1">
        <f>Sheet1[[#This Row],[TotalPrice]]-Sheet1[[#This Row],[ShippingCost]]</f>
        <v>238.62</v>
      </c>
      <c r="X670" t="str">
        <f>TEXT(Sheet1[[#This Row],[Date]], "yyyy")</f>
        <v>2023</v>
      </c>
      <c r="Y670" s="1">
        <f>Sheet1[[#This Row],[UnitPrice]]*Sheet1[[#This Row],[Quantity]] *(1 - Sheet1[[#This Row],[Discount]])</f>
        <v>287.55</v>
      </c>
      <c r="Z670" s="24">
        <f>SUM(Sheet1[[#This Row],[Quantity]]*Sheet1[[#This Row],[Returned]])</f>
        <v>15</v>
      </c>
    </row>
    <row r="671" spans="1:26" hidden="1" x14ac:dyDescent="0.25">
      <c r="A671" s="6">
        <v>45045</v>
      </c>
      <c r="B671" t="s">
        <v>45</v>
      </c>
      <c r="C671" t="s">
        <v>102</v>
      </c>
      <c r="D671">
        <v>15</v>
      </c>
      <c r="E671" s="1">
        <v>293.33999999999997</v>
      </c>
      <c r="F671" t="s">
        <v>58</v>
      </c>
      <c r="G671" t="s">
        <v>32</v>
      </c>
      <c r="H671" s="9">
        <v>0.1</v>
      </c>
      <c r="I671" t="s">
        <v>23</v>
      </c>
      <c r="J671" s="1">
        <v>3960.09</v>
      </c>
      <c r="K671" t="s">
        <v>82</v>
      </c>
      <c r="L671" t="s">
        <v>41</v>
      </c>
      <c r="M671">
        <v>0</v>
      </c>
      <c r="N671" t="s">
        <v>1369</v>
      </c>
      <c r="O671" t="s">
        <v>1370</v>
      </c>
      <c r="P671" s="11">
        <v>21.03</v>
      </c>
      <c r="Q671" s="6">
        <v>45045</v>
      </c>
      <c r="R671" s="6">
        <v>45047</v>
      </c>
      <c r="S671" t="s">
        <v>50</v>
      </c>
      <c r="T671">
        <f>Sheet1[[#This Row],[DeliveryDate]]-Sheet1[[#This Row],[OrderDate]]</f>
        <v>2</v>
      </c>
      <c r="U671" t="str">
        <f t="shared" si="20"/>
        <v>Feb</v>
      </c>
      <c r="V671" t="str">
        <f t="shared" si="21"/>
        <v>Monday</v>
      </c>
      <c r="W671" s="1">
        <f>Sheet1[[#This Row],[TotalPrice]]-Sheet1[[#This Row],[ShippingCost]]</f>
        <v>3939.06</v>
      </c>
      <c r="X671" t="str">
        <f>TEXT(Sheet1[[#This Row],[Date]], "yyyy")</f>
        <v>2023</v>
      </c>
      <c r="Y671" s="1">
        <f>Sheet1[[#This Row],[UnitPrice]]*Sheet1[[#This Row],[Quantity]] *(1 - Sheet1[[#This Row],[Discount]])</f>
        <v>3960.0899999999997</v>
      </c>
      <c r="Z671" s="24">
        <f>SUM(Sheet1[[#This Row],[Quantity]]*Sheet1[[#This Row],[Returned]])</f>
        <v>0</v>
      </c>
    </row>
    <row r="672" spans="1:26" x14ac:dyDescent="0.25">
      <c r="A672" s="6">
        <v>45166</v>
      </c>
      <c r="B672" t="s">
        <v>29</v>
      </c>
      <c r="C672" t="s">
        <v>30</v>
      </c>
      <c r="D672">
        <v>11</v>
      </c>
      <c r="E672" s="1">
        <v>393.61</v>
      </c>
      <c r="F672" t="s">
        <v>58</v>
      </c>
      <c r="G672" t="s">
        <v>22</v>
      </c>
      <c r="H672" s="9">
        <v>0.05</v>
      </c>
      <c r="I672" t="s">
        <v>47</v>
      </c>
      <c r="J672" s="1">
        <v>4113.2245000000003</v>
      </c>
      <c r="K672" t="s">
        <v>55</v>
      </c>
      <c r="L672" t="s">
        <v>41</v>
      </c>
      <c r="M672">
        <v>0</v>
      </c>
      <c r="N672" t="s">
        <v>1371</v>
      </c>
      <c r="O672" t="s">
        <v>1372</v>
      </c>
      <c r="P672" s="11">
        <v>32.57</v>
      </c>
      <c r="Q672" s="6">
        <v>45166</v>
      </c>
      <c r="R672" s="6">
        <v>45175</v>
      </c>
      <c r="S672" t="s">
        <v>38</v>
      </c>
      <c r="T672">
        <f>Sheet1[[#This Row],[DeliveryDate]]-Sheet1[[#This Row],[OrderDate]]</f>
        <v>9</v>
      </c>
      <c r="U672" t="str">
        <f t="shared" si="20"/>
        <v>Mar</v>
      </c>
      <c r="V672" t="str">
        <f t="shared" si="21"/>
        <v>Thursday</v>
      </c>
      <c r="W672" s="1">
        <f>Sheet1[[#This Row],[TotalPrice]]-Sheet1[[#This Row],[ShippingCost]]</f>
        <v>4080.6545000000001</v>
      </c>
      <c r="X672" t="str">
        <f>TEXT(Sheet1[[#This Row],[Date]], "yyyy")</f>
        <v>2023</v>
      </c>
      <c r="Y672" s="1">
        <f>Sheet1[[#This Row],[UnitPrice]]*Sheet1[[#This Row],[Quantity]] *(1 - Sheet1[[#This Row],[Discount]])</f>
        <v>4113.2245000000003</v>
      </c>
      <c r="Z672" s="24">
        <f>SUM(Sheet1[[#This Row],[Quantity]]*Sheet1[[#This Row],[Returned]])</f>
        <v>0</v>
      </c>
    </row>
    <row r="673" spans="1:26" x14ac:dyDescent="0.25">
      <c r="A673" s="6">
        <v>45139</v>
      </c>
      <c r="B673" t="s">
        <v>39</v>
      </c>
      <c r="C673" t="s">
        <v>109</v>
      </c>
      <c r="D673">
        <v>8</v>
      </c>
      <c r="E673" s="1">
        <v>141.28</v>
      </c>
      <c r="F673" t="s">
        <v>58</v>
      </c>
      <c r="G673" t="s">
        <v>22</v>
      </c>
      <c r="H673" s="9">
        <v>0.05</v>
      </c>
      <c r="I673" t="s">
        <v>47</v>
      </c>
      <c r="J673" s="1">
        <v>1073.7280000000001</v>
      </c>
      <c r="K673" t="s">
        <v>24</v>
      </c>
      <c r="L673" t="s">
        <v>25</v>
      </c>
      <c r="M673">
        <v>0</v>
      </c>
      <c r="N673" t="s">
        <v>1373</v>
      </c>
      <c r="O673" t="s">
        <v>1374</v>
      </c>
      <c r="P673" s="11">
        <v>28.69</v>
      </c>
      <c r="Q673" s="6">
        <v>45139</v>
      </c>
      <c r="R673" s="6">
        <v>45148</v>
      </c>
      <c r="S673" t="s">
        <v>44</v>
      </c>
      <c r="T673">
        <f>Sheet1[[#This Row],[DeliveryDate]]-Sheet1[[#This Row],[OrderDate]]</f>
        <v>9</v>
      </c>
      <c r="U673" t="str">
        <f t="shared" si="20"/>
        <v>Sep</v>
      </c>
      <c r="V673" t="str">
        <f t="shared" si="21"/>
        <v>Thursday</v>
      </c>
      <c r="W673" s="1">
        <f>Sheet1[[#This Row],[TotalPrice]]-Sheet1[[#This Row],[ShippingCost]]</f>
        <v>1045.038</v>
      </c>
      <c r="X673" t="str">
        <f>TEXT(Sheet1[[#This Row],[Date]], "yyyy")</f>
        <v>2023</v>
      </c>
      <c r="Y673" s="1">
        <f>Sheet1[[#This Row],[UnitPrice]]*Sheet1[[#This Row],[Quantity]] *(1 - Sheet1[[#This Row],[Discount]])</f>
        <v>1073.7280000000001</v>
      </c>
      <c r="Z673" s="24">
        <f>SUM(Sheet1[[#This Row],[Quantity]]*Sheet1[[#This Row],[Returned]])</f>
        <v>0</v>
      </c>
    </row>
    <row r="674" spans="1:26" hidden="1" x14ac:dyDescent="0.25">
      <c r="A674" s="6">
        <v>45700</v>
      </c>
      <c r="B674" t="s">
        <v>62</v>
      </c>
      <c r="C674" t="s">
        <v>30</v>
      </c>
      <c r="D674">
        <v>13</v>
      </c>
      <c r="E674" s="1">
        <v>227.64</v>
      </c>
      <c r="F674" t="s">
        <v>51</v>
      </c>
      <c r="G674" t="s">
        <v>32</v>
      </c>
      <c r="H674" s="9">
        <v>0.15</v>
      </c>
      <c r="I674" t="s">
        <v>47</v>
      </c>
      <c r="J674" s="1">
        <v>2515.422</v>
      </c>
      <c r="K674" t="s">
        <v>67</v>
      </c>
      <c r="L674" t="s">
        <v>25</v>
      </c>
      <c r="M674">
        <v>1</v>
      </c>
      <c r="N674" t="s">
        <v>1375</v>
      </c>
      <c r="O674" t="s">
        <v>1376</v>
      </c>
      <c r="P674" s="11">
        <v>46.67</v>
      </c>
      <c r="Q674" s="6">
        <v>45700</v>
      </c>
      <c r="R674" s="6">
        <v>45708</v>
      </c>
      <c r="S674" t="s">
        <v>65</v>
      </c>
      <c r="T674">
        <f>Sheet1[[#This Row],[DeliveryDate]]-Sheet1[[#This Row],[OrderDate]]</f>
        <v>8</v>
      </c>
      <c r="U674" t="str">
        <f t="shared" si="20"/>
        <v>Feb</v>
      </c>
      <c r="V674" t="str">
        <f t="shared" si="21"/>
        <v>Tuesday</v>
      </c>
      <c r="W674" s="1">
        <f>Sheet1[[#This Row],[TotalPrice]]-Sheet1[[#This Row],[ShippingCost]]</f>
        <v>2468.752</v>
      </c>
      <c r="X674" t="str">
        <f>TEXT(Sheet1[[#This Row],[Date]], "yyyy")</f>
        <v>2025</v>
      </c>
      <c r="Y674" s="1">
        <f>Sheet1[[#This Row],[UnitPrice]]*Sheet1[[#This Row],[Quantity]] *(1 - Sheet1[[#This Row],[Discount]])</f>
        <v>2515.4219999999996</v>
      </c>
      <c r="Z674" s="24">
        <f>SUM(Sheet1[[#This Row],[Quantity]]*Sheet1[[#This Row],[Returned]])</f>
        <v>13</v>
      </c>
    </row>
    <row r="675" spans="1:26" x14ac:dyDescent="0.25">
      <c r="A675" s="6">
        <v>45110</v>
      </c>
      <c r="B675" t="s">
        <v>45</v>
      </c>
      <c r="C675" t="s">
        <v>20</v>
      </c>
      <c r="D675">
        <v>19</v>
      </c>
      <c r="E675" s="1">
        <v>341.07</v>
      </c>
      <c r="F675" t="s">
        <v>51</v>
      </c>
      <c r="G675" t="s">
        <v>32</v>
      </c>
      <c r="H675" s="9">
        <v>0.1</v>
      </c>
      <c r="I675" t="s">
        <v>52</v>
      </c>
      <c r="J675" s="1">
        <v>5832.2969999999996</v>
      </c>
      <c r="K675" t="s">
        <v>67</v>
      </c>
      <c r="L675" t="s">
        <v>41</v>
      </c>
      <c r="M675">
        <v>0</v>
      </c>
      <c r="N675" t="s">
        <v>1377</v>
      </c>
      <c r="O675" t="s">
        <v>1378</v>
      </c>
      <c r="P675" s="11">
        <v>47.75</v>
      </c>
      <c r="Q675" s="6">
        <v>45110</v>
      </c>
      <c r="R675" s="6">
        <v>45113</v>
      </c>
      <c r="S675" t="s">
        <v>50</v>
      </c>
      <c r="T675">
        <f>Sheet1[[#This Row],[DeliveryDate]]-Sheet1[[#This Row],[OrderDate]]</f>
        <v>3</v>
      </c>
      <c r="U675" t="str">
        <f t="shared" si="20"/>
        <v>Nov</v>
      </c>
      <c r="V675" t="str">
        <f t="shared" si="21"/>
        <v>Thursday</v>
      </c>
      <c r="W675" s="1">
        <f>Sheet1[[#This Row],[TotalPrice]]-Sheet1[[#This Row],[ShippingCost]]</f>
        <v>5784.5469999999996</v>
      </c>
      <c r="X675" t="str">
        <f>TEXT(Sheet1[[#This Row],[Date]], "yyyy")</f>
        <v>2023</v>
      </c>
      <c r="Y675" s="1">
        <f>Sheet1[[#This Row],[UnitPrice]]*Sheet1[[#This Row],[Quantity]] *(1 - Sheet1[[#This Row],[Discount]])</f>
        <v>5832.2970000000005</v>
      </c>
      <c r="Z675" s="24">
        <f>SUM(Sheet1[[#This Row],[Quantity]]*Sheet1[[#This Row],[Returned]])</f>
        <v>0</v>
      </c>
    </row>
    <row r="676" spans="1:26" hidden="1" x14ac:dyDescent="0.25">
      <c r="A676" s="6">
        <v>45786</v>
      </c>
      <c r="B676" t="s">
        <v>45</v>
      </c>
      <c r="C676" t="s">
        <v>30</v>
      </c>
      <c r="D676">
        <v>20</v>
      </c>
      <c r="E676" s="1">
        <v>324.55</v>
      </c>
      <c r="F676" t="s">
        <v>21</v>
      </c>
      <c r="G676" t="s">
        <v>22</v>
      </c>
      <c r="H676" s="9">
        <v>0.05</v>
      </c>
      <c r="I676" t="s">
        <v>23</v>
      </c>
      <c r="J676" s="1">
        <v>6166.45</v>
      </c>
      <c r="K676" t="s">
        <v>82</v>
      </c>
      <c r="L676" t="s">
        <v>41</v>
      </c>
      <c r="M676">
        <v>1</v>
      </c>
      <c r="N676" t="s">
        <v>1379</v>
      </c>
      <c r="O676" t="s">
        <v>1380</v>
      </c>
      <c r="P676" s="11">
        <v>21.21</v>
      </c>
      <c r="Q676" s="6">
        <v>45786</v>
      </c>
      <c r="R676" s="6">
        <v>45790</v>
      </c>
      <c r="S676" t="s">
        <v>50</v>
      </c>
      <c r="T676">
        <f>Sheet1[[#This Row],[DeliveryDate]]-Sheet1[[#This Row],[OrderDate]]</f>
        <v>4</v>
      </c>
      <c r="U676" t="str">
        <f t="shared" si="20"/>
        <v>Feb</v>
      </c>
      <c r="V676" t="str">
        <f t="shared" si="21"/>
        <v>Sunday</v>
      </c>
      <c r="W676" s="1">
        <f>Sheet1[[#This Row],[TotalPrice]]-Sheet1[[#This Row],[ShippingCost]]</f>
        <v>6145.24</v>
      </c>
      <c r="X676" t="str">
        <f>TEXT(Sheet1[[#This Row],[Date]], "yyyy")</f>
        <v>2025</v>
      </c>
      <c r="Y676" s="1">
        <f>Sheet1[[#This Row],[UnitPrice]]*Sheet1[[#This Row],[Quantity]] *(1 - Sheet1[[#This Row],[Discount]])</f>
        <v>6166.45</v>
      </c>
      <c r="Z676" s="24">
        <f>SUM(Sheet1[[#This Row],[Quantity]]*Sheet1[[#This Row],[Returned]])</f>
        <v>20</v>
      </c>
    </row>
    <row r="677" spans="1:26" x14ac:dyDescent="0.25">
      <c r="A677" s="6">
        <v>45417</v>
      </c>
      <c r="B677" t="s">
        <v>62</v>
      </c>
      <c r="C677" t="s">
        <v>40</v>
      </c>
      <c r="D677">
        <v>16</v>
      </c>
      <c r="E677" s="1">
        <v>301.07</v>
      </c>
      <c r="F677" t="s">
        <v>21</v>
      </c>
      <c r="G677" t="s">
        <v>32</v>
      </c>
      <c r="H677" s="9">
        <v>0.1</v>
      </c>
      <c r="I677" t="s">
        <v>52</v>
      </c>
      <c r="J677" s="1">
        <v>4335.4080000000004</v>
      </c>
      <c r="K677" t="s">
        <v>34</v>
      </c>
      <c r="L677" t="s">
        <v>41</v>
      </c>
      <c r="M677">
        <v>0</v>
      </c>
      <c r="N677" t="s">
        <v>1381</v>
      </c>
      <c r="O677" t="s">
        <v>1382</v>
      </c>
      <c r="P677" s="11">
        <v>5.58</v>
      </c>
      <c r="Q677" s="6">
        <v>45417</v>
      </c>
      <c r="R677" s="6">
        <v>45426</v>
      </c>
      <c r="S677" t="s">
        <v>65</v>
      </c>
      <c r="T677">
        <f>Sheet1[[#This Row],[DeliveryDate]]-Sheet1[[#This Row],[OrderDate]]</f>
        <v>9</v>
      </c>
      <c r="U677" t="str">
        <f t="shared" si="20"/>
        <v>May</v>
      </c>
      <c r="V677" t="str">
        <f t="shared" si="21"/>
        <v>Tuesday</v>
      </c>
      <c r="W677" s="1">
        <f>Sheet1[[#This Row],[TotalPrice]]-Sheet1[[#This Row],[ShippingCost]]</f>
        <v>4329.8280000000004</v>
      </c>
      <c r="X677" t="str">
        <f>TEXT(Sheet1[[#This Row],[Date]], "yyyy")</f>
        <v>2024</v>
      </c>
      <c r="Y677" s="1">
        <f>Sheet1[[#This Row],[UnitPrice]]*Sheet1[[#This Row],[Quantity]] *(1 - Sheet1[[#This Row],[Discount]])</f>
        <v>4335.4080000000004</v>
      </c>
      <c r="Z677" s="24">
        <f>SUM(Sheet1[[#This Row],[Quantity]]*Sheet1[[#This Row],[Returned]])</f>
        <v>0</v>
      </c>
    </row>
    <row r="678" spans="1:26" hidden="1" x14ac:dyDescent="0.25">
      <c r="A678" s="6">
        <v>45299</v>
      </c>
      <c r="B678" t="s">
        <v>29</v>
      </c>
      <c r="C678" t="s">
        <v>102</v>
      </c>
      <c r="D678">
        <v>13</v>
      </c>
      <c r="E678" s="1">
        <v>285.27999999999997</v>
      </c>
      <c r="F678" t="s">
        <v>58</v>
      </c>
      <c r="G678" t="s">
        <v>32</v>
      </c>
      <c r="H678" s="9">
        <v>0</v>
      </c>
      <c r="I678" t="s">
        <v>23</v>
      </c>
      <c r="J678" s="1">
        <v>3708.639999999999</v>
      </c>
      <c r="K678" t="s">
        <v>34</v>
      </c>
      <c r="L678" t="s">
        <v>35</v>
      </c>
      <c r="M678">
        <v>0</v>
      </c>
      <c r="N678" t="s">
        <v>1383</v>
      </c>
      <c r="O678" t="s">
        <v>1384</v>
      </c>
      <c r="P678" s="11">
        <v>31.2</v>
      </c>
      <c r="Q678" s="6">
        <v>45299</v>
      </c>
      <c r="R678" s="6">
        <v>45306</v>
      </c>
      <c r="S678" t="s">
        <v>38</v>
      </c>
      <c r="T678">
        <f>Sheet1[[#This Row],[DeliveryDate]]-Sheet1[[#This Row],[OrderDate]]</f>
        <v>7</v>
      </c>
      <c r="U678" t="str">
        <f t="shared" si="20"/>
        <v>Jan</v>
      </c>
      <c r="V678" t="str">
        <f t="shared" si="21"/>
        <v>Sunday</v>
      </c>
      <c r="W678" s="1">
        <f>Sheet1[[#This Row],[TotalPrice]]-Sheet1[[#This Row],[ShippingCost]]</f>
        <v>3677.4399999999991</v>
      </c>
      <c r="X678" t="str">
        <f>TEXT(Sheet1[[#This Row],[Date]], "yyyy")</f>
        <v>2024</v>
      </c>
      <c r="Y678" s="1">
        <f>Sheet1[[#This Row],[UnitPrice]]*Sheet1[[#This Row],[Quantity]] *(1 - Sheet1[[#This Row],[Discount]])</f>
        <v>3708.6399999999994</v>
      </c>
      <c r="Z678" s="24">
        <f>SUM(Sheet1[[#This Row],[Quantity]]*Sheet1[[#This Row],[Returned]])</f>
        <v>0</v>
      </c>
    </row>
    <row r="679" spans="1:26" hidden="1" x14ac:dyDescent="0.25">
      <c r="A679" s="6">
        <v>45670</v>
      </c>
      <c r="B679" t="s">
        <v>29</v>
      </c>
      <c r="C679" t="s">
        <v>30</v>
      </c>
      <c r="D679">
        <v>15</v>
      </c>
      <c r="E679" s="1">
        <v>18.04</v>
      </c>
      <c r="F679" t="s">
        <v>51</v>
      </c>
      <c r="G679" t="s">
        <v>22</v>
      </c>
      <c r="H679" s="9">
        <v>0</v>
      </c>
      <c r="I679" t="s">
        <v>23</v>
      </c>
      <c r="J679" s="1">
        <v>270.60000000000002</v>
      </c>
      <c r="K679" t="s">
        <v>82</v>
      </c>
      <c r="L679" t="s">
        <v>35</v>
      </c>
      <c r="M679">
        <v>1</v>
      </c>
      <c r="N679" t="s">
        <v>1385</v>
      </c>
      <c r="O679" t="s">
        <v>1386</v>
      </c>
      <c r="P679" s="11">
        <v>14.35</v>
      </c>
      <c r="Q679" s="6">
        <v>45670</v>
      </c>
      <c r="R679" s="6">
        <v>45674</v>
      </c>
      <c r="S679" t="s">
        <v>38</v>
      </c>
      <c r="T679">
        <f>Sheet1[[#This Row],[DeliveryDate]]-Sheet1[[#This Row],[OrderDate]]</f>
        <v>4</v>
      </c>
      <c r="U679" t="str">
        <f t="shared" si="20"/>
        <v>Dec</v>
      </c>
      <c r="V679" t="str">
        <f t="shared" si="21"/>
        <v>Saturday</v>
      </c>
      <c r="W679" s="1">
        <f>Sheet1[[#This Row],[TotalPrice]]-Sheet1[[#This Row],[ShippingCost]]</f>
        <v>256.25</v>
      </c>
      <c r="X679" t="str">
        <f>TEXT(Sheet1[[#This Row],[Date]], "yyyy")</f>
        <v>2025</v>
      </c>
      <c r="Y679" s="1">
        <f>Sheet1[[#This Row],[UnitPrice]]*Sheet1[[#This Row],[Quantity]] *(1 - Sheet1[[#This Row],[Discount]])</f>
        <v>270.59999999999997</v>
      </c>
      <c r="Z679" s="24">
        <f>SUM(Sheet1[[#This Row],[Quantity]]*Sheet1[[#This Row],[Returned]])</f>
        <v>15</v>
      </c>
    </row>
    <row r="680" spans="1:26" hidden="1" x14ac:dyDescent="0.25">
      <c r="A680" s="6">
        <v>45820</v>
      </c>
      <c r="B680" t="s">
        <v>19</v>
      </c>
      <c r="C680" t="s">
        <v>109</v>
      </c>
      <c r="D680">
        <v>11</v>
      </c>
      <c r="E680" s="1">
        <v>495.44</v>
      </c>
      <c r="F680" t="s">
        <v>31</v>
      </c>
      <c r="G680" t="s">
        <v>22</v>
      </c>
      <c r="H680" s="9">
        <v>0</v>
      </c>
      <c r="I680" t="s">
        <v>59</v>
      </c>
      <c r="J680" s="1">
        <v>5449.84</v>
      </c>
      <c r="K680" t="s">
        <v>34</v>
      </c>
      <c r="L680" t="s">
        <v>25</v>
      </c>
      <c r="M680">
        <v>0</v>
      </c>
      <c r="N680" t="s">
        <v>1387</v>
      </c>
      <c r="O680" t="s">
        <v>1388</v>
      </c>
      <c r="P680" s="11">
        <v>44.77</v>
      </c>
      <c r="Q680" s="6">
        <v>45820</v>
      </c>
      <c r="R680" s="6">
        <v>45826</v>
      </c>
      <c r="S680" t="s">
        <v>28</v>
      </c>
      <c r="T680">
        <f>Sheet1[[#This Row],[DeliveryDate]]-Sheet1[[#This Row],[OrderDate]]</f>
        <v>6</v>
      </c>
      <c r="U680" t="str">
        <f t="shared" si="20"/>
        <v>Aug</v>
      </c>
      <c r="V680" t="str">
        <f t="shared" si="21"/>
        <v>Monday</v>
      </c>
      <c r="W680" s="1">
        <f>Sheet1[[#This Row],[TotalPrice]]-Sheet1[[#This Row],[ShippingCost]]</f>
        <v>5405.07</v>
      </c>
      <c r="X680" t="str">
        <f>TEXT(Sheet1[[#This Row],[Date]], "yyyy")</f>
        <v>2025</v>
      </c>
      <c r="Y680" s="1">
        <f>Sheet1[[#This Row],[UnitPrice]]*Sheet1[[#This Row],[Quantity]] *(1 - Sheet1[[#This Row],[Discount]])</f>
        <v>5449.84</v>
      </c>
      <c r="Z680" s="24">
        <f>SUM(Sheet1[[#This Row],[Quantity]]*Sheet1[[#This Row],[Returned]])</f>
        <v>0</v>
      </c>
    </row>
    <row r="681" spans="1:26" hidden="1" x14ac:dyDescent="0.25">
      <c r="A681" s="6">
        <v>44952</v>
      </c>
      <c r="B681" t="s">
        <v>45</v>
      </c>
      <c r="C681" t="s">
        <v>40</v>
      </c>
      <c r="D681">
        <v>7</v>
      </c>
      <c r="E681" s="1">
        <v>228.32</v>
      </c>
      <c r="F681" t="s">
        <v>51</v>
      </c>
      <c r="G681" t="s">
        <v>22</v>
      </c>
      <c r="H681" s="9">
        <v>0.15</v>
      </c>
      <c r="I681" t="s">
        <v>23</v>
      </c>
      <c r="J681" s="1">
        <v>1358.5039999999999</v>
      </c>
      <c r="K681" t="s">
        <v>55</v>
      </c>
      <c r="L681" t="s">
        <v>25</v>
      </c>
      <c r="M681">
        <v>0</v>
      </c>
      <c r="N681" t="s">
        <v>1389</v>
      </c>
      <c r="O681" t="s">
        <v>1390</v>
      </c>
      <c r="P681" s="11">
        <v>22.16</v>
      </c>
      <c r="Q681" s="6">
        <v>44952</v>
      </c>
      <c r="R681" s="6">
        <v>44956</v>
      </c>
      <c r="S681" t="s">
        <v>50</v>
      </c>
      <c r="T681">
        <f>Sheet1[[#This Row],[DeliveryDate]]-Sheet1[[#This Row],[OrderDate]]</f>
        <v>4</v>
      </c>
      <c r="U681" t="str">
        <f t="shared" si="20"/>
        <v>Nov</v>
      </c>
      <c r="V681" t="str">
        <f t="shared" si="21"/>
        <v>Sunday</v>
      </c>
      <c r="W681" s="1">
        <f>Sheet1[[#This Row],[TotalPrice]]-Sheet1[[#This Row],[ShippingCost]]</f>
        <v>1336.3439999999998</v>
      </c>
      <c r="X681" t="str">
        <f>TEXT(Sheet1[[#This Row],[Date]], "yyyy")</f>
        <v>2023</v>
      </c>
      <c r="Y681" s="1">
        <f>Sheet1[[#This Row],[UnitPrice]]*Sheet1[[#This Row],[Quantity]] *(1 - Sheet1[[#This Row],[Discount]])</f>
        <v>1358.5039999999999</v>
      </c>
      <c r="Z681" s="24">
        <f>SUM(Sheet1[[#This Row],[Quantity]]*Sheet1[[#This Row],[Returned]])</f>
        <v>0</v>
      </c>
    </row>
    <row r="682" spans="1:26" x14ac:dyDescent="0.25">
      <c r="A682" s="6">
        <v>44933</v>
      </c>
      <c r="B682" t="s">
        <v>45</v>
      </c>
      <c r="C682" t="s">
        <v>102</v>
      </c>
      <c r="D682">
        <v>1</v>
      </c>
      <c r="E682" s="1">
        <v>498.19</v>
      </c>
      <c r="F682" t="s">
        <v>31</v>
      </c>
      <c r="G682" t="s">
        <v>22</v>
      </c>
      <c r="H682" s="9">
        <v>0.1</v>
      </c>
      <c r="I682" t="s">
        <v>59</v>
      </c>
      <c r="J682" s="1">
        <v>448.37099999999998</v>
      </c>
      <c r="K682" t="s">
        <v>34</v>
      </c>
      <c r="L682" t="s">
        <v>35</v>
      </c>
      <c r="M682">
        <v>0</v>
      </c>
      <c r="N682" t="s">
        <v>1391</v>
      </c>
      <c r="O682" t="s">
        <v>1392</v>
      </c>
      <c r="P682" s="11">
        <v>25.55</v>
      </c>
      <c r="Q682" s="6">
        <v>44933</v>
      </c>
      <c r="R682" s="6">
        <v>44937</v>
      </c>
      <c r="S682" t="s">
        <v>50</v>
      </c>
      <c r="T682">
        <f>Sheet1[[#This Row],[DeliveryDate]]-Sheet1[[#This Row],[OrderDate]]</f>
        <v>4</v>
      </c>
      <c r="U682" t="str">
        <f t="shared" si="20"/>
        <v>Mar</v>
      </c>
      <c r="V682" t="str">
        <f t="shared" si="21"/>
        <v>Saturday</v>
      </c>
      <c r="W682" s="1">
        <f>Sheet1[[#This Row],[TotalPrice]]-Sheet1[[#This Row],[ShippingCost]]</f>
        <v>422.82099999999997</v>
      </c>
      <c r="X682" t="str">
        <f>TEXT(Sheet1[[#This Row],[Date]], "yyyy")</f>
        <v>2023</v>
      </c>
      <c r="Y682" s="1">
        <f>Sheet1[[#This Row],[UnitPrice]]*Sheet1[[#This Row],[Quantity]] *(1 - Sheet1[[#This Row],[Discount]])</f>
        <v>448.37099999999998</v>
      </c>
      <c r="Z682" s="24">
        <f>SUM(Sheet1[[#This Row],[Quantity]]*Sheet1[[#This Row],[Returned]])</f>
        <v>0</v>
      </c>
    </row>
    <row r="683" spans="1:26" hidden="1" x14ac:dyDescent="0.25">
      <c r="A683" s="6">
        <v>45626</v>
      </c>
      <c r="B683" t="s">
        <v>19</v>
      </c>
      <c r="C683" t="s">
        <v>46</v>
      </c>
      <c r="D683">
        <v>18</v>
      </c>
      <c r="E683" s="1">
        <v>130.36000000000001</v>
      </c>
      <c r="F683" t="s">
        <v>21</v>
      </c>
      <c r="G683" t="s">
        <v>22</v>
      </c>
      <c r="H683" s="9">
        <v>0</v>
      </c>
      <c r="I683" t="s">
        <v>66</v>
      </c>
      <c r="J683" s="1">
        <v>2346.48</v>
      </c>
      <c r="K683" t="s">
        <v>55</v>
      </c>
      <c r="L683" t="s">
        <v>35</v>
      </c>
      <c r="M683">
        <v>0</v>
      </c>
      <c r="N683" t="s">
        <v>1393</v>
      </c>
      <c r="O683" t="s">
        <v>1394</v>
      </c>
      <c r="P683" s="11">
        <v>34.6</v>
      </c>
      <c r="Q683" s="6">
        <v>45626</v>
      </c>
      <c r="R683" s="6">
        <v>45631</v>
      </c>
      <c r="S683" t="s">
        <v>28</v>
      </c>
      <c r="T683">
        <f>Sheet1[[#This Row],[DeliveryDate]]-Sheet1[[#This Row],[OrderDate]]</f>
        <v>5</v>
      </c>
      <c r="U683" t="str">
        <f t="shared" si="20"/>
        <v>Feb</v>
      </c>
      <c r="V683" t="str">
        <f t="shared" si="21"/>
        <v>Tuesday</v>
      </c>
      <c r="W683" s="1">
        <f>Sheet1[[#This Row],[TotalPrice]]-Sheet1[[#This Row],[ShippingCost]]</f>
        <v>2311.88</v>
      </c>
      <c r="X683" t="str">
        <f>TEXT(Sheet1[[#This Row],[Date]], "yyyy")</f>
        <v>2024</v>
      </c>
      <c r="Y683" s="1">
        <f>Sheet1[[#This Row],[UnitPrice]]*Sheet1[[#This Row],[Quantity]] *(1 - Sheet1[[#This Row],[Discount]])</f>
        <v>2346.4800000000005</v>
      </c>
      <c r="Z683" s="24">
        <f>SUM(Sheet1[[#This Row],[Quantity]]*Sheet1[[#This Row],[Returned]])</f>
        <v>0</v>
      </c>
    </row>
    <row r="684" spans="1:26" hidden="1" x14ac:dyDescent="0.25">
      <c r="A684" s="6">
        <v>45348</v>
      </c>
      <c r="B684" t="s">
        <v>19</v>
      </c>
      <c r="C684" t="s">
        <v>102</v>
      </c>
      <c r="D684">
        <v>13</v>
      </c>
      <c r="E684" s="1">
        <v>585.88</v>
      </c>
      <c r="F684" t="s">
        <v>21</v>
      </c>
      <c r="G684" t="s">
        <v>32</v>
      </c>
      <c r="H684" s="9">
        <v>0.15</v>
      </c>
      <c r="I684" t="s">
        <v>52</v>
      </c>
      <c r="J684" s="1">
        <v>6473.9739999999993</v>
      </c>
      <c r="K684" t="s">
        <v>82</v>
      </c>
      <c r="L684" t="s">
        <v>41</v>
      </c>
      <c r="M684">
        <v>0</v>
      </c>
      <c r="N684" t="s">
        <v>1395</v>
      </c>
      <c r="O684" t="s">
        <v>1396</v>
      </c>
      <c r="P684" s="11">
        <v>42.18</v>
      </c>
      <c r="Q684" s="6">
        <v>45348</v>
      </c>
      <c r="R684" s="6">
        <v>45358</v>
      </c>
      <c r="S684" t="s">
        <v>28</v>
      </c>
      <c r="T684">
        <f>Sheet1[[#This Row],[DeliveryDate]]-Sheet1[[#This Row],[OrderDate]]</f>
        <v>10</v>
      </c>
      <c r="U684" t="str">
        <f t="shared" si="20"/>
        <v>Feb</v>
      </c>
      <c r="V684" t="str">
        <f t="shared" si="21"/>
        <v>Friday</v>
      </c>
      <c r="W684" s="1">
        <f>Sheet1[[#This Row],[TotalPrice]]-Sheet1[[#This Row],[ShippingCost]]</f>
        <v>6431.793999999999</v>
      </c>
      <c r="X684" t="str">
        <f>TEXT(Sheet1[[#This Row],[Date]], "yyyy")</f>
        <v>2024</v>
      </c>
      <c r="Y684" s="1">
        <f>Sheet1[[#This Row],[UnitPrice]]*Sheet1[[#This Row],[Quantity]] *(1 - Sheet1[[#This Row],[Discount]])</f>
        <v>6473.9739999999993</v>
      </c>
      <c r="Z684" s="24">
        <f>SUM(Sheet1[[#This Row],[Quantity]]*Sheet1[[#This Row],[Returned]])</f>
        <v>0</v>
      </c>
    </row>
    <row r="685" spans="1:26" x14ac:dyDescent="0.25">
      <c r="A685" s="6">
        <v>45819</v>
      </c>
      <c r="B685" t="s">
        <v>39</v>
      </c>
      <c r="C685" t="s">
        <v>40</v>
      </c>
      <c r="D685">
        <v>19</v>
      </c>
      <c r="E685" s="1">
        <v>278.04000000000002</v>
      </c>
      <c r="F685" t="s">
        <v>21</v>
      </c>
      <c r="G685" t="s">
        <v>32</v>
      </c>
      <c r="H685" s="9">
        <v>0.05</v>
      </c>
      <c r="I685" t="s">
        <v>59</v>
      </c>
      <c r="J685" s="1">
        <v>5018.6220000000003</v>
      </c>
      <c r="K685" t="s">
        <v>82</v>
      </c>
      <c r="L685" t="s">
        <v>35</v>
      </c>
      <c r="M685">
        <v>0</v>
      </c>
      <c r="N685" t="s">
        <v>1397</v>
      </c>
      <c r="O685" t="s">
        <v>1398</v>
      </c>
      <c r="P685" s="11">
        <v>16.399999999999999</v>
      </c>
      <c r="Q685" s="6">
        <v>45819</v>
      </c>
      <c r="R685" s="6">
        <v>45823</v>
      </c>
      <c r="S685" t="s">
        <v>44</v>
      </c>
      <c r="T685">
        <f>Sheet1[[#This Row],[DeliveryDate]]-Sheet1[[#This Row],[OrderDate]]</f>
        <v>4</v>
      </c>
      <c r="U685" t="str">
        <f t="shared" si="20"/>
        <v>Mar</v>
      </c>
      <c r="V685" t="str">
        <f t="shared" si="21"/>
        <v>Wednesday</v>
      </c>
      <c r="W685" s="1">
        <f>Sheet1[[#This Row],[TotalPrice]]-Sheet1[[#This Row],[ShippingCost]]</f>
        <v>5002.2220000000007</v>
      </c>
      <c r="X685" t="str">
        <f>TEXT(Sheet1[[#This Row],[Date]], "yyyy")</f>
        <v>2025</v>
      </c>
      <c r="Y685" s="1">
        <f>Sheet1[[#This Row],[UnitPrice]]*Sheet1[[#This Row],[Quantity]] *(1 - Sheet1[[#This Row],[Discount]])</f>
        <v>5018.6220000000003</v>
      </c>
      <c r="Z685" s="24">
        <f>SUM(Sheet1[[#This Row],[Quantity]]*Sheet1[[#This Row],[Returned]])</f>
        <v>0</v>
      </c>
    </row>
    <row r="686" spans="1:26" x14ac:dyDescent="0.25">
      <c r="A686" s="6">
        <v>45470</v>
      </c>
      <c r="B686" t="s">
        <v>29</v>
      </c>
      <c r="C686" t="s">
        <v>46</v>
      </c>
      <c r="D686">
        <v>12</v>
      </c>
      <c r="E686" s="1">
        <v>369.54</v>
      </c>
      <c r="F686" t="s">
        <v>21</v>
      </c>
      <c r="G686" t="s">
        <v>32</v>
      </c>
      <c r="H686" s="9">
        <v>0.05</v>
      </c>
      <c r="I686" t="s">
        <v>66</v>
      </c>
      <c r="J686" s="1">
        <v>4212.7560000000003</v>
      </c>
      <c r="K686" t="s">
        <v>55</v>
      </c>
      <c r="L686" t="s">
        <v>41</v>
      </c>
      <c r="M686">
        <v>1</v>
      </c>
      <c r="N686" t="s">
        <v>1399</v>
      </c>
      <c r="O686" t="s">
        <v>1400</v>
      </c>
      <c r="P686" s="11">
        <v>39.159999999999997</v>
      </c>
      <c r="Q686" s="6">
        <v>45470</v>
      </c>
      <c r="R686" s="6">
        <v>45478</v>
      </c>
      <c r="S686" t="s">
        <v>38</v>
      </c>
      <c r="T686">
        <f>Sheet1[[#This Row],[DeliveryDate]]-Sheet1[[#This Row],[OrderDate]]</f>
        <v>8</v>
      </c>
      <c r="U686" t="str">
        <f t="shared" si="20"/>
        <v>May</v>
      </c>
      <c r="V686" t="str">
        <f t="shared" si="21"/>
        <v>Friday</v>
      </c>
      <c r="W686" s="1">
        <f>Sheet1[[#This Row],[TotalPrice]]-Sheet1[[#This Row],[ShippingCost]]</f>
        <v>4173.5960000000005</v>
      </c>
      <c r="X686" t="str">
        <f>TEXT(Sheet1[[#This Row],[Date]], "yyyy")</f>
        <v>2024</v>
      </c>
      <c r="Y686" s="1">
        <f>Sheet1[[#This Row],[UnitPrice]]*Sheet1[[#This Row],[Quantity]] *(1 - Sheet1[[#This Row],[Discount]])</f>
        <v>4212.7560000000003</v>
      </c>
      <c r="Z686" s="24">
        <f>SUM(Sheet1[[#This Row],[Quantity]]*Sheet1[[#This Row],[Returned]])</f>
        <v>12</v>
      </c>
    </row>
    <row r="687" spans="1:26" x14ac:dyDescent="0.25">
      <c r="A687" s="6">
        <v>45432</v>
      </c>
      <c r="B687" t="s">
        <v>29</v>
      </c>
      <c r="C687" t="s">
        <v>102</v>
      </c>
      <c r="D687">
        <v>13</v>
      </c>
      <c r="E687" s="1">
        <v>284.3</v>
      </c>
      <c r="F687" t="s">
        <v>31</v>
      </c>
      <c r="G687" t="s">
        <v>22</v>
      </c>
      <c r="H687" s="9">
        <v>0.05</v>
      </c>
      <c r="I687" t="s">
        <v>59</v>
      </c>
      <c r="J687" s="1">
        <v>3511.105</v>
      </c>
      <c r="K687" t="s">
        <v>24</v>
      </c>
      <c r="L687" t="s">
        <v>41</v>
      </c>
      <c r="M687">
        <v>0</v>
      </c>
      <c r="N687" t="s">
        <v>1401</v>
      </c>
      <c r="O687" t="s">
        <v>1402</v>
      </c>
      <c r="P687" s="11">
        <v>48.73</v>
      </c>
      <c r="Q687" s="6">
        <v>45432</v>
      </c>
      <c r="R687" s="6">
        <v>45439</v>
      </c>
      <c r="S687" t="s">
        <v>38</v>
      </c>
      <c r="T687">
        <f>Sheet1[[#This Row],[DeliveryDate]]-Sheet1[[#This Row],[OrderDate]]</f>
        <v>7</v>
      </c>
      <c r="U687" t="str">
        <f t="shared" si="20"/>
        <v>Oct</v>
      </c>
      <c r="V687" t="str">
        <f t="shared" si="21"/>
        <v>Friday</v>
      </c>
      <c r="W687" s="1">
        <f>Sheet1[[#This Row],[TotalPrice]]-Sheet1[[#This Row],[ShippingCost]]</f>
        <v>3462.375</v>
      </c>
      <c r="X687" t="str">
        <f>TEXT(Sheet1[[#This Row],[Date]], "yyyy")</f>
        <v>2024</v>
      </c>
      <c r="Y687" s="1">
        <f>Sheet1[[#This Row],[UnitPrice]]*Sheet1[[#This Row],[Quantity]] *(1 - Sheet1[[#This Row],[Discount]])</f>
        <v>3511.105</v>
      </c>
      <c r="Z687" s="24">
        <f>SUM(Sheet1[[#This Row],[Quantity]]*Sheet1[[#This Row],[Returned]])</f>
        <v>0</v>
      </c>
    </row>
    <row r="688" spans="1:26" x14ac:dyDescent="0.25">
      <c r="A688" s="6">
        <v>45094</v>
      </c>
      <c r="B688" t="s">
        <v>62</v>
      </c>
      <c r="C688" t="s">
        <v>46</v>
      </c>
      <c r="D688">
        <v>12</v>
      </c>
      <c r="E688" s="1">
        <v>427.1</v>
      </c>
      <c r="F688" t="s">
        <v>51</v>
      </c>
      <c r="G688" t="s">
        <v>32</v>
      </c>
      <c r="H688" s="9">
        <v>0</v>
      </c>
      <c r="I688" t="s">
        <v>52</v>
      </c>
      <c r="J688" s="1">
        <v>5125.2000000000007</v>
      </c>
      <c r="K688" t="s">
        <v>34</v>
      </c>
      <c r="L688" t="s">
        <v>41</v>
      </c>
      <c r="M688">
        <v>1</v>
      </c>
      <c r="N688" t="s">
        <v>1403</v>
      </c>
      <c r="O688" t="s">
        <v>1404</v>
      </c>
      <c r="P688" s="11">
        <v>8.11</v>
      </c>
      <c r="Q688" s="6">
        <v>45094</v>
      </c>
      <c r="R688" s="6">
        <v>45099</v>
      </c>
      <c r="S688" t="s">
        <v>65</v>
      </c>
      <c r="T688">
        <f>Sheet1[[#This Row],[DeliveryDate]]-Sheet1[[#This Row],[OrderDate]]</f>
        <v>5</v>
      </c>
      <c r="U688" t="str">
        <f t="shared" si="20"/>
        <v>Jan</v>
      </c>
      <c r="V688" t="str">
        <f t="shared" si="21"/>
        <v>Wednesday</v>
      </c>
      <c r="W688" s="1">
        <f>Sheet1[[#This Row],[TotalPrice]]-Sheet1[[#This Row],[ShippingCost]]</f>
        <v>5117.0900000000011</v>
      </c>
      <c r="X688" t="str">
        <f>TEXT(Sheet1[[#This Row],[Date]], "yyyy")</f>
        <v>2023</v>
      </c>
      <c r="Y688" s="1">
        <f>Sheet1[[#This Row],[UnitPrice]]*Sheet1[[#This Row],[Quantity]] *(1 - Sheet1[[#This Row],[Discount]])</f>
        <v>5125.2000000000007</v>
      </c>
      <c r="Z688" s="24">
        <f>SUM(Sheet1[[#This Row],[Quantity]]*Sheet1[[#This Row],[Returned]])</f>
        <v>12</v>
      </c>
    </row>
    <row r="689" spans="1:26" hidden="1" x14ac:dyDescent="0.25">
      <c r="A689" s="6">
        <v>45602</v>
      </c>
      <c r="B689" t="s">
        <v>19</v>
      </c>
      <c r="C689" t="s">
        <v>102</v>
      </c>
      <c r="D689">
        <v>11</v>
      </c>
      <c r="E689" s="1">
        <v>200.3</v>
      </c>
      <c r="F689" t="s">
        <v>58</v>
      </c>
      <c r="G689" t="s">
        <v>32</v>
      </c>
      <c r="H689" s="9">
        <v>0.1</v>
      </c>
      <c r="I689" t="s">
        <v>23</v>
      </c>
      <c r="J689" s="1">
        <v>1982.97</v>
      </c>
      <c r="K689" t="s">
        <v>55</v>
      </c>
      <c r="L689" t="s">
        <v>41</v>
      </c>
      <c r="M689">
        <v>1</v>
      </c>
      <c r="N689" t="s">
        <v>1405</v>
      </c>
      <c r="O689" t="s">
        <v>1406</v>
      </c>
      <c r="P689" s="11">
        <v>48.27</v>
      </c>
      <c r="Q689" s="6">
        <v>45602</v>
      </c>
      <c r="R689" s="6">
        <v>45609</v>
      </c>
      <c r="S689" t="s">
        <v>28</v>
      </c>
      <c r="T689">
        <f>Sheet1[[#This Row],[DeliveryDate]]-Sheet1[[#This Row],[OrderDate]]</f>
        <v>7</v>
      </c>
      <c r="U689" t="str">
        <f t="shared" si="20"/>
        <v>Feb</v>
      </c>
      <c r="V689" t="str">
        <f t="shared" si="21"/>
        <v>Thursday</v>
      </c>
      <c r="W689" s="1">
        <f>Sheet1[[#This Row],[TotalPrice]]-Sheet1[[#This Row],[ShippingCost]]</f>
        <v>1934.7</v>
      </c>
      <c r="X689" t="str">
        <f>TEXT(Sheet1[[#This Row],[Date]], "yyyy")</f>
        <v>2024</v>
      </c>
      <c r="Y689" s="1">
        <f>Sheet1[[#This Row],[UnitPrice]]*Sheet1[[#This Row],[Quantity]] *(1 - Sheet1[[#This Row],[Discount]])</f>
        <v>1982.9700000000003</v>
      </c>
      <c r="Z689" s="24">
        <f>SUM(Sheet1[[#This Row],[Quantity]]*Sheet1[[#This Row],[Returned]])</f>
        <v>11</v>
      </c>
    </row>
    <row r="690" spans="1:26" x14ac:dyDescent="0.25">
      <c r="A690" s="6">
        <v>45700</v>
      </c>
      <c r="B690" t="s">
        <v>39</v>
      </c>
      <c r="C690" t="s">
        <v>109</v>
      </c>
      <c r="D690">
        <v>4</v>
      </c>
      <c r="E690" s="1">
        <v>75.8</v>
      </c>
      <c r="F690" t="s">
        <v>51</v>
      </c>
      <c r="G690" t="s">
        <v>32</v>
      </c>
      <c r="H690" s="9">
        <v>0.15</v>
      </c>
      <c r="I690" t="s">
        <v>52</v>
      </c>
      <c r="J690" s="1">
        <v>257.72000000000003</v>
      </c>
      <c r="K690" t="s">
        <v>82</v>
      </c>
      <c r="L690" t="s">
        <v>35</v>
      </c>
      <c r="M690">
        <v>0</v>
      </c>
      <c r="N690" t="s">
        <v>1407</v>
      </c>
      <c r="O690" t="s">
        <v>1408</v>
      </c>
      <c r="P690" s="11">
        <v>12.22</v>
      </c>
      <c r="Q690" s="6">
        <v>45700</v>
      </c>
      <c r="R690" s="6">
        <v>45708</v>
      </c>
      <c r="S690" t="s">
        <v>44</v>
      </c>
      <c r="T690">
        <f>Sheet1[[#This Row],[DeliveryDate]]-Sheet1[[#This Row],[OrderDate]]</f>
        <v>8</v>
      </c>
      <c r="U690" t="str">
        <f t="shared" si="20"/>
        <v>Jul</v>
      </c>
      <c r="V690" t="str">
        <f t="shared" si="21"/>
        <v>Friday</v>
      </c>
      <c r="W690" s="1">
        <f>Sheet1[[#This Row],[TotalPrice]]-Sheet1[[#This Row],[ShippingCost]]</f>
        <v>245.50000000000003</v>
      </c>
      <c r="X690" t="str">
        <f>TEXT(Sheet1[[#This Row],[Date]], "yyyy")</f>
        <v>2025</v>
      </c>
      <c r="Y690" s="1">
        <f>Sheet1[[#This Row],[UnitPrice]]*Sheet1[[#This Row],[Quantity]] *(1 - Sheet1[[#This Row],[Discount]])</f>
        <v>257.71999999999997</v>
      </c>
      <c r="Z690" s="24">
        <f>SUM(Sheet1[[#This Row],[Quantity]]*Sheet1[[#This Row],[Returned]])</f>
        <v>0</v>
      </c>
    </row>
    <row r="691" spans="1:26" x14ac:dyDescent="0.25">
      <c r="A691" s="6">
        <v>45756</v>
      </c>
      <c r="B691" t="s">
        <v>39</v>
      </c>
      <c r="C691" t="s">
        <v>102</v>
      </c>
      <c r="D691">
        <v>4</v>
      </c>
      <c r="E691" s="1">
        <v>518.42999999999995</v>
      </c>
      <c r="F691" t="s">
        <v>31</v>
      </c>
      <c r="G691" t="s">
        <v>22</v>
      </c>
      <c r="H691" s="9">
        <v>0</v>
      </c>
      <c r="I691" t="s">
        <v>33</v>
      </c>
      <c r="J691" s="1">
        <v>2073.7199999999998</v>
      </c>
      <c r="K691" t="s">
        <v>24</v>
      </c>
      <c r="L691" t="s">
        <v>35</v>
      </c>
      <c r="M691">
        <v>0</v>
      </c>
      <c r="N691" t="s">
        <v>1409</v>
      </c>
      <c r="O691" t="s">
        <v>950</v>
      </c>
      <c r="P691" s="11">
        <v>30.86</v>
      </c>
      <c r="Q691" s="6">
        <v>45756</v>
      </c>
      <c r="R691" s="6">
        <v>45761</v>
      </c>
      <c r="S691" t="s">
        <v>44</v>
      </c>
      <c r="T691">
        <f>Sheet1[[#This Row],[DeliveryDate]]-Sheet1[[#This Row],[OrderDate]]</f>
        <v>5</v>
      </c>
      <c r="U691" t="str">
        <f t="shared" si="20"/>
        <v>May</v>
      </c>
      <c r="V691" t="str">
        <f t="shared" si="21"/>
        <v>Monday</v>
      </c>
      <c r="W691" s="1">
        <f>Sheet1[[#This Row],[TotalPrice]]-Sheet1[[#This Row],[ShippingCost]]</f>
        <v>2042.86</v>
      </c>
      <c r="X691" t="str">
        <f>TEXT(Sheet1[[#This Row],[Date]], "yyyy")</f>
        <v>2025</v>
      </c>
      <c r="Y691" s="1">
        <f>Sheet1[[#This Row],[UnitPrice]]*Sheet1[[#This Row],[Quantity]] *(1 - Sheet1[[#This Row],[Discount]])</f>
        <v>2073.7199999999998</v>
      </c>
      <c r="Z691" s="24">
        <f>SUM(Sheet1[[#This Row],[Quantity]]*Sheet1[[#This Row],[Returned]])</f>
        <v>0</v>
      </c>
    </row>
    <row r="692" spans="1:26" x14ac:dyDescent="0.25">
      <c r="A692" s="6">
        <v>45522</v>
      </c>
      <c r="B692" t="s">
        <v>39</v>
      </c>
      <c r="C692" t="s">
        <v>93</v>
      </c>
      <c r="D692">
        <v>19</v>
      </c>
      <c r="E692" s="1">
        <v>181.18</v>
      </c>
      <c r="F692" t="s">
        <v>31</v>
      </c>
      <c r="G692" t="s">
        <v>22</v>
      </c>
      <c r="H692" s="9">
        <v>0.05</v>
      </c>
      <c r="I692" t="s">
        <v>52</v>
      </c>
      <c r="J692" s="1">
        <v>3270.299</v>
      </c>
      <c r="K692" t="s">
        <v>82</v>
      </c>
      <c r="L692" t="s">
        <v>25</v>
      </c>
      <c r="M692">
        <v>0</v>
      </c>
      <c r="N692" t="s">
        <v>1410</v>
      </c>
      <c r="O692" t="s">
        <v>1411</v>
      </c>
      <c r="P692" s="11">
        <v>12.04</v>
      </c>
      <c r="Q692" s="6">
        <v>45522</v>
      </c>
      <c r="R692" s="6">
        <v>45530</v>
      </c>
      <c r="S692" t="s">
        <v>44</v>
      </c>
      <c r="T692">
        <f>Sheet1[[#This Row],[DeliveryDate]]-Sheet1[[#This Row],[OrderDate]]</f>
        <v>8</v>
      </c>
      <c r="U692" t="str">
        <f t="shared" si="20"/>
        <v>Nov</v>
      </c>
      <c r="V692" t="str">
        <f t="shared" si="21"/>
        <v>Saturday</v>
      </c>
      <c r="W692" s="1">
        <f>Sheet1[[#This Row],[TotalPrice]]-Sheet1[[#This Row],[ShippingCost]]</f>
        <v>3258.259</v>
      </c>
      <c r="X692" t="str">
        <f>TEXT(Sheet1[[#This Row],[Date]], "yyyy")</f>
        <v>2024</v>
      </c>
      <c r="Y692" s="1">
        <f>Sheet1[[#This Row],[UnitPrice]]*Sheet1[[#This Row],[Quantity]] *(1 - Sheet1[[#This Row],[Discount]])</f>
        <v>3270.299</v>
      </c>
      <c r="Z692" s="24">
        <f>SUM(Sheet1[[#This Row],[Quantity]]*Sheet1[[#This Row],[Returned]])</f>
        <v>0</v>
      </c>
    </row>
    <row r="693" spans="1:26" x14ac:dyDescent="0.25">
      <c r="A693" s="6">
        <v>44977</v>
      </c>
      <c r="B693" t="s">
        <v>45</v>
      </c>
      <c r="C693" t="s">
        <v>20</v>
      </c>
      <c r="D693">
        <v>3</v>
      </c>
      <c r="E693" s="1">
        <v>197.17</v>
      </c>
      <c r="F693" t="s">
        <v>31</v>
      </c>
      <c r="G693" t="s">
        <v>22</v>
      </c>
      <c r="H693" s="9">
        <v>0.05</v>
      </c>
      <c r="I693" t="s">
        <v>47</v>
      </c>
      <c r="J693" s="1">
        <v>561.93449999999996</v>
      </c>
      <c r="K693" t="s">
        <v>34</v>
      </c>
      <c r="L693" t="s">
        <v>25</v>
      </c>
      <c r="M693">
        <v>1</v>
      </c>
      <c r="N693" t="s">
        <v>1412</v>
      </c>
      <c r="O693" t="s">
        <v>924</v>
      </c>
      <c r="P693" s="11">
        <v>30.29</v>
      </c>
      <c r="Q693" s="6">
        <v>44977</v>
      </c>
      <c r="R693" s="6">
        <v>44980</v>
      </c>
      <c r="S693" t="s">
        <v>50</v>
      </c>
      <c r="T693">
        <f>Sheet1[[#This Row],[DeliveryDate]]-Sheet1[[#This Row],[OrderDate]]</f>
        <v>3</v>
      </c>
      <c r="U693" t="str">
        <f t="shared" si="20"/>
        <v>Jul</v>
      </c>
      <c r="V693" t="str">
        <f t="shared" si="21"/>
        <v>Thursday</v>
      </c>
      <c r="W693" s="1">
        <f>Sheet1[[#This Row],[TotalPrice]]-Sheet1[[#This Row],[ShippingCost]]</f>
        <v>531.64449999999999</v>
      </c>
      <c r="X693" t="str">
        <f>TEXT(Sheet1[[#This Row],[Date]], "yyyy")</f>
        <v>2023</v>
      </c>
      <c r="Y693" s="1">
        <f>Sheet1[[#This Row],[UnitPrice]]*Sheet1[[#This Row],[Quantity]] *(1 - Sheet1[[#This Row],[Discount]])</f>
        <v>561.93449999999996</v>
      </c>
      <c r="Z693" s="24">
        <f>SUM(Sheet1[[#This Row],[Quantity]]*Sheet1[[#This Row],[Returned]])</f>
        <v>3</v>
      </c>
    </row>
    <row r="694" spans="1:26" x14ac:dyDescent="0.25">
      <c r="A694" s="6">
        <v>45775</v>
      </c>
      <c r="B694" t="s">
        <v>39</v>
      </c>
      <c r="C694" t="s">
        <v>20</v>
      </c>
      <c r="D694">
        <v>6</v>
      </c>
      <c r="E694" s="1">
        <v>81.96</v>
      </c>
      <c r="F694" t="s">
        <v>58</v>
      </c>
      <c r="G694" t="s">
        <v>22</v>
      </c>
      <c r="H694" s="9">
        <v>0.05</v>
      </c>
      <c r="I694" t="s">
        <v>66</v>
      </c>
      <c r="J694" s="1">
        <v>467.17200000000003</v>
      </c>
      <c r="K694" t="s">
        <v>82</v>
      </c>
      <c r="L694" t="s">
        <v>41</v>
      </c>
      <c r="M694">
        <v>0</v>
      </c>
      <c r="N694" t="s">
        <v>1413</v>
      </c>
      <c r="O694" t="s">
        <v>1414</v>
      </c>
      <c r="P694" s="11">
        <v>26.43</v>
      </c>
      <c r="Q694" s="6">
        <v>45775</v>
      </c>
      <c r="R694" s="6">
        <v>45785</v>
      </c>
      <c r="S694" t="s">
        <v>44</v>
      </c>
      <c r="T694">
        <f>Sheet1[[#This Row],[DeliveryDate]]-Sheet1[[#This Row],[OrderDate]]</f>
        <v>10</v>
      </c>
      <c r="U694" t="str">
        <f t="shared" si="20"/>
        <v>Nov</v>
      </c>
      <c r="V694" t="str">
        <f t="shared" si="21"/>
        <v>Friday</v>
      </c>
      <c r="W694" s="1">
        <f>Sheet1[[#This Row],[TotalPrice]]-Sheet1[[#This Row],[ShippingCost]]</f>
        <v>440.74200000000002</v>
      </c>
      <c r="X694" t="str">
        <f>TEXT(Sheet1[[#This Row],[Date]], "yyyy")</f>
        <v>2025</v>
      </c>
      <c r="Y694" s="1">
        <f>Sheet1[[#This Row],[UnitPrice]]*Sheet1[[#This Row],[Quantity]] *(1 - Sheet1[[#This Row],[Discount]])</f>
        <v>467.17199999999997</v>
      </c>
      <c r="Z694" s="24">
        <f>SUM(Sheet1[[#This Row],[Quantity]]*Sheet1[[#This Row],[Returned]])</f>
        <v>0</v>
      </c>
    </row>
    <row r="695" spans="1:26" x14ac:dyDescent="0.25">
      <c r="A695" s="6">
        <v>45148</v>
      </c>
      <c r="B695" t="s">
        <v>45</v>
      </c>
      <c r="C695" t="s">
        <v>109</v>
      </c>
      <c r="D695">
        <v>3</v>
      </c>
      <c r="E695" s="1">
        <v>59.78</v>
      </c>
      <c r="F695" t="s">
        <v>51</v>
      </c>
      <c r="G695" t="s">
        <v>32</v>
      </c>
      <c r="H695" s="9">
        <v>0</v>
      </c>
      <c r="I695" t="s">
        <v>23</v>
      </c>
      <c r="J695" s="1">
        <v>179.34</v>
      </c>
      <c r="K695" t="s">
        <v>24</v>
      </c>
      <c r="L695" t="s">
        <v>35</v>
      </c>
      <c r="M695">
        <v>0</v>
      </c>
      <c r="N695" t="s">
        <v>1415</v>
      </c>
      <c r="O695" t="s">
        <v>1416</v>
      </c>
      <c r="P695" s="11">
        <v>46.98</v>
      </c>
      <c r="Q695" s="6">
        <v>45148</v>
      </c>
      <c r="R695" s="6">
        <v>45151</v>
      </c>
      <c r="S695" t="s">
        <v>50</v>
      </c>
      <c r="T695">
        <f>Sheet1[[#This Row],[DeliveryDate]]-Sheet1[[#This Row],[OrderDate]]</f>
        <v>3</v>
      </c>
      <c r="U695" t="str">
        <f t="shared" si="20"/>
        <v>May</v>
      </c>
      <c r="V695" t="str">
        <f t="shared" si="21"/>
        <v>Monday</v>
      </c>
      <c r="W695" s="1">
        <f>Sheet1[[#This Row],[TotalPrice]]-Sheet1[[#This Row],[ShippingCost]]</f>
        <v>132.36000000000001</v>
      </c>
      <c r="X695" t="str">
        <f>TEXT(Sheet1[[#This Row],[Date]], "yyyy")</f>
        <v>2023</v>
      </c>
      <c r="Y695" s="1">
        <f>Sheet1[[#This Row],[UnitPrice]]*Sheet1[[#This Row],[Quantity]] *(1 - Sheet1[[#This Row],[Discount]])</f>
        <v>179.34</v>
      </c>
      <c r="Z695" s="24">
        <f>SUM(Sheet1[[#This Row],[Quantity]]*Sheet1[[#This Row],[Returned]])</f>
        <v>0</v>
      </c>
    </row>
    <row r="696" spans="1:26" x14ac:dyDescent="0.25">
      <c r="A696" s="6">
        <v>45467</v>
      </c>
      <c r="B696" t="s">
        <v>39</v>
      </c>
      <c r="C696" t="s">
        <v>93</v>
      </c>
      <c r="D696">
        <v>12</v>
      </c>
      <c r="E696" s="1">
        <v>211.66</v>
      </c>
      <c r="F696" t="s">
        <v>31</v>
      </c>
      <c r="G696" t="s">
        <v>22</v>
      </c>
      <c r="H696" s="9">
        <v>0.1</v>
      </c>
      <c r="I696" t="s">
        <v>52</v>
      </c>
      <c r="J696" s="1">
        <v>2285.9279999999999</v>
      </c>
      <c r="K696" t="s">
        <v>82</v>
      </c>
      <c r="L696" t="s">
        <v>35</v>
      </c>
      <c r="M696">
        <v>0</v>
      </c>
      <c r="N696" t="s">
        <v>1417</v>
      </c>
      <c r="O696" t="s">
        <v>1418</v>
      </c>
      <c r="P696" s="11">
        <v>10.36</v>
      </c>
      <c r="Q696" s="6">
        <v>45467</v>
      </c>
      <c r="R696" s="6">
        <v>45472</v>
      </c>
      <c r="S696" t="s">
        <v>44</v>
      </c>
      <c r="T696">
        <f>Sheet1[[#This Row],[DeliveryDate]]-Sheet1[[#This Row],[OrderDate]]</f>
        <v>5</v>
      </c>
      <c r="U696" t="str">
        <f t="shared" si="20"/>
        <v>Oct</v>
      </c>
      <c r="V696" t="str">
        <f t="shared" si="21"/>
        <v>Monday</v>
      </c>
      <c r="W696" s="1">
        <f>Sheet1[[#This Row],[TotalPrice]]-Sheet1[[#This Row],[ShippingCost]]</f>
        <v>2275.5679999999998</v>
      </c>
      <c r="X696" t="str">
        <f>TEXT(Sheet1[[#This Row],[Date]], "yyyy")</f>
        <v>2024</v>
      </c>
      <c r="Y696" s="1">
        <f>Sheet1[[#This Row],[UnitPrice]]*Sheet1[[#This Row],[Quantity]] *(1 - Sheet1[[#This Row],[Discount]])</f>
        <v>2285.9280000000003</v>
      </c>
      <c r="Z696" s="24">
        <f>SUM(Sheet1[[#This Row],[Quantity]]*Sheet1[[#This Row],[Returned]])</f>
        <v>0</v>
      </c>
    </row>
    <row r="697" spans="1:26" x14ac:dyDescent="0.25">
      <c r="A697" s="6">
        <v>45694</v>
      </c>
      <c r="B697" t="s">
        <v>19</v>
      </c>
      <c r="C697" t="s">
        <v>20</v>
      </c>
      <c r="D697">
        <v>7</v>
      </c>
      <c r="E697" s="1">
        <v>241.81</v>
      </c>
      <c r="F697" t="s">
        <v>51</v>
      </c>
      <c r="G697" t="s">
        <v>22</v>
      </c>
      <c r="H697" s="9">
        <v>0.1</v>
      </c>
      <c r="I697" t="s">
        <v>33</v>
      </c>
      <c r="J697" s="1">
        <v>1523.403</v>
      </c>
      <c r="K697" t="s">
        <v>55</v>
      </c>
      <c r="L697" t="s">
        <v>25</v>
      </c>
      <c r="M697">
        <v>0</v>
      </c>
      <c r="N697" t="s">
        <v>1419</v>
      </c>
      <c r="O697" t="s">
        <v>1420</v>
      </c>
      <c r="P697" s="11">
        <v>32.94</v>
      </c>
      <c r="Q697" s="6">
        <v>45694</v>
      </c>
      <c r="R697" s="6">
        <v>45698</v>
      </c>
      <c r="S697" t="s">
        <v>28</v>
      </c>
      <c r="T697">
        <f>Sheet1[[#This Row],[DeliveryDate]]-Sheet1[[#This Row],[OrderDate]]</f>
        <v>4</v>
      </c>
      <c r="U697" t="str">
        <f t="shared" si="20"/>
        <v>Jan</v>
      </c>
      <c r="V697" t="str">
        <f t="shared" si="21"/>
        <v>Thursday</v>
      </c>
      <c r="W697" s="1"/>
      <c r="X697" t="str">
        <f>TEXT(Sheet1[[#This Row],[Date]], "yyyy")</f>
        <v>2025</v>
      </c>
      <c r="Y697" s="1">
        <f>Sheet1[[#This Row],[UnitPrice]]*Sheet1[[#This Row],[Quantity]] *(1 - Sheet1[[#This Row],[Discount]])</f>
        <v>1523.403</v>
      </c>
      <c r="Z697" s="24">
        <f>SUM(Sheet1[[#This Row],[Quantity]]*Sheet1[[#This Row],[Returned]])</f>
        <v>0</v>
      </c>
    </row>
    <row r="698" spans="1:26" x14ac:dyDescent="0.25">
      <c r="A698" s="6">
        <v>45736</v>
      </c>
      <c r="B698" t="s">
        <v>19</v>
      </c>
      <c r="C698" t="s">
        <v>40</v>
      </c>
      <c r="D698">
        <v>3</v>
      </c>
      <c r="E698" s="1">
        <v>466.64</v>
      </c>
      <c r="F698" t="s">
        <v>31</v>
      </c>
      <c r="G698" t="s">
        <v>32</v>
      </c>
      <c r="H698" s="9">
        <v>0.15</v>
      </c>
      <c r="I698" t="s">
        <v>59</v>
      </c>
      <c r="J698" s="1">
        <v>1189.932</v>
      </c>
      <c r="K698" t="s">
        <v>24</v>
      </c>
      <c r="L698" t="s">
        <v>25</v>
      </c>
      <c r="M698">
        <v>0</v>
      </c>
      <c r="N698" t="s">
        <v>1421</v>
      </c>
      <c r="O698" t="s">
        <v>1422</v>
      </c>
      <c r="P698" s="11">
        <v>30.33</v>
      </c>
      <c r="Q698" s="6">
        <v>45736</v>
      </c>
      <c r="R698" s="6">
        <v>45742</v>
      </c>
      <c r="S698" t="s">
        <v>28</v>
      </c>
      <c r="T698">
        <f>Sheet1[[#This Row],[DeliveryDate]]-Sheet1[[#This Row],[OrderDate]]</f>
        <v>6</v>
      </c>
      <c r="U698" t="str">
        <f t="shared" si="20"/>
        <v>Mar</v>
      </c>
      <c r="V698" t="str">
        <f t="shared" si="21"/>
        <v>Wednesday</v>
      </c>
      <c r="W698" s="1">
        <f>Sheet1[[#This Row],[TotalPrice]]-Sheet1[[#This Row],[ShippingCost]]</f>
        <v>1159.6020000000001</v>
      </c>
      <c r="X698" t="str">
        <f>TEXT(Sheet1[[#This Row],[Date]], "yyyy")</f>
        <v>2025</v>
      </c>
      <c r="Y698" s="1">
        <f>Sheet1[[#This Row],[UnitPrice]]*Sheet1[[#This Row],[Quantity]] *(1 - Sheet1[[#This Row],[Discount]])</f>
        <v>1189.932</v>
      </c>
      <c r="Z698" s="24">
        <f>SUM(Sheet1[[#This Row],[Quantity]]*Sheet1[[#This Row],[Returned]])</f>
        <v>0</v>
      </c>
    </row>
    <row r="699" spans="1:26" hidden="1" x14ac:dyDescent="0.25">
      <c r="A699" s="6">
        <v>45545</v>
      </c>
      <c r="B699" t="s">
        <v>29</v>
      </c>
      <c r="C699" t="s">
        <v>102</v>
      </c>
      <c r="D699">
        <v>9</v>
      </c>
      <c r="E699" s="1">
        <v>472.84</v>
      </c>
      <c r="F699" t="s">
        <v>58</v>
      </c>
      <c r="G699" t="s">
        <v>32</v>
      </c>
      <c r="H699" s="9">
        <v>0.05</v>
      </c>
      <c r="I699" t="s">
        <v>33</v>
      </c>
      <c r="J699" s="1">
        <v>4042.7819999999988</v>
      </c>
      <c r="K699" t="s">
        <v>82</v>
      </c>
      <c r="L699" t="s">
        <v>41</v>
      </c>
      <c r="M699">
        <v>0</v>
      </c>
      <c r="N699" t="s">
        <v>1423</v>
      </c>
      <c r="O699" t="s">
        <v>1424</v>
      </c>
      <c r="P699" s="11">
        <v>48.13</v>
      </c>
      <c r="Q699" s="6">
        <v>45545</v>
      </c>
      <c r="R699" s="6">
        <v>45547</v>
      </c>
      <c r="S699" t="s">
        <v>38</v>
      </c>
      <c r="T699">
        <f>Sheet1[[#This Row],[DeliveryDate]]-Sheet1[[#This Row],[OrderDate]]</f>
        <v>2</v>
      </c>
      <c r="U699" t="str">
        <f t="shared" si="20"/>
        <v>Apr</v>
      </c>
      <c r="V699" t="str">
        <f t="shared" si="21"/>
        <v>Sunday</v>
      </c>
      <c r="W699" s="1">
        <f>Sheet1[[#This Row],[TotalPrice]]-Sheet1[[#This Row],[ShippingCost]]</f>
        <v>3994.6519999999987</v>
      </c>
      <c r="X699" t="str">
        <f>TEXT(Sheet1[[#This Row],[Date]], "yyyy")</f>
        <v>2024</v>
      </c>
      <c r="Y699" s="1">
        <f>Sheet1[[#This Row],[UnitPrice]]*Sheet1[[#This Row],[Quantity]] *(1 - Sheet1[[#This Row],[Discount]])</f>
        <v>4042.7819999999992</v>
      </c>
      <c r="Z699" s="24">
        <f>SUM(Sheet1[[#This Row],[Quantity]]*Sheet1[[#This Row],[Returned]])</f>
        <v>0</v>
      </c>
    </row>
    <row r="700" spans="1:26" x14ac:dyDescent="0.25">
      <c r="A700" s="6">
        <v>45708</v>
      </c>
      <c r="B700" t="s">
        <v>29</v>
      </c>
      <c r="C700" t="s">
        <v>46</v>
      </c>
      <c r="D700">
        <v>19</v>
      </c>
      <c r="E700" s="1">
        <v>586.49</v>
      </c>
      <c r="F700" t="s">
        <v>31</v>
      </c>
      <c r="G700" t="s">
        <v>22</v>
      </c>
      <c r="H700" s="9">
        <v>0.1</v>
      </c>
      <c r="I700" t="s">
        <v>23</v>
      </c>
      <c r="J700" s="1">
        <v>10028.978999999999</v>
      </c>
      <c r="K700" t="s">
        <v>67</v>
      </c>
      <c r="L700" t="s">
        <v>35</v>
      </c>
      <c r="M700">
        <v>0</v>
      </c>
      <c r="N700" t="s">
        <v>1425</v>
      </c>
      <c r="O700" t="s">
        <v>1426</v>
      </c>
      <c r="P700" s="11">
        <v>19.850000000000001</v>
      </c>
      <c r="Q700" s="6">
        <v>45708</v>
      </c>
      <c r="R700" s="6">
        <v>45718</v>
      </c>
      <c r="S700" t="s">
        <v>38</v>
      </c>
      <c r="T700">
        <f>Sheet1[[#This Row],[DeliveryDate]]-Sheet1[[#This Row],[OrderDate]]</f>
        <v>10</v>
      </c>
      <c r="U700" t="str">
        <f t="shared" si="20"/>
        <v>May</v>
      </c>
      <c r="V700" t="str">
        <f t="shared" si="21"/>
        <v>Thursday</v>
      </c>
      <c r="W700" s="1">
        <f>Sheet1[[#This Row],[TotalPrice]]-Sheet1[[#This Row],[ShippingCost]]</f>
        <v>10009.128999999999</v>
      </c>
      <c r="X700" t="str">
        <f>TEXT(Sheet1[[#This Row],[Date]], "yyyy")</f>
        <v>2025</v>
      </c>
      <c r="Y700" s="1">
        <f>Sheet1[[#This Row],[UnitPrice]]*Sheet1[[#This Row],[Quantity]] *(1 - Sheet1[[#This Row],[Discount]])</f>
        <v>10028.978999999999</v>
      </c>
      <c r="Z700" s="24">
        <f>SUM(Sheet1[[#This Row],[Quantity]]*Sheet1[[#This Row],[Returned]])</f>
        <v>0</v>
      </c>
    </row>
    <row r="701" spans="1:26" x14ac:dyDescent="0.25">
      <c r="A701" s="6">
        <v>45606</v>
      </c>
      <c r="B701" t="s">
        <v>19</v>
      </c>
      <c r="C701" t="s">
        <v>20</v>
      </c>
      <c r="D701">
        <v>6</v>
      </c>
      <c r="E701" s="1">
        <v>62.43</v>
      </c>
      <c r="F701" t="s">
        <v>31</v>
      </c>
      <c r="G701" t="s">
        <v>22</v>
      </c>
      <c r="H701" s="9">
        <v>0</v>
      </c>
      <c r="I701" t="s">
        <v>66</v>
      </c>
      <c r="J701" s="1">
        <v>374.58</v>
      </c>
      <c r="K701" t="s">
        <v>34</v>
      </c>
      <c r="L701" t="s">
        <v>41</v>
      </c>
      <c r="M701">
        <v>0</v>
      </c>
      <c r="N701" t="s">
        <v>1427</v>
      </c>
      <c r="O701" t="s">
        <v>1428</v>
      </c>
      <c r="P701" s="11">
        <v>17.850000000000001</v>
      </c>
      <c r="Q701" s="6">
        <v>45606</v>
      </c>
      <c r="R701" s="6">
        <v>45614</v>
      </c>
      <c r="S701" t="s">
        <v>28</v>
      </c>
      <c r="T701">
        <f>Sheet1[[#This Row],[DeliveryDate]]-Sheet1[[#This Row],[OrderDate]]</f>
        <v>8</v>
      </c>
      <c r="U701" t="str">
        <f t="shared" si="20"/>
        <v>Oct</v>
      </c>
      <c r="V701" t="str">
        <f t="shared" si="21"/>
        <v>Friday</v>
      </c>
      <c r="W701" s="1">
        <f>Sheet1[[#This Row],[TotalPrice]]-Sheet1[[#This Row],[ShippingCost]]</f>
        <v>356.72999999999996</v>
      </c>
      <c r="X701" t="str">
        <f>TEXT(Sheet1[[#This Row],[Date]], "yyyy")</f>
        <v>2024</v>
      </c>
      <c r="Y701" s="1">
        <f>Sheet1[[#This Row],[UnitPrice]]*Sheet1[[#This Row],[Quantity]] *(1 - Sheet1[[#This Row],[Discount]])</f>
        <v>374.58</v>
      </c>
      <c r="Z701" s="24">
        <f>SUM(Sheet1[[#This Row],[Quantity]]*Sheet1[[#This Row],[Returned]])</f>
        <v>0</v>
      </c>
    </row>
    <row r="702" spans="1:26" hidden="1" x14ac:dyDescent="0.25">
      <c r="A702" s="6">
        <v>45692</v>
      </c>
      <c r="B702" t="s">
        <v>45</v>
      </c>
      <c r="C702" t="s">
        <v>93</v>
      </c>
      <c r="D702">
        <v>7</v>
      </c>
      <c r="E702" s="1">
        <v>569.89</v>
      </c>
      <c r="F702" t="s">
        <v>58</v>
      </c>
      <c r="G702" t="s">
        <v>22</v>
      </c>
      <c r="H702" s="9">
        <v>0.1</v>
      </c>
      <c r="I702" t="s">
        <v>33</v>
      </c>
      <c r="J702" s="1">
        <v>3590.3069999999998</v>
      </c>
      <c r="K702" t="s">
        <v>67</v>
      </c>
      <c r="L702" t="s">
        <v>35</v>
      </c>
      <c r="M702">
        <v>0</v>
      </c>
      <c r="N702" t="s">
        <v>1429</v>
      </c>
      <c r="O702" t="s">
        <v>1430</v>
      </c>
      <c r="P702" s="11">
        <v>26.81</v>
      </c>
      <c r="Q702" s="6">
        <v>45692</v>
      </c>
      <c r="R702" s="6">
        <v>45696</v>
      </c>
      <c r="S702" t="s">
        <v>50</v>
      </c>
      <c r="T702">
        <f>Sheet1[[#This Row],[DeliveryDate]]-Sheet1[[#This Row],[OrderDate]]</f>
        <v>4</v>
      </c>
      <c r="U702" t="str">
        <f t="shared" si="20"/>
        <v>Feb</v>
      </c>
      <c r="V702" t="str">
        <f t="shared" si="21"/>
        <v>Monday</v>
      </c>
      <c r="W702" s="1">
        <f>Sheet1[[#This Row],[TotalPrice]]-Sheet1[[#This Row],[ShippingCost]]</f>
        <v>3563.4969999999998</v>
      </c>
      <c r="X702" t="str">
        <f>TEXT(Sheet1[[#This Row],[Date]], "yyyy")</f>
        <v>2025</v>
      </c>
      <c r="Y702" s="1">
        <f>Sheet1[[#This Row],[UnitPrice]]*Sheet1[[#This Row],[Quantity]] *(1 - Sheet1[[#This Row],[Discount]])</f>
        <v>3590.3070000000002</v>
      </c>
      <c r="Z702" s="24">
        <f>SUM(Sheet1[[#This Row],[Quantity]]*Sheet1[[#This Row],[Returned]])</f>
        <v>0</v>
      </c>
    </row>
    <row r="703" spans="1:26" x14ac:dyDescent="0.25">
      <c r="A703" s="6">
        <v>45417</v>
      </c>
      <c r="B703" t="s">
        <v>29</v>
      </c>
      <c r="C703" t="s">
        <v>109</v>
      </c>
      <c r="D703">
        <v>3</v>
      </c>
      <c r="E703" s="1">
        <v>89.72</v>
      </c>
      <c r="F703" t="s">
        <v>58</v>
      </c>
      <c r="G703" t="s">
        <v>22</v>
      </c>
      <c r="H703" s="9">
        <v>0.1</v>
      </c>
      <c r="I703" t="s">
        <v>33</v>
      </c>
      <c r="J703" s="1">
        <v>242.244</v>
      </c>
      <c r="K703" t="s">
        <v>34</v>
      </c>
      <c r="L703" t="s">
        <v>41</v>
      </c>
      <c r="M703">
        <v>0</v>
      </c>
      <c r="N703" t="s">
        <v>1431</v>
      </c>
      <c r="O703" t="s">
        <v>1432</v>
      </c>
      <c r="P703" s="11">
        <v>32.67</v>
      </c>
      <c r="Q703" s="6">
        <v>45417</v>
      </c>
      <c r="R703" s="6">
        <v>45425</v>
      </c>
      <c r="S703" t="s">
        <v>38</v>
      </c>
      <c r="T703">
        <f>Sheet1[[#This Row],[DeliveryDate]]-Sheet1[[#This Row],[OrderDate]]</f>
        <v>8</v>
      </c>
      <c r="U703" t="str">
        <f t="shared" si="20"/>
        <v>May</v>
      </c>
      <c r="V703" t="str">
        <f t="shared" si="21"/>
        <v>Thursday</v>
      </c>
      <c r="W703" s="1">
        <f>Sheet1[[#This Row],[TotalPrice]]-Sheet1[[#This Row],[ShippingCost]]</f>
        <v>209.57400000000001</v>
      </c>
      <c r="X703" t="str">
        <f>TEXT(Sheet1[[#This Row],[Date]], "yyyy")</f>
        <v>2024</v>
      </c>
      <c r="Y703" s="1">
        <f>Sheet1[[#This Row],[UnitPrice]]*Sheet1[[#This Row],[Quantity]] *(1 - Sheet1[[#This Row],[Discount]])</f>
        <v>242.24399999999997</v>
      </c>
      <c r="Z703" s="24">
        <f>SUM(Sheet1[[#This Row],[Quantity]]*Sheet1[[#This Row],[Returned]])</f>
        <v>0</v>
      </c>
    </row>
    <row r="704" spans="1:26" x14ac:dyDescent="0.25">
      <c r="A704" s="6">
        <v>45661</v>
      </c>
      <c r="B704" t="s">
        <v>29</v>
      </c>
      <c r="C704" t="s">
        <v>46</v>
      </c>
      <c r="D704">
        <v>2</v>
      </c>
      <c r="E704" s="1">
        <v>194.97</v>
      </c>
      <c r="F704" t="s">
        <v>31</v>
      </c>
      <c r="G704" t="s">
        <v>32</v>
      </c>
      <c r="H704" s="9">
        <v>0</v>
      </c>
      <c r="I704" t="s">
        <v>66</v>
      </c>
      <c r="J704" s="1">
        <v>389.94</v>
      </c>
      <c r="K704" t="s">
        <v>82</v>
      </c>
      <c r="L704" t="s">
        <v>35</v>
      </c>
      <c r="M704">
        <v>0</v>
      </c>
      <c r="N704" t="s">
        <v>1433</v>
      </c>
      <c r="O704" t="s">
        <v>637</v>
      </c>
      <c r="P704" s="11">
        <v>9.89</v>
      </c>
      <c r="Q704" s="6">
        <v>45661</v>
      </c>
      <c r="R704" s="6">
        <v>45671</v>
      </c>
      <c r="S704" t="s">
        <v>38</v>
      </c>
      <c r="T704">
        <f>Sheet1[[#This Row],[DeliveryDate]]-Sheet1[[#This Row],[OrderDate]]</f>
        <v>10</v>
      </c>
      <c r="U704" t="str">
        <f t="shared" si="20"/>
        <v>Mar</v>
      </c>
      <c r="V704" t="str">
        <f t="shared" si="21"/>
        <v>Wednesday</v>
      </c>
      <c r="W704" s="1">
        <f>Sheet1[[#This Row],[TotalPrice]]-Sheet1[[#This Row],[ShippingCost]]</f>
        <v>380.05</v>
      </c>
      <c r="X704" t="str">
        <f>TEXT(Sheet1[[#This Row],[Date]], "yyyy")</f>
        <v>2025</v>
      </c>
      <c r="Y704" s="1">
        <f>Sheet1[[#This Row],[UnitPrice]]*Sheet1[[#This Row],[Quantity]] *(1 - Sheet1[[#This Row],[Discount]])</f>
        <v>389.94</v>
      </c>
      <c r="Z704" s="24">
        <f>SUM(Sheet1[[#This Row],[Quantity]]*Sheet1[[#This Row],[Returned]])</f>
        <v>0</v>
      </c>
    </row>
    <row r="705" spans="1:26" x14ac:dyDescent="0.25">
      <c r="A705" s="6">
        <v>45649</v>
      </c>
      <c r="B705" t="s">
        <v>45</v>
      </c>
      <c r="C705" t="s">
        <v>109</v>
      </c>
      <c r="D705">
        <v>12</v>
      </c>
      <c r="E705" s="1">
        <v>171.91</v>
      </c>
      <c r="F705" t="s">
        <v>21</v>
      </c>
      <c r="G705" t="s">
        <v>32</v>
      </c>
      <c r="H705" s="9">
        <v>0.05</v>
      </c>
      <c r="I705" t="s">
        <v>23</v>
      </c>
      <c r="J705" s="1">
        <v>1959.7739999999999</v>
      </c>
      <c r="K705" t="s">
        <v>82</v>
      </c>
      <c r="L705" t="s">
        <v>41</v>
      </c>
      <c r="M705">
        <v>0</v>
      </c>
      <c r="N705" t="s">
        <v>1434</v>
      </c>
      <c r="O705" t="s">
        <v>1435</v>
      </c>
      <c r="P705" s="11">
        <v>34.36</v>
      </c>
      <c r="Q705" s="6">
        <v>45649</v>
      </c>
      <c r="R705" s="6">
        <v>45659</v>
      </c>
      <c r="S705" t="s">
        <v>50</v>
      </c>
      <c r="T705">
        <f>Sheet1[[#This Row],[DeliveryDate]]-Sheet1[[#This Row],[OrderDate]]</f>
        <v>10</v>
      </c>
      <c r="U705" t="str">
        <f t="shared" si="20"/>
        <v>May</v>
      </c>
      <c r="V705" t="str">
        <f t="shared" si="21"/>
        <v>Friday</v>
      </c>
      <c r="W705" s="1">
        <f>Sheet1[[#This Row],[TotalPrice]]-Sheet1[[#This Row],[ShippingCost]]</f>
        <v>1925.414</v>
      </c>
      <c r="X705" t="str">
        <f>TEXT(Sheet1[[#This Row],[Date]], "yyyy")</f>
        <v>2024</v>
      </c>
      <c r="Y705" s="1">
        <f>Sheet1[[#This Row],[UnitPrice]]*Sheet1[[#This Row],[Quantity]] *(1 - Sheet1[[#This Row],[Discount]])</f>
        <v>1959.7739999999999</v>
      </c>
      <c r="Z705" s="24">
        <f>SUM(Sheet1[[#This Row],[Quantity]]*Sheet1[[#This Row],[Returned]])</f>
        <v>0</v>
      </c>
    </row>
    <row r="706" spans="1:26" hidden="1" x14ac:dyDescent="0.25">
      <c r="A706" s="6">
        <v>45515</v>
      </c>
      <c r="B706" t="s">
        <v>62</v>
      </c>
      <c r="C706" t="s">
        <v>46</v>
      </c>
      <c r="D706">
        <v>12</v>
      </c>
      <c r="E706" s="1">
        <v>248.13</v>
      </c>
      <c r="F706" t="s">
        <v>31</v>
      </c>
      <c r="G706" t="s">
        <v>32</v>
      </c>
      <c r="H706" s="9">
        <v>0.05</v>
      </c>
      <c r="I706" t="s">
        <v>33</v>
      </c>
      <c r="J706" s="1">
        <v>2828.6819999999998</v>
      </c>
      <c r="K706" t="s">
        <v>67</v>
      </c>
      <c r="L706" t="s">
        <v>25</v>
      </c>
      <c r="M706">
        <v>0</v>
      </c>
      <c r="N706" t="s">
        <v>1436</v>
      </c>
      <c r="O706" t="s">
        <v>1437</v>
      </c>
      <c r="P706" s="11">
        <v>26.03</v>
      </c>
      <c r="Q706" s="6">
        <v>45515</v>
      </c>
      <c r="R706" s="6">
        <v>45521</v>
      </c>
      <c r="S706" t="s">
        <v>65</v>
      </c>
      <c r="T706">
        <f>Sheet1[[#This Row],[DeliveryDate]]-Sheet1[[#This Row],[OrderDate]]</f>
        <v>6</v>
      </c>
      <c r="U706" t="str">
        <f t="shared" ref="U706:U769" si="22">TEXT(A732,"mmm")</f>
        <v>Apr</v>
      </c>
      <c r="V706" t="str">
        <f t="shared" ref="V706:V769" si="23">TEXT(A731,"dddd")</f>
        <v>Wednesday</v>
      </c>
      <c r="W706" s="1">
        <f>Sheet1[[#This Row],[TotalPrice]]-Sheet1[[#This Row],[ShippingCost]]</f>
        <v>2802.6519999999996</v>
      </c>
      <c r="X706" t="str">
        <f>TEXT(Sheet1[[#This Row],[Date]], "yyyy")</f>
        <v>2024</v>
      </c>
      <c r="Y706" s="1">
        <f>Sheet1[[#This Row],[UnitPrice]]*Sheet1[[#This Row],[Quantity]] *(1 - Sheet1[[#This Row],[Discount]])</f>
        <v>2828.6819999999998</v>
      </c>
      <c r="Z706" s="24">
        <f>SUM(Sheet1[[#This Row],[Quantity]]*Sheet1[[#This Row],[Returned]])</f>
        <v>0</v>
      </c>
    </row>
    <row r="707" spans="1:26" hidden="1" x14ac:dyDescent="0.25">
      <c r="A707" s="6">
        <v>45255</v>
      </c>
      <c r="B707" t="s">
        <v>39</v>
      </c>
      <c r="C707" t="s">
        <v>30</v>
      </c>
      <c r="D707">
        <v>2</v>
      </c>
      <c r="E707" s="1">
        <v>482.1</v>
      </c>
      <c r="F707" t="s">
        <v>51</v>
      </c>
      <c r="G707" t="s">
        <v>32</v>
      </c>
      <c r="H707" s="9">
        <v>0</v>
      </c>
      <c r="I707" t="s">
        <v>52</v>
      </c>
      <c r="J707" s="1">
        <v>964.2</v>
      </c>
      <c r="K707" t="s">
        <v>24</v>
      </c>
      <c r="L707" t="s">
        <v>25</v>
      </c>
      <c r="M707">
        <v>0</v>
      </c>
      <c r="N707" t="s">
        <v>1438</v>
      </c>
      <c r="O707" t="s">
        <v>1439</v>
      </c>
      <c r="P707" s="11">
        <v>45.35</v>
      </c>
      <c r="Q707" s="6">
        <v>45255</v>
      </c>
      <c r="R707" s="6">
        <v>45260</v>
      </c>
      <c r="S707" t="s">
        <v>44</v>
      </c>
      <c r="T707">
        <f>Sheet1[[#This Row],[DeliveryDate]]-Sheet1[[#This Row],[OrderDate]]</f>
        <v>5</v>
      </c>
      <c r="U707" t="str">
        <f t="shared" si="22"/>
        <v>Apr</v>
      </c>
      <c r="V707" t="str">
        <f t="shared" si="23"/>
        <v>Wednesday</v>
      </c>
      <c r="W707" s="1">
        <f>Sheet1[[#This Row],[TotalPrice]]-Sheet1[[#This Row],[ShippingCost]]</f>
        <v>918.85</v>
      </c>
      <c r="X707" t="str">
        <f>TEXT(Sheet1[[#This Row],[Date]], "yyyy")</f>
        <v>2023</v>
      </c>
      <c r="Y707" s="1">
        <f>Sheet1[[#This Row],[UnitPrice]]*Sheet1[[#This Row],[Quantity]] *(1 - Sheet1[[#This Row],[Discount]])</f>
        <v>964.2</v>
      </c>
      <c r="Z707" s="24">
        <f>SUM(Sheet1[[#This Row],[Quantity]]*Sheet1[[#This Row],[Returned]])</f>
        <v>0</v>
      </c>
    </row>
    <row r="708" spans="1:26" hidden="1" x14ac:dyDescent="0.25">
      <c r="A708" s="6">
        <v>45720</v>
      </c>
      <c r="B708" t="s">
        <v>39</v>
      </c>
      <c r="C708" t="s">
        <v>102</v>
      </c>
      <c r="D708">
        <v>18</v>
      </c>
      <c r="E708" s="1">
        <v>382.01</v>
      </c>
      <c r="F708" t="s">
        <v>58</v>
      </c>
      <c r="G708" t="s">
        <v>22</v>
      </c>
      <c r="H708" s="9">
        <v>0.1</v>
      </c>
      <c r="I708" t="s">
        <v>33</v>
      </c>
      <c r="J708" s="1">
        <v>6188.5620000000008</v>
      </c>
      <c r="K708" t="s">
        <v>24</v>
      </c>
      <c r="L708" t="s">
        <v>35</v>
      </c>
      <c r="M708">
        <v>0</v>
      </c>
      <c r="N708" t="s">
        <v>1440</v>
      </c>
      <c r="O708" t="s">
        <v>1441</v>
      </c>
      <c r="P708" s="11">
        <v>36.549999999999997</v>
      </c>
      <c r="Q708" s="6">
        <v>45720</v>
      </c>
      <c r="R708" s="6">
        <v>45724</v>
      </c>
      <c r="S708" t="s">
        <v>44</v>
      </c>
      <c r="T708">
        <f>Sheet1[[#This Row],[DeliveryDate]]-Sheet1[[#This Row],[OrderDate]]</f>
        <v>4</v>
      </c>
      <c r="U708" t="str">
        <f t="shared" si="22"/>
        <v>Aug</v>
      </c>
      <c r="V708" t="str">
        <f t="shared" si="23"/>
        <v>Sunday</v>
      </c>
      <c r="W708" s="1">
        <f>Sheet1[[#This Row],[TotalPrice]]-Sheet1[[#This Row],[ShippingCost]]</f>
        <v>6152.0120000000006</v>
      </c>
      <c r="X708" t="str">
        <f>TEXT(Sheet1[[#This Row],[Date]], "yyyy")</f>
        <v>2025</v>
      </c>
      <c r="Y708" s="1">
        <f>Sheet1[[#This Row],[UnitPrice]]*Sheet1[[#This Row],[Quantity]] *(1 - Sheet1[[#This Row],[Discount]])</f>
        <v>6188.5620000000008</v>
      </c>
      <c r="Z708" s="24">
        <f>SUM(Sheet1[[#This Row],[Quantity]]*Sheet1[[#This Row],[Returned]])</f>
        <v>0</v>
      </c>
    </row>
    <row r="709" spans="1:26" x14ac:dyDescent="0.25">
      <c r="A709" s="6">
        <v>45709</v>
      </c>
      <c r="B709" t="s">
        <v>39</v>
      </c>
      <c r="C709" t="s">
        <v>30</v>
      </c>
      <c r="D709">
        <v>13</v>
      </c>
      <c r="E709" s="1">
        <v>135.97999999999999</v>
      </c>
      <c r="F709" t="s">
        <v>51</v>
      </c>
      <c r="G709" t="s">
        <v>22</v>
      </c>
      <c r="H709" s="9">
        <v>0</v>
      </c>
      <c r="I709" t="s">
        <v>47</v>
      </c>
      <c r="J709" s="1">
        <v>1767.74</v>
      </c>
      <c r="K709" t="s">
        <v>24</v>
      </c>
      <c r="L709" t="s">
        <v>41</v>
      </c>
      <c r="M709">
        <v>0</v>
      </c>
      <c r="N709" t="s">
        <v>1442</v>
      </c>
      <c r="O709" t="s">
        <v>1211</v>
      </c>
      <c r="P709" s="11">
        <v>28.35</v>
      </c>
      <c r="Q709" s="6">
        <v>45709</v>
      </c>
      <c r="R709" s="6">
        <v>45717</v>
      </c>
      <c r="S709" t="s">
        <v>44</v>
      </c>
      <c r="T709">
        <f>Sheet1[[#This Row],[DeliveryDate]]-Sheet1[[#This Row],[OrderDate]]</f>
        <v>8</v>
      </c>
      <c r="U709" t="str">
        <f t="shared" si="22"/>
        <v>Nov</v>
      </c>
      <c r="V709" t="str">
        <f t="shared" si="23"/>
        <v>Monday</v>
      </c>
      <c r="W709" s="1">
        <f>Sheet1[[#This Row],[TotalPrice]]-Sheet1[[#This Row],[ShippingCost]]</f>
        <v>1739.39</v>
      </c>
      <c r="X709" t="str">
        <f>TEXT(Sheet1[[#This Row],[Date]], "yyyy")</f>
        <v>2025</v>
      </c>
      <c r="Y709" s="1">
        <f>Sheet1[[#This Row],[UnitPrice]]*Sheet1[[#This Row],[Quantity]] *(1 - Sheet1[[#This Row],[Discount]])</f>
        <v>1767.7399999999998</v>
      </c>
      <c r="Z709" s="24">
        <f>SUM(Sheet1[[#This Row],[Quantity]]*Sheet1[[#This Row],[Returned]])</f>
        <v>0</v>
      </c>
    </row>
    <row r="710" spans="1:26" hidden="1" x14ac:dyDescent="0.25">
      <c r="A710" s="6">
        <v>45714</v>
      </c>
      <c r="B710" t="s">
        <v>19</v>
      </c>
      <c r="C710" t="s">
        <v>40</v>
      </c>
      <c r="D710">
        <v>9</v>
      </c>
      <c r="E710" s="1">
        <v>562.54</v>
      </c>
      <c r="F710" t="s">
        <v>31</v>
      </c>
      <c r="G710" t="s">
        <v>22</v>
      </c>
      <c r="H710" s="9">
        <v>0</v>
      </c>
      <c r="I710" t="s">
        <v>33</v>
      </c>
      <c r="J710" s="1">
        <v>5062.8599999999997</v>
      </c>
      <c r="K710" t="s">
        <v>82</v>
      </c>
      <c r="L710" t="s">
        <v>25</v>
      </c>
      <c r="M710">
        <v>0</v>
      </c>
      <c r="N710" t="s">
        <v>1443</v>
      </c>
      <c r="O710" t="s">
        <v>1444</v>
      </c>
      <c r="P710" s="11">
        <v>30.27</v>
      </c>
      <c r="Q710" s="6">
        <v>45714</v>
      </c>
      <c r="R710" s="6">
        <v>45716</v>
      </c>
      <c r="S710" t="s">
        <v>28</v>
      </c>
      <c r="T710">
        <f>Sheet1[[#This Row],[DeliveryDate]]-Sheet1[[#This Row],[OrderDate]]</f>
        <v>2</v>
      </c>
      <c r="U710" t="str">
        <f t="shared" si="22"/>
        <v>Apr</v>
      </c>
      <c r="V710" t="str">
        <f t="shared" si="23"/>
        <v>Friday</v>
      </c>
      <c r="W710" s="1">
        <f>Sheet1[[#This Row],[TotalPrice]]-Sheet1[[#This Row],[ShippingCost]]</f>
        <v>5032.5899999999992</v>
      </c>
      <c r="X710" t="str">
        <f>TEXT(Sheet1[[#This Row],[Date]], "yyyy")</f>
        <v>2025</v>
      </c>
      <c r="Y710" s="1">
        <f>Sheet1[[#This Row],[UnitPrice]]*Sheet1[[#This Row],[Quantity]] *(1 - Sheet1[[#This Row],[Discount]])</f>
        <v>5062.8599999999997</v>
      </c>
      <c r="Z710" s="24">
        <f>SUM(Sheet1[[#This Row],[Quantity]]*Sheet1[[#This Row],[Returned]])</f>
        <v>0</v>
      </c>
    </row>
    <row r="711" spans="1:26" x14ac:dyDescent="0.25">
      <c r="A711" s="6">
        <v>45380</v>
      </c>
      <c r="B711" t="s">
        <v>19</v>
      </c>
      <c r="C711" t="s">
        <v>102</v>
      </c>
      <c r="D711">
        <v>6</v>
      </c>
      <c r="E711" s="1">
        <v>509.48</v>
      </c>
      <c r="F711" t="s">
        <v>21</v>
      </c>
      <c r="G711" t="s">
        <v>22</v>
      </c>
      <c r="H711" s="9">
        <v>0</v>
      </c>
      <c r="I711" t="s">
        <v>33</v>
      </c>
      <c r="J711" s="1">
        <v>3056.88</v>
      </c>
      <c r="K711" t="s">
        <v>55</v>
      </c>
      <c r="L711" t="s">
        <v>41</v>
      </c>
      <c r="M711">
        <v>0</v>
      </c>
      <c r="N711" t="s">
        <v>1445</v>
      </c>
      <c r="O711" t="s">
        <v>1446</v>
      </c>
      <c r="P711" s="11">
        <v>35.92</v>
      </c>
      <c r="Q711" s="6">
        <v>45380</v>
      </c>
      <c r="R711" s="6">
        <v>45388</v>
      </c>
      <c r="S711" t="s">
        <v>28</v>
      </c>
      <c r="T711">
        <f>Sheet1[[#This Row],[DeliveryDate]]-Sheet1[[#This Row],[OrderDate]]</f>
        <v>8</v>
      </c>
      <c r="U711" t="str">
        <f t="shared" si="22"/>
        <v>Mar</v>
      </c>
      <c r="V711" t="str">
        <f t="shared" si="23"/>
        <v>Friday</v>
      </c>
      <c r="W711" s="1">
        <f>Sheet1[[#This Row],[TotalPrice]]-Sheet1[[#This Row],[ShippingCost]]</f>
        <v>3020.96</v>
      </c>
      <c r="X711" t="str">
        <f>TEXT(Sheet1[[#This Row],[Date]], "yyyy")</f>
        <v>2024</v>
      </c>
      <c r="Y711" s="1">
        <f>Sheet1[[#This Row],[UnitPrice]]*Sheet1[[#This Row],[Quantity]] *(1 - Sheet1[[#This Row],[Discount]])</f>
        <v>3056.88</v>
      </c>
      <c r="Z711" s="24">
        <f>SUM(Sheet1[[#This Row],[Quantity]]*Sheet1[[#This Row],[Returned]])</f>
        <v>0</v>
      </c>
    </row>
    <row r="712" spans="1:26" x14ac:dyDescent="0.25">
      <c r="A712" s="6">
        <v>45436</v>
      </c>
      <c r="B712" t="s">
        <v>62</v>
      </c>
      <c r="C712" t="s">
        <v>109</v>
      </c>
      <c r="D712">
        <v>10</v>
      </c>
      <c r="E712" s="1">
        <v>280.8</v>
      </c>
      <c r="F712" t="s">
        <v>51</v>
      </c>
      <c r="G712" t="s">
        <v>32</v>
      </c>
      <c r="H712" s="9">
        <v>0</v>
      </c>
      <c r="I712" t="s">
        <v>33</v>
      </c>
      <c r="J712" s="1">
        <v>2808</v>
      </c>
      <c r="K712" t="s">
        <v>82</v>
      </c>
      <c r="L712" t="s">
        <v>35</v>
      </c>
      <c r="M712">
        <v>0</v>
      </c>
      <c r="N712" t="s">
        <v>1447</v>
      </c>
      <c r="O712" t="s">
        <v>1448</v>
      </c>
      <c r="P712" s="11">
        <v>49.98</v>
      </c>
      <c r="Q712" s="6">
        <v>45436</v>
      </c>
      <c r="R712" s="6">
        <v>45442</v>
      </c>
      <c r="S712" t="s">
        <v>65</v>
      </c>
      <c r="T712">
        <f>Sheet1[[#This Row],[DeliveryDate]]-Sheet1[[#This Row],[OrderDate]]</f>
        <v>6</v>
      </c>
      <c r="U712" t="str">
        <f t="shared" si="22"/>
        <v>Mar</v>
      </c>
      <c r="V712" t="str">
        <f t="shared" si="23"/>
        <v>Thursday</v>
      </c>
      <c r="W712" s="1">
        <f>Sheet1[[#This Row],[TotalPrice]]-Sheet1[[#This Row],[ShippingCost]]</f>
        <v>2758.02</v>
      </c>
      <c r="X712" t="str">
        <f>TEXT(Sheet1[[#This Row],[Date]], "yyyy")</f>
        <v>2024</v>
      </c>
      <c r="Y712" s="1">
        <f>Sheet1[[#This Row],[UnitPrice]]*Sheet1[[#This Row],[Quantity]] *(1 - Sheet1[[#This Row],[Discount]])</f>
        <v>2808</v>
      </c>
      <c r="Z712" s="24">
        <f>SUM(Sheet1[[#This Row],[Quantity]]*Sheet1[[#This Row],[Returned]])</f>
        <v>0</v>
      </c>
    </row>
    <row r="713" spans="1:26" x14ac:dyDescent="0.25">
      <c r="A713" s="6">
        <v>45210</v>
      </c>
      <c r="B713" t="s">
        <v>29</v>
      </c>
      <c r="C713" t="s">
        <v>30</v>
      </c>
      <c r="D713">
        <v>4</v>
      </c>
      <c r="E713" s="1">
        <v>408.28</v>
      </c>
      <c r="F713" t="s">
        <v>31</v>
      </c>
      <c r="G713" t="s">
        <v>32</v>
      </c>
      <c r="H713" s="9">
        <v>0.15</v>
      </c>
      <c r="I713" t="s">
        <v>33</v>
      </c>
      <c r="J713" s="1">
        <v>1388.152</v>
      </c>
      <c r="K713" t="s">
        <v>67</v>
      </c>
      <c r="L713" t="s">
        <v>41</v>
      </c>
      <c r="M713">
        <v>0</v>
      </c>
      <c r="N713" t="s">
        <v>1449</v>
      </c>
      <c r="O713" t="s">
        <v>1112</v>
      </c>
      <c r="P713" s="11">
        <v>5.38</v>
      </c>
      <c r="Q713" s="6">
        <v>45210</v>
      </c>
      <c r="R713" s="6">
        <v>45214</v>
      </c>
      <c r="S713" t="s">
        <v>38</v>
      </c>
      <c r="T713">
        <f>Sheet1[[#This Row],[DeliveryDate]]-Sheet1[[#This Row],[OrderDate]]</f>
        <v>4</v>
      </c>
      <c r="U713" t="str">
        <f t="shared" si="22"/>
        <v>Jul</v>
      </c>
      <c r="V713" t="str">
        <f t="shared" si="23"/>
        <v>Monday</v>
      </c>
      <c r="W713" s="1">
        <f>Sheet1[[#This Row],[TotalPrice]]-Sheet1[[#This Row],[ShippingCost]]</f>
        <v>1382.7719999999999</v>
      </c>
      <c r="X713" t="str">
        <f>TEXT(Sheet1[[#This Row],[Date]], "yyyy")</f>
        <v>2023</v>
      </c>
      <c r="Y713" s="1">
        <f>Sheet1[[#This Row],[UnitPrice]]*Sheet1[[#This Row],[Quantity]] *(1 - Sheet1[[#This Row],[Discount]])</f>
        <v>1388.1519999999998</v>
      </c>
      <c r="Z713" s="24">
        <f>SUM(Sheet1[[#This Row],[Quantity]]*Sheet1[[#This Row],[Returned]])</f>
        <v>0</v>
      </c>
    </row>
    <row r="714" spans="1:26" x14ac:dyDescent="0.25">
      <c r="A714" s="6">
        <v>45316</v>
      </c>
      <c r="B714" t="s">
        <v>39</v>
      </c>
      <c r="C714" t="s">
        <v>109</v>
      </c>
      <c r="D714">
        <v>2</v>
      </c>
      <c r="E714" s="1">
        <v>27.43</v>
      </c>
      <c r="F714" t="s">
        <v>21</v>
      </c>
      <c r="G714" t="s">
        <v>32</v>
      </c>
      <c r="H714" s="9">
        <v>0.15</v>
      </c>
      <c r="I714" t="s">
        <v>47</v>
      </c>
      <c r="J714" s="1">
        <v>46.631</v>
      </c>
      <c r="K714" t="s">
        <v>24</v>
      </c>
      <c r="L714" t="s">
        <v>41</v>
      </c>
      <c r="M714">
        <v>0</v>
      </c>
      <c r="N714" t="s">
        <v>1450</v>
      </c>
      <c r="O714" t="s">
        <v>1451</v>
      </c>
      <c r="P714" s="11">
        <v>6.15</v>
      </c>
      <c r="Q714" s="6">
        <v>45316</v>
      </c>
      <c r="R714" s="6">
        <v>45323</v>
      </c>
      <c r="S714" t="s">
        <v>44</v>
      </c>
      <c r="T714">
        <f>Sheet1[[#This Row],[DeliveryDate]]-Sheet1[[#This Row],[OrderDate]]</f>
        <v>7</v>
      </c>
      <c r="U714" t="str">
        <f t="shared" si="22"/>
        <v>Sep</v>
      </c>
      <c r="V714" t="str">
        <f t="shared" si="23"/>
        <v>Tuesday</v>
      </c>
      <c r="W714" s="1">
        <f>Sheet1[[#This Row],[TotalPrice]]-Sheet1[[#This Row],[ShippingCost]]</f>
        <v>40.481000000000002</v>
      </c>
      <c r="X714" t="str">
        <f>TEXT(Sheet1[[#This Row],[Date]], "yyyy")</f>
        <v>2024</v>
      </c>
      <c r="Y714" s="1">
        <f>Sheet1[[#This Row],[UnitPrice]]*Sheet1[[#This Row],[Quantity]] *(1 - Sheet1[[#This Row],[Discount]])</f>
        <v>46.631</v>
      </c>
      <c r="Z714" s="24">
        <f>SUM(Sheet1[[#This Row],[Quantity]]*Sheet1[[#This Row],[Returned]])</f>
        <v>0</v>
      </c>
    </row>
    <row r="715" spans="1:26" hidden="1" x14ac:dyDescent="0.25">
      <c r="A715" s="6">
        <v>44960</v>
      </c>
      <c r="B715" t="s">
        <v>19</v>
      </c>
      <c r="C715" t="s">
        <v>30</v>
      </c>
      <c r="D715">
        <v>11</v>
      </c>
      <c r="E715" s="1">
        <v>321.72000000000003</v>
      </c>
      <c r="F715" t="s">
        <v>31</v>
      </c>
      <c r="G715" t="s">
        <v>32</v>
      </c>
      <c r="H715" s="9">
        <v>0.1</v>
      </c>
      <c r="I715" t="s">
        <v>52</v>
      </c>
      <c r="J715" s="1">
        <v>3185.0279999999998</v>
      </c>
      <c r="K715" t="s">
        <v>24</v>
      </c>
      <c r="L715" t="s">
        <v>41</v>
      </c>
      <c r="M715">
        <v>1</v>
      </c>
      <c r="N715" t="s">
        <v>1452</v>
      </c>
      <c r="O715" t="s">
        <v>1453</v>
      </c>
      <c r="P715" s="11">
        <v>17.940000000000001</v>
      </c>
      <c r="Q715" s="6">
        <v>44960</v>
      </c>
      <c r="R715" s="6">
        <v>44963</v>
      </c>
      <c r="S715" t="s">
        <v>28</v>
      </c>
      <c r="T715">
        <f>Sheet1[[#This Row],[DeliveryDate]]-Sheet1[[#This Row],[OrderDate]]</f>
        <v>3</v>
      </c>
      <c r="U715" t="str">
        <f t="shared" si="22"/>
        <v>Feb</v>
      </c>
      <c r="V715" t="str">
        <f t="shared" si="23"/>
        <v>Friday</v>
      </c>
      <c r="W715" s="1">
        <f>Sheet1[[#This Row],[TotalPrice]]-Sheet1[[#This Row],[ShippingCost]]</f>
        <v>3167.0879999999997</v>
      </c>
      <c r="X715" t="str">
        <f>TEXT(Sheet1[[#This Row],[Date]], "yyyy")</f>
        <v>2023</v>
      </c>
      <c r="Y715" s="1">
        <f>Sheet1[[#This Row],[UnitPrice]]*Sheet1[[#This Row],[Quantity]] *(1 - Sheet1[[#This Row],[Discount]])</f>
        <v>3185.0280000000002</v>
      </c>
      <c r="Z715" s="24">
        <f>SUM(Sheet1[[#This Row],[Quantity]]*Sheet1[[#This Row],[Returned]])</f>
        <v>11</v>
      </c>
    </row>
    <row r="716" spans="1:26" x14ac:dyDescent="0.25">
      <c r="A716" s="6">
        <v>45481</v>
      </c>
      <c r="B716" t="s">
        <v>39</v>
      </c>
      <c r="C716" t="s">
        <v>40</v>
      </c>
      <c r="D716">
        <v>5</v>
      </c>
      <c r="E716" s="1">
        <v>186.32</v>
      </c>
      <c r="F716" t="s">
        <v>31</v>
      </c>
      <c r="G716" t="s">
        <v>22</v>
      </c>
      <c r="H716" s="9">
        <v>0.1</v>
      </c>
      <c r="I716" t="s">
        <v>52</v>
      </c>
      <c r="J716" s="1">
        <v>838.43999999999994</v>
      </c>
      <c r="K716" t="s">
        <v>34</v>
      </c>
      <c r="L716" t="s">
        <v>41</v>
      </c>
      <c r="M716">
        <v>0</v>
      </c>
      <c r="N716" t="s">
        <v>1454</v>
      </c>
      <c r="O716" t="s">
        <v>253</v>
      </c>
      <c r="P716" s="11">
        <v>17.09</v>
      </c>
      <c r="Q716" s="6">
        <v>45481</v>
      </c>
      <c r="R716" s="6">
        <v>45487</v>
      </c>
      <c r="S716" t="s">
        <v>44</v>
      </c>
      <c r="T716">
        <f>Sheet1[[#This Row],[DeliveryDate]]-Sheet1[[#This Row],[OrderDate]]</f>
        <v>6</v>
      </c>
      <c r="U716" t="str">
        <f t="shared" si="22"/>
        <v>Nov</v>
      </c>
      <c r="V716" t="str">
        <f t="shared" si="23"/>
        <v>Tuesday</v>
      </c>
      <c r="W716" s="1">
        <f>Sheet1[[#This Row],[TotalPrice]]-Sheet1[[#This Row],[ShippingCost]]</f>
        <v>821.34999999999991</v>
      </c>
      <c r="X716" t="str">
        <f>TEXT(Sheet1[[#This Row],[Date]], "yyyy")</f>
        <v>2024</v>
      </c>
      <c r="Y716" s="1">
        <f>Sheet1[[#This Row],[UnitPrice]]*Sheet1[[#This Row],[Quantity]] *(1 - Sheet1[[#This Row],[Discount]])</f>
        <v>838.43999999999994</v>
      </c>
      <c r="Z716" s="24">
        <f>SUM(Sheet1[[#This Row],[Quantity]]*Sheet1[[#This Row],[Returned]])</f>
        <v>0</v>
      </c>
    </row>
    <row r="717" spans="1:26" x14ac:dyDescent="0.25">
      <c r="A717" s="6">
        <v>45808</v>
      </c>
      <c r="B717" t="s">
        <v>29</v>
      </c>
      <c r="C717" t="s">
        <v>102</v>
      </c>
      <c r="D717">
        <v>3</v>
      </c>
      <c r="E717" s="1">
        <v>390.28</v>
      </c>
      <c r="F717" t="s">
        <v>21</v>
      </c>
      <c r="G717" t="s">
        <v>32</v>
      </c>
      <c r="H717" s="9">
        <v>0</v>
      </c>
      <c r="I717" t="s">
        <v>47</v>
      </c>
      <c r="J717" s="1">
        <v>1170.8399999999999</v>
      </c>
      <c r="K717" t="s">
        <v>24</v>
      </c>
      <c r="L717" t="s">
        <v>41</v>
      </c>
      <c r="M717">
        <v>1</v>
      </c>
      <c r="N717" t="s">
        <v>1455</v>
      </c>
      <c r="O717" t="s">
        <v>1456</v>
      </c>
      <c r="P717" s="11">
        <v>45.22</v>
      </c>
      <c r="Q717" s="6">
        <v>45808</v>
      </c>
      <c r="R717" s="6">
        <v>45818</v>
      </c>
      <c r="S717" t="s">
        <v>38</v>
      </c>
      <c r="T717">
        <f>Sheet1[[#This Row],[DeliveryDate]]-Sheet1[[#This Row],[OrderDate]]</f>
        <v>10</v>
      </c>
      <c r="U717" t="str">
        <f t="shared" si="22"/>
        <v>Sep</v>
      </c>
      <c r="V717" t="str">
        <f t="shared" si="23"/>
        <v>Thursday</v>
      </c>
      <c r="W717" s="1">
        <f>Sheet1[[#This Row],[TotalPrice]]-Sheet1[[#This Row],[ShippingCost]]</f>
        <v>1125.6199999999999</v>
      </c>
      <c r="X717" t="str">
        <f>TEXT(Sheet1[[#This Row],[Date]], "yyyy")</f>
        <v>2025</v>
      </c>
      <c r="Y717" s="1">
        <f>Sheet1[[#This Row],[UnitPrice]]*Sheet1[[#This Row],[Quantity]] *(1 - Sheet1[[#This Row],[Discount]])</f>
        <v>1170.8399999999999</v>
      </c>
      <c r="Z717" s="24">
        <f>SUM(Sheet1[[#This Row],[Quantity]]*Sheet1[[#This Row],[Returned]])</f>
        <v>3</v>
      </c>
    </row>
    <row r="718" spans="1:26" x14ac:dyDescent="0.25">
      <c r="A718" s="6">
        <v>45239</v>
      </c>
      <c r="B718" t="s">
        <v>29</v>
      </c>
      <c r="C718" t="s">
        <v>102</v>
      </c>
      <c r="D718">
        <v>13</v>
      </c>
      <c r="E718" s="1">
        <v>174.9</v>
      </c>
      <c r="F718" t="s">
        <v>31</v>
      </c>
      <c r="G718" t="s">
        <v>22</v>
      </c>
      <c r="H718" s="9">
        <v>0.15</v>
      </c>
      <c r="I718" t="s">
        <v>52</v>
      </c>
      <c r="J718" s="1">
        <v>1932.645</v>
      </c>
      <c r="K718" t="s">
        <v>24</v>
      </c>
      <c r="L718" t="s">
        <v>41</v>
      </c>
      <c r="M718">
        <v>0</v>
      </c>
      <c r="N718" t="s">
        <v>1457</v>
      </c>
      <c r="O718" t="s">
        <v>1458</v>
      </c>
      <c r="P718" s="11">
        <v>31.26</v>
      </c>
      <c r="Q718" s="6">
        <v>45239</v>
      </c>
      <c r="R718" s="6">
        <v>45242</v>
      </c>
      <c r="S718" t="s">
        <v>38</v>
      </c>
      <c r="T718">
        <f>Sheet1[[#This Row],[DeliveryDate]]-Sheet1[[#This Row],[OrderDate]]</f>
        <v>3</v>
      </c>
      <c r="U718" t="str">
        <f t="shared" si="22"/>
        <v>May</v>
      </c>
      <c r="V718" t="str">
        <f t="shared" si="23"/>
        <v>Thursday</v>
      </c>
      <c r="W718" s="1">
        <f>Sheet1[[#This Row],[TotalPrice]]-Sheet1[[#This Row],[ShippingCost]]</f>
        <v>1901.385</v>
      </c>
      <c r="X718" t="str">
        <f>TEXT(Sheet1[[#This Row],[Date]], "yyyy")</f>
        <v>2023</v>
      </c>
      <c r="Y718" s="1">
        <f>Sheet1[[#This Row],[UnitPrice]]*Sheet1[[#This Row],[Quantity]] *(1 - Sheet1[[#This Row],[Discount]])</f>
        <v>1932.6450000000002</v>
      </c>
      <c r="Z718" s="24">
        <f>SUM(Sheet1[[#This Row],[Quantity]]*Sheet1[[#This Row],[Returned]])</f>
        <v>0</v>
      </c>
    </row>
    <row r="719" spans="1:26" x14ac:dyDescent="0.25">
      <c r="A719" s="6">
        <v>45121</v>
      </c>
      <c r="B719" t="s">
        <v>39</v>
      </c>
      <c r="C719" t="s">
        <v>46</v>
      </c>
      <c r="D719">
        <v>12</v>
      </c>
      <c r="E719" s="1">
        <v>116.96</v>
      </c>
      <c r="F719" t="s">
        <v>58</v>
      </c>
      <c r="G719" t="s">
        <v>22</v>
      </c>
      <c r="H719" s="9">
        <v>0</v>
      </c>
      <c r="I719" t="s">
        <v>33</v>
      </c>
      <c r="J719" s="1">
        <v>1403.52</v>
      </c>
      <c r="K719" t="s">
        <v>34</v>
      </c>
      <c r="L719" t="s">
        <v>41</v>
      </c>
      <c r="M719">
        <v>0</v>
      </c>
      <c r="N719" t="s">
        <v>1459</v>
      </c>
      <c r="O719" t="s">
        <v>1460</v>
      </c>
      <c r="P719" s="11">
        <v>22.04</v>
      </c>
      <c r="Q719" s="6">
        <v>45121</v>
      </c>
      <c r="R719" s="6">
        <v>45129</v>
      </c>
      <c r="S719" t="s">
        <v>44</v>
      </c>
      <c r="T719">
        <f>Sheet1[[#This Row],[DeliveryDate]]-Sheet1[[#This Row],[OrderDate]]</f>
        <v>8</v>
      </c>
      <c r="U719" t="str">
        <f t="shared" si="22"/>
        <v>Jan</v>
      </c>
      <c r="V719" t="str">
        <f t="shared" si="23"/>
        <v>Thursday</v>
      </c>
      <c r="W719" s="1">
        <f>Sheet1[[#This Row],[TotalPrice]]-Sheet1[[#This Row],[ShippingCost]]</f>
        <v>1381.48</v>
      </c>
      <c r="X719" t="str">
        <f>TEXT(Sheet1[[#This Row],[Date]], "yyyy")</f>
        <v>2023</v>
      </c>
      <c r="Y719" s="1">
        <f>Sheet1[[#This Row],[UnitPrice]]*Sheet1[[#This Row],[Quantity]] *(1 - Sheet1[[#This Row],[Discount]])</f>
        <v>1403.52</v>
      </c>
      <c r="Z719" s="24">
        <f>SUM(Sheet1[[#This Row],[Quantity]]*Sheet1[[#This Row],[Returned]])</f>
        <v>0</v>
      </c>
    </row>
    <row r="720" spans="1:26" x14ac:dyDescent="0.25">
      <c r="A720" s="6">
        <v>45243</v>
      </c>
      <c r="B720" t="s">
        <v>62</v>
      </c>
      <c r="C720" t="s">
        <v>46</v>
      </c>
      <c r="D720">
        <v>11</v>
      </c>
      <c r="E720" s="1">
        <v>323.72000000000003</v>
      </c>
      <c r="F720" t="s">
        <v>31</v>
      </c>
      <c r="G720" t="s">
        <v>22</v>
      </c>
      <c r="H720" s="9">
        <v>0.1</v>
      </c>
      <c r="I720" t="s">
        <v>59</v>
      </c>
      <c r="J720" s="1">
        <v>3204.828</v>
      </c>
      <c r="K720" t="s">
        <v>34</v>
      </c>
      <c r="L720" t="s">
        <v>41</v>
      </c>
      <c r="M720">
        <v>0</v>
      </c>
      <c r="N720" t="s">
        <v>1461</v>
      </c>
      <c r="O720" t="s">
        <v>1462</v>
      </c>
      <c r="P720" s="11">
        <v>7.52</v>
      </c>
      <c r="Q720" s="6">
        <v>45243</v>
      </c>
      <c r="R720" s="6">
        <v>45245</v>
      </c>
      <c r="S720" t="s">
        <v>65</v>
      </c>
      <c r="T720">
        <f>Sheet1[[#This Row],[DeliveryDate]]-Sheet1[[#This Row],[OrderDate]]</f>
        <v>2</v>
      </c>
      <c r="U720" t="str">
        <f t="shared" si="22"/>
        <v>Sep</v>
      </c>
      <c r="V720" t="str">
        <f t="shared" si="23"/>
        <v>Friday</v>
      </c>
      <c r="W720" s="1">
        <f>Sheet1[[#This Row],[TotalPrice]]-Sheet1[[#This Row],[ShippingCost]]</f>
        <v>3197.308</v>
      </c>
      <c r="X720" t="str">
        <f>TEXT(Sheet1[[#This Row],[Date]], "yyyy")</f>
        <v>2023</v>
      </c>
      <c r="Y720" s="1">
        <f>Sheet1[[#This Row],[UnitPrice]]*Sheet1[[#This Row],[Quantity]] *(1 - Sheet1[[#This Row],[Discount]])</f>
        <v>3204.828</v>
      </c>
      <c r="Z720" s="24">
        <f>SUM(Sheet1[[#This Row],[Quantity]]*Sheet1[[#This Row],[Returned]])</f>
        <v>0</v>
      </c>
    </row>
    <row r="721" spans="1:26" x14ac:dyDescent="0.25">
      <c r="A721" s="6">
        <v>45418</v>
      </c>
      <c r="B721" t="s">
        <v>29</v>
      </c>
      <c r="C721" t="s">
        <v>109</v>
      </c>
      <c r="D721">
        <v>20</v>
      </c>
      <c r="E721" s="1">
        <v>270.2</v>
      </c>
      <c r="F721" t="s">
        <v>31</v>
      </c>
      <c r="G721" t="s">
        <v>22</v>
      </c>
      <c r="H721" s="9">
        <v>0</v>
      </c>
      <c r="I721" t="s">
        <v>66</v>
      </c>
      <c r="J721" s="1">
        <v>5404</v>
      </c>
      <c r="K721" t="s">
        <v>82</v>
      </c>
      <c r="L721" t="s">
        <v>41</v>
      </c>
      <c r="M721">
        <v>0</v>
      </c>
      <c r="N721" t="s">
        <v>1463</v>
      </c>
      <c r="O721" t="s">
        <v>1464</v>
      </c>
      <c r="P721" s="11">
        <v>6.8</v>
      </c>
      <c r="Q721" s="6">
        <v>45418</v>
      </c>
      <c r="R721" s="6">
        <v>45427</v>
      </c>
      <c r="S721" t="s">
        <v>38</v>
      </c>
      <c r="T721">
        <f>Sheet1[[#This Row],[DeliveryDate]]-Sheet1[[#This Row],[OrderDate]]</f>
        <v>9</v>
      </c>
      <c r="U721" t="str">
        <f t="shared" si="22"/>
        <v>Jun</v>
      </c>
      <c r="V721" t="str">
        <f t="shared" si="23"/>
        <v>Saturday</v>
      </c>
      <c r="W721" s="1">
        <f>Sheet1[[#This Row],[TotalPrice]]-Sheet1[[#This Row],[ShippingCost]]</f>
        <v>5397.2</v>
      </c>
      <c r="X721" t="str">
        <f>TEXT(Sheet1[[#This Row],[Date]], "yyyy")</f>
        <v>2024</v>
      </c>
      <c r="Y721" s="1">
        <f>Sheet1[[#This Row],[UnitPrice]]*Sheet1[[#This Row],[Quantity]] *(1 - Sheet1[[#This Row],[Discount]])</f>
        <v>5404</v>
      </c>
      <c r="Z721" s="24">
        <f>SUM(Sheet1[[#This Row],[Quantity]]*Sheet1[[#This Row],[Returned]])</f>
        <v>0</v>
      </c>
    </row>
    <row r="722" spans="1:26" x14ac:dyDescent="0.25">
      <c r="A722" s="6">
        <v>45582</v>
      </c>
      <c r="B722" t="s">
        <v>29</v>
      </c>
      <c r="C722" t="s">
        <v>109</v>
      </c>
      <c r="D722">
        <v>15</v>
      </c>
      <c r="E722" s="1">
        <v>482.08</v>
      </c>
      <c r="F722" t="s">
        <v>58</v>
      </c>
      <c r="G722" t="s">
        <v>32</v>
      </c>
      <c r="H722" s="9">
        <v>0.1</v>
      </c>
      <c r="I722" t="s">
        <v>23</v>
      </c>
      <c r="J722" s="1">
        <v>6508.08</v>
      </c>
      <c r="K722" t="s">
        <v>55</v>
      </c>
      <c r="L722" t="s">
        <v>25</v>
      </c>
      <c r="M722">
        <v>1</v>
      </c>
      <c r="N722" t="s">
        <v>1465</v>
      </c>
      <c r="O722" t="s">
        <v>964</v>
      </c>
      <c r="P722" s="11">
        <v>13.35</v>
      </c>
      <c r="Q722" s="6">
        <v>45582</v>
      </c>
      <c r="R722" s="6">
        <v>45584</v>
      </c>
      <c r="S722" t="s">
        <v>38</v>
      </c>
      <c r="T722">
        <f>Sheet1[[#This Row],[DeliveryDate]]-Sheet1[[#This Row],[OrderDate]]</f>
        <v>2</v>
      </c>
      <c r="U722" t="str">
        <f t="shared" si="22"/>
        <v>Jun</v>
      </c>
      <c r="V722" t="str">
        <f t="shared" si="23"/>
        <v>Friday</v>
      </c>
      <c r="W722" s="1">
        <f>Sheet1[[#This Row],[TotalPrice]]-Sheet1[[#This Row],[ShippingCost]]</f>
        <v>6494.73</v>
      </c>
      <c r="X722" t="str">
        <f>TEXT(Sheet1[[#This Row],[Date]], "yyyy")</f>
        <v>2024</v>
      </c>
      <c r="Y722" s="1">
        <f>Sheet1[[#This Row],[UnitPrice]]*Sheet1[[#This Row],[Quantity]] *(1 - Sheet1[[#This Row],[Discount]])</f>
        <v>6508.08</v>
      </c>
      <c r="Z722" s="24">
        <f>SUM(Sheet1[[#This Row],[Quantity]]*Sheet1[[#This Row],[Returned]])</f>
        <v>15</v>
      </c>
    </row>
    <row r="723" spans="1:26" hidden="1" x14ac:dyDescent="0.25">
      <c r="A723" s="6">
        <v>45686</v>
      </c>
      <c r="B723" t="s">
        <v>39</v>
      </c>
      <c r="C723" t="s">
        <v>20</v>
      </c>
      <c r="D723">
        <v>11</v>
      </c>
      <c r="E723" s="1">
        <v>431.51</v>
      </c>
      <c r="F723" t="s">
        <v>51</v>
      </c>
      <c r="G723" t="s">
        <v>22</v>
      </c>
      <c r="H723" s="9">
        <v>0.1</v>
      </c>
      <c r="I723" t="s">
        <v>52</v>
      </c>
      <c r="J723" s="1">
        <v>4271.9489999999996</v>
      </c>
      <c r="K723" t="s">
        <v>55</v>
      </c>
      <c r="L723" t="s">
        <v>35</v>
      </c>
      <c r="M723">
        <v>0</v>
      </c>
      <c r="N723" t="s">
        <v>1466</v>
      </c>
      <c r="O723" t="s">
        <v>1467</v>
      </c>
      <c r="P723" s="11">
        <v>22.83</v>
      </c>
      <c r="Q723" s="6">
        <v>45686</v>
      </c>
      <c r="R723" s="6">
        <v>45693</v>
      </c>
      <c r="S723" t="s">
        <v>44</v>
      </c>
      <c r="T723">
        <f>Sheet1[[#This Row],[DeliveryDate]]-Sheet1[[#This Row],[OrderDate]]</f>
        <v>7</v>
      </c>
      <c r="U723" t="str">
        <f t="shared" si="22"/>
        <v>Dec</v>
      </c>
      <c r="V723" t="str">
        <f t="shared" si="23"/>
        <v>Wednesday</v>
      </c>
      <c r="W723" s="1">
        <f>Sheet1[[#This Row],[TotalPrice]]-Sheet1[[#This Row],[ShippingCost]]</f>
        <v>4249.1189999999997</v>
      </c>
      <c r="X723" t="str">
        <f>TEXT(Sheet1[[#This Row],[Date]], "yyyy")</f>
        <v>2025</v>
      </c>
      <c r="Y723" s="1">
        <f>Sheet1[[#This Row],[UnitPrice]]*Sheet1[[#This Row],[Quantity]] *(1 - Sheet1[[#This Row],[Discount]])</f>
        <v>4271.9489999999996</v>
      </c>
      <c r="Z723" s="24">
        <f>SUM(Sheet1[[#This Row],[Quantity]]*Sheet1[[#This Row],[Returned]])</f>
        <v>0</v>
      </c>
    </row>
    <row r="724" spans="1:26" hidden="1" x14ac:dyDescent="0.25">
      <c r="A724" s="6">
        <v>45739</v>
      </c>
      <c r="B724" t="s">
        <v>45</v>
      </c>
      <c r="C724" t="s">
        <v>46</v>
      </c>
      <c r="D724">
        <v>5</v>
      </c>
      <c r="E724" s="1">
        <v>302.76</v>
      </c>
      <c r="F724" t="s">
        <v>58</v>
      </c>
      <c r="G724" t="s">
        <v>22</v>
      </c>
      <c r="H724" s="9">
        <v>0</v>
      </c>
      <c r="I724" t="s">
        <v>52</v>
      </c>
      <c r="J724" s="1">
        <v>1513.8</v>
      </c>
      <c r="K724" t="s">
        <v>34</v>
      </c>
      <c r="L724" t="s">
        <v>25</v>
      </c>
      <c r="M724">
        <v>1</v>
      </c>
      <c r="N724" t="s">
        <v>1468</v>
      </c>
      <c r="O724" t="s">
        <v>1469</v>
      </c>
      <c r="P724" s="11">
        <v>46.69</v>
      </c>
      <c r="Q724" s="6">
        <v>45739</v>
      </c>
      <c r="R724" s="6">
        <v>45745</v>
      </c>
      <c r="S724" t="s">
        <v>50</v>
      </c>
      <c r="T724">
        <f>Sheet1[[#This Row],[DeliveryDate]]-Sheet1[[#This Row],[OrderDate]]</f>
        <v>6</v>
      </c>
      <c r="U724" t="str">
        <f t="shared" si="22"/>
        <v>Feb</v>
      </c>
      <c r="V724" t="str">
        <f t="shared" si="23"/>
        <v>Thursday</v>
      </c>
      <c r="W724" s="1">
        <f>Sheet1[[#This Row],[TotalPrice]]-Sheet1[[#This Row],[ShippingCost]]</f>
        <v>1467.11</v>
      </c>
      <c r="X724" t="str">
        <f>TEXT(Sheet1[[#This Row],[Date]], "yyyy")</f>
        <v>2025</v>
      </c>
      <c r="Y724" s="1">
        <f>Sheet1[[#This Row],[UnitPrice]]*Sheet1[[#This Row],[Quantity]] *(1 - Sheet1[[#This Row],[Discount]])</f>
        <v>1513.8</v>
      </c>
      <c r="Z724" s="24">
        <f>SUM(Sheet1[[#This Row],[Quantity]]*Sheet1[[#This Row],[Returned]])</f>
        <v>5</v>
      </c>
    </row>
    <row r="725" spans="1:26" x14ac:dyDescent="0.25">
      <c r="A725" s="6">
        <v>45393</v>
      </c>
      <c r="B725" t="s">
        <v>62</v>
      </c>
      <c r="C725" t="s">
        <v>46</v>
      </c>
      <c r="D725">
        <v>19</v>
      </c>
      <c r="E725" s="1">
        <v>344.92</v>
      </c>
      <c r="F725" t="s">
        <v>51</v>
      </c>
      <c r="G725" t="s">
        <v>22</v>
      </c>
      <c r="H725" s="9">
        <v>0</v>
      </c>
      <c r="I725" t="s">
        <v>23</v>
      </c>
      <c r="J725" s="1">
        <v>6553.48</v>
      </c>
      <c r="K725" t="s">
        <v>67</v>
      </c>
      <c r="L725" t="s">
        <v>41</v>
      </c>
      <c r="M725">
        <v>0</v>
      </c>
      <c r="N725" t="s">
        <v>1470</v>
      </c>
      <c r="O725" t="s">
        <v>1471</v>
      </c>
      <c r="P725" s="11">
        <v>6.91</v>
      </c>
      <c r="Q725" s="6">
        <v>45393</v>
      </c>
      <c r="R725" s="6">
        <v>45402</v>
      </c>
      <c r="S725" t="s">
        <v>65</v>
      </c>
      <c r="T725">
        <f>Sheet1[[#This Row],[DeliveryDate]]-Sheet1[[#This Row],[OrderDate]]</f>
        <v>9</v>
      </c>
      <c r="U725" t="str">
        <f t="shared" si="22"/>
        <v>Jul</v>
      </c>
      <c r="V725" t="str">
        <f t="shared" si="23"/>
        <v>Wednesday</v>
      </c>
      <c r="W725" s="1">
        <f>Sheet1[[#This Row],[TotalPrice]]-Sheet1[[#This Row],[ShippingCost]]</f>
        <v>6546.57</v>
      </c>
      <c r="X725" t="str">
        <f>TEXT(Sheet1[[#This Row],[Date]], "yyyy")</f>
        <v>2024</v>
      </c>
      <c r="Y725" s="1">
        <f>Sheet1[[#This Row],[UnitPrice]]*Sheet1[[#This Row],[Quantity]] *(1 - Sheet1[[#This Row],[Discount]])</f>
        <v>6553.4800000000005</v>
      </c>
      <c r="Z725" s="24">
        <f>SUM(Sheet1[[#This Row],[Quantity]]*Sheet1[[#This Row],[Returned]])</f>
        <v>0</v>
      </c>
    </row>
    <row r="726" spans="1:26" x14ac:dyDescent="0.25">
      <c r="A726" s="6">
        <v>45415</v>
      </c>
      <c r="B726" t="s">
        <v>45</v>
      </c>
      <c r="C726" t="s">
        <v>46</v>
      </c>
      <c r="D726">
        <v>7</v>
      </c>
      <c r="E726" s="1">
        <v>511.46</v>
      </c>
      <c r="F726" t="s">
        <v>51</v>
      </c>
      <c r="G726" t="s">
        <v>32</v>
      </c>
      <c r="H726" s="9">
        <v>0.1</v>
      </c>
      <c r="I726" t="s">
        <v>23</v>
      </c>
      <c r="J726" s="1">
        <v>3222.1979999999999</v>
      </c>
      <c r="K726" t="s">
        <v>67</v>
      </c>
      <c r="L726" t="s">
        <v>25</v>
      </c>
      <c r="M726">
        <v>0</v>
      </c>
      <c r="N726" t="s">
        <v>1472</v>
      </c>
      <c r="O726" t="s">
        <v>1473</v>
      </c>
      <c r="P726" s="11">
        <v>19.2</v>
      </c>
      <c r="Q726" s="6">
        <v>45415</v>
      </c>
      <c r="R726" s="6">
        <v>45424</v>
      </c>
      <c r="S726" t="s">
        <v>50</v>
      </c>
      <c r="T726">
        <f>Sheet1[[#This Row],[DeliveryDate]]-Sheet1[[#This Row],[OrderDate]]</f>
        <v>9</v>
      </c>
      <c r="U726" t="str">
        <f t="shared" si="22"/>
        <v>Oct</v>
      </c>
      <c r="V726" t="str">
        <f t="shared" si="23"/>
        <v>Tuesday</v>
      </c>
      <c r="W726" s="1">
        <f>Sheet1[[#This Row],[TotalPrice]]-Sheet1[[#This Row],[ShippingCost]]</f>
        <v>3202.998</v>
      </c>
      <c r="X726" t="str">
        <f>TEXT(Sheet1[[#This Row],[Date]], "yyyy")</f>
        <v>2024</v>
      </c>
      <c r="Y726" s="1">
        <f>Sheet1[[#This Row],[UnitPrice]]*Sheet1[[#This Row],[Quantity]] *(1 - Sheet1[[#This Row],[Discount]])</f>
        <v>3222.1979999999999</v>
      </c>
      <c r="Z726" s="24">
        <f>SUM(Sheet1[[#This Row],[Quantity]]*Sheet1[[#This Row],[Returned]])</f>
        <v>0</v>
      </c>
    </row>
    <row r="727" spans="1:26" hidden="1" x14ac:dyDescent="0.25">
      <c r="A727" s="6">
        <v>45579</v>
      </c>
      <c r="B727" t="s">
        <v>19</v>
      </c>
      <c r="C727" t="s">
        <v>102</v>
      </c>
      <c r="D727">
        <v>7</v>
      </c>
      <c r="E727" s="1">
        <v>150.6</v>
      </c>
      <c r="F727" t="s">
        <v>31</v>
      </c>
      <c r="G727" t="s">
        <v>22</v>
      </c>
      <c r="H727" s="9">
        <v>0.15</v>
      </c>
      <c r="I727" t="s">
        <v>59</v>
      </c>
      <c r="J727" s="1">
        <v>896.07</v>
      </c>
      <c r="K727" t="s">
        <v>67</v>
      </c>
      <c r="L727" t="s">
        <v>41</v>
      </c>
      <c r="M727">
        <v>1</v>
      </c>
      <c r="N727" t="s">
        <v>1474</v>
      </c>
      <c r="O727" t="s">
        <v>1475</v>
      </c>
      <c r="P727" s="11">
        <v>15.52</v>
      </c>
      <c r="Q727" s="6">
        <v>45579</v>
      </c>
      <c r="R727" s="6">
        <v>45586</v>
      </c>
      <c r="S727" t="s">
        <v>28</v>
      </c>
      <c r="T727">
        <f>Sheet1[[#This Row],[DeliveryDate]]-Sheet1[[#This Row],[OrderDate]]</f>
        <v>7</v>
      </c>
      <c r="U727" t="str">
        <f t="shared" si="22"/>
        <v>Dec</v>
      </c>
      <c r="V727" t="str">
        <f t="shared" si="23"/>
        <v>Wednesday</v>
      </c>
      <c r="W727" s="1">
        <f>Sheet1[[#This Row],[TotalPrice]]-Sheet1[[#This Row],[ShippingCost]]</f>
        <v>880.55000000000007</v>
      </c>
      <c r="X727" t="str">
        <f>TEXT(Sheet1[[#This Row],[Date]], "yyyy")</f>
        <v>2024</v>
      </c>
      <c r="Y727" s="1">
        <f>Sheet1[[#This Row],[UnitPrice]]*Sheet1[[#This Row],[Quantity]] *(1 - Sheet1[[#This Row],[Discount]])</f>
        <v>896.07</v>
      </c>
      <c r="Z727" s="24">
        <f>SUM(Sheet1[[#This Row],[Quantity]]*Sheet1[[#This Row],[Returned]])</f>
        <v>7</v>
      </c>
    </row>
    <row r="728" spans="1:26" hidden="1" x14ac:dyDescent="0.25">
      <c r="A728" s="6">
        <v>45330</v>
      </c>
      <c r="B728" t="s">
        <v>62</v>
      </c>
      <c r="C728" t="s">
        <v>30</v>
      </c>
      <c r="D728">
        <v>8</v>
      </c>
      <c r="E728" s="1">
        <v>158.02000000000001</v>
      </c>
      <c r="F728" t="s">
        <v>51</v>
      </c>
      <c r="G728" t="s">
        <v>22</v>
      </c>
      <c r="H728" s="9">
        <v>0.15</v>
      </c>
      <c r="I728" t="s">
        <v>66</v>
      </c>
      <c r="J728" s="1">
        <v>1074.5360000000001</v>
      </c>
      <c r="K728" t="s">
        <v>82</v>
      </c>
      <c r="L728" t="s">
        <v>25</v>
      </c>
      <c r="M728">
        <v>0</v>
      </c>
      <c r="N728" t="s">
        <v>1476</v>
      </c>
      <c r="O728" t="s">
        <v>1477</v>
      </c>
      <c r="P728" s="11">
        <v>47.43</v>
      </c>
      <c r="Q728" s="6">
        <v>45330</v>
      </c>
      <c r="R728" s="6">
        <v>45335</v>
      </c>
      <c r="S728" t="s">
        <v>65</v>
      </c>
      <c r="T728">
        <f>Sheet1[[#This Row],[DeliveryDate]]-Sheet1[[#This Row],[OrderDate]]</f>
        <v>5</v>
      </c>
      <c r="U728" t="str">
        <f t="shared" si="22"/>
        <v>Feb</v>
      </c>
      <c r="V728" t="str">
        <f t="shared" si="23"/>
        <v>Sunday</v>
      </c>
      <c r="W728" s="1">
        <f>Sheet1[[#This Row],[TotalPrice]]-Sheet1[[#This Row],[ShippingCost]]</f>
        <v>1027.106</v>
      </c>
      <c r="X728" t="str">
        <f>TEXT(Sheet1[[#This Row],[Date]], "yyyy")</f>
        <v>2024</v>
      </c>
      <c r="Y728" s="1">
        <f>Sheet1[[#This Row],[UnitPrice]]*Sheet1[[#This Row],[Quantity]] *(1 - Sheet1[[#This Row],[Discount]])</f>
        <v>1074.5360000000001</v>
      </c>
      <c r="Z728" s="24">
        <f>SUM(Sheet1[[#This Row],[Quantity]]*Sheet1[[#This Row],[Returned]])</f>
        <v>0</v>
      </c>
    </row>
    <row r="729" spans="1:26" x14ac:dyDescent="0.25">
      <c r="A729" s="6">
        <v>45056</v>
      </c>
      <c r="B729" t="s">
        <v>45</v>
      </c>
      <c r="C729" t="s">
        <v>93</v>
      </c>
      <c r="D729">
        <v>2</v>
      </c>
      <c r="E729" s="1">
        <v>536.17999999999995</v>
      </c>
      <c r="F729" t="s">
        <v>21</v>
      </c>
      <c r="G729" t="s">
        <v>32</v>
      </c>
      <c r="H729" s="9">
        <v>0.1</v>
      </c>
      <c r="I729" t="s">
        <v>47</v>
      </c>
      <c r="J729" s="1">
        <v>965.12399999999991</v>
      </c>
      <c r="K729" t="s">
        <v>82</v>
      </c>
      <c r="L729" t="s">
        <v>25</v>
      </c>
      <c r="M729">
        <v>0</v>
      </c>
      <c r="N729" t="s">
        <v>1478</v>
      </c>
      <c r="O729" t="s">
        <v>1479</v>
      </c>
      <c r="P729" s="11">
        <v>34.75</v>
      </c>
      <c r="Q729" s="6">
        <v>45056</v>
      </c>
      <c r="R729" s="6">
        <v>45059</v>
      </c>
      <c r="S729" t="s">
        <v>50</v>
      </c>
      <c r="T729">
        <f>Sheet1[[#This Row],[DeliveryDate]]-Sheet1[[#This Row],[OrderDate]]</f>
        <v>3</v>
      </c>
      <c r="U729" t="str">
        <f t="shared" si="22"/>
        <v>May</v>
      </c>
      <c r="V729" t="str">
        <f t="shared" si="23"/>
        <v>Saturday</v>
      </c>
      <c r="W729" s="1">
        <f>Sheet1[[#This Row],[TotalPrice]]-Sheet1[[#This Row],[ShippingCost]]</f>
        <v>930.37399999999991</v>
      </c>
      <c r="X729" t="str">
        <f>TEXT(Sheet1[[#This Row],[Date]], "yyyy")</f>
        <v>2023</v>
      </c>
      <c r="Y729" s="1">
        <f>Sheet1[[#This Row],[UnitPrice]]*Sheet1[[#This Row],[Quantity]] *(1 - Sheet1[[#This Row],[Discount]])</f>
        <v>965.12399999999991</v>
      </c>
      <c r="Z729" s="24">
        <f>SUM(Sheet1[[#This Row],[Quantity]]*Sheet1[[#This Row],[Returned]])</f>
        <v>0</v>
      </c>
    </row>
    <row r="730" spans="1:26" hidden="1" x14ac:dyDescent="0.25">
      <c r="A730" s="6">
        <v>44988</v>
      </c>
      <c r="B730" t="s">
        <v>39</v>
      </c>
      <c r="C730" t="s">
        <v>46</v>
      </c>
      <c r="D730">
        <v>16</v>
      </c>
      <c r="E730" s="1">
        <v>571.26</v>
      </c>
      <c r="F730" t="s">
        <v>51</v>
      </c>
      <c r="G730" t="s">
        <v>22</v>
      </c>
      <c r="H730" s="9">
        <v>0.15</v>
      </c>
      <c r="I730" t="s">
        <v>59</v>
      </c>
      <c r="J730" s="1">
        <v>7769.1360000000004</v>
      </c>
      <c r="K730" t="s">
        <v>34</v>
      </c>
      <c r="L730" t="s">
        <v>35</v>
      </c>
      <c r="M730">
        <v>0</v>
      </c>
      <c r="N730" t="s">
        <v>1480</v>
      </c>
      <c r="O730" t="s">
        <v>1481</v>
      </c>
      <c r="P730" s="11">
        <v>6.13</v>
      </c>
      <c r="Q730" s="6">
        <v>44988</v>
      </c>
      <c r="R730" s="6">
        <v>44997</v>
      </c>
      <c r="S730" t="s">
        <v>44</v>
      </c>
      <c r="T730">
        <f>Sheet1[[#This Row],[DeliveryDate]]-Sheet1[[#This Row],[OrderDate]]</f>
        <v>9</v>
      </c>
      <c r="U730" t="str">
        <f t="shared" si="22"/>
        <v>Dec</v>
      </c>
      <c r="V730" t="str">
        <f t="shared" si="23"/>
        <v>Sunday</v>
      </c>
      <c r="W730" s="1">
        <f>Sheet1[[#This Row],[TotalPrice]]-Sheet1[[#This Row],[ShippingCost]]</f>
        <v>7763.0060000000003</v>
      </c>
      <c r="X730" t="str">
        <f>TEXT(Sheet1[[#This Row],[Date]], "yyyy")</f>
        <v>2023</v>
      </c>
      <c r="Y730" s="1">
        <f>Sheet1[[#This Row],[UnitPrice]]*Sheet1[[#This Row],[Quantity]] *(1 - Sheet1[[#This Row],[Discount]])</f>
        <v>7769.1359999999995</v>
      </c>
      <c r="Z730" s="24">
        <f>SUM(Sheet1[[#This Row],[Quantity]]*Sheet1[[#This Row],[Returned]])</f>
        <v>0</v>
      </c>
    </row>
    <row r="731" spans="1:26" hidden="1" x14ac:dyDescent="0.25">
      <c r="A731" s="6">
        <v>45798</v>
      </c>
      <c r="B731" t="s">
        <v>45</v>
      </c>
      <c r="C731" t="s">
        <v>93</v>
      </c>
      <c r="D731">
        <v>12</v>
      </c>
      <c r="E731" s="1">
        <v>134.41999999999999</v>
      </c>
      <c r="F731" t="s">
        <v>58</v>
      </c>
      <c r="G731" t="s">
        <v>32</v>
      </c>
      <c r="H731" s="9">
        <v>0.1</v>
      </c>
      <c r="I731" t="s">
        <v>66</v>
      </c>
      <c r="J731" s="1">
        <v>1451.7360000000001</v>
      </c>
      <c r="K731" t="s">
        <v>34</v>
      </c>
      <c r="L731" t="s">
        <v>25</v>
      </c>
      <c r="M731">
        <v>0</v>
      </c>
      <c r="N731" t="s">
        <v>1482</v>
      </c>
      <c r="O731" t="s">
        <v>1153</v>
      </c>
      <c r="P731" s="11">
        <v>33.979999999999997</v>
      </c>
      <c r="Q731" s="6">
        <v>45798</v>
      </c>
      <c r="R731" s="6">
        <v>45804</v>
      </c>
      <c r="S731" t="s">
        <v>50</v>
      </c>
      <c r="T731">
        <f>Sheet1[[#This Row],[DeliveryDate]]-Sheet1[[#This Row],[OrderDate]]</f>
        <v>6</v>
      </c>
      <c r="U731" t="str">
        <f t="shared" si="22"/>
        <v>Apr</v>
      </c>
      <c r="V731" t="str">
        <f t="shared" si="23"/>
        <v>Friday</v>
      </c>
      <c r="W731" s="1">
        <f>Sheet1[[#This Row],[TotalPrice]]-Sheet1[[#This Row],[ShippingCost]]</f>
        <v>1417.7560000000001</v>
      </c>
      <c r="X731" t="str">
        <f>TEXT(Sheet1[[#This Row],[Date]], "yyyy")</f>
        <v>2025</v>
      </c>
      <c r="Y731" s="1">
        <f>Sheet1[[#This Row],[UnitPrice]]*Sheet1[[#This Row],[Quantity]] *(1 - Sheet1[[#This Row],[Discount]])</f>
        <v>1451.7360000000001</v>
      </c>
      <c r="Z731" s="24">
        <f>SUM(Sheet1[[#This Row],[Quantity]]*Sheet1[[#This Row],[Returned]])</f>
        <v>0</v>
      </c>
    </row>
    <row r="732" spans="1:26" hidden="1" x14ac:dyDescent="0.25">
      <c r="A732" s="6">
        <v>45777</v>
      </c>
      <c r="B732" t="s">
        <v>45</v>
      </c>
      <c r="C732" t="s">
        <v>20</v>
      </c>
      <c r="D732">
        <v>5</v>
      </c>
      <c r="E732" s="1">
        <v>563.70000000000005</v>
      </c>
      <c r="F732" t="s">
        <v>31</v>
      </c>
      <c r="G732" t="s">
        <v>32</v>
      </c>
      <c r="H732" s="9">
        <v>0</v>
      </c>
      <c r="I732" t="s">
        <v>59</v>
      </c>
      <c r="J732" s="1">
        <v>2818.5</v>
      </c>
      <c r="K732" t="s">
        <v>24</v>
      </c>
      <c r="L732" t="s">
        <v>35</v>
      </c>
      <c r="M732">
        <v>0</v>
      </c>
      <c r="N732" t="s">
        <v>1483</v>
      </c>
      <c r="O732" t="s">
        <v>1484</v>
      </c>
      <c r="P732" s="11">
        <v>29.28</v>
      </c>
      <c r="Q732" s="6">
        <v>45777</v>
      </c>
      <c r="R732" s="6">
        <v>45784</v>
      </c>
      <c r="S732" t="s">
        <v>50</v>
      </c>
      <c r="T732">
        <f>Sheet1[[#This Row],[DeliveryDate]]-Sheet1[[#This Row],[OrderDate]]</f>
        <v>7</v>
      </c>
      <c r="U732" t="str">
        <f t="shared" si="22"/>
        <v>Aug</v>
      </c>
      <c r="V732" t="str">
        <f t="shared" si="23"/>
        <v>Tuesday</v>
      </c>
      <c r="W732" s="1">
        <f>Sheet1[[#This Row],[TotalPrice]]-Sheet1[[#This Row],[ShippingCost]]</f>
        <v>2789.22</v>
      </c>
      <c r="X732" t="str">
        <f>TEXT(Sheet1[[#This Row],[Date]], "yyyy")</f>
        <v>2025</v>
      </c>
      <c r="Y732" s="1">
        <f>Sheet1[[#This Row],[UnitPrice]]*Sheet1[[#This Row],[Quantity]] *(1 - Sheet1[[#This Row],[Discount]])</f>
        <v>2818.5</v>
      </c>
      <c r="Z732" s="24">
        <f>SUM(Sheet1[[#This Row],[Quantity]]*Sheet1[[#This Row],[Returned]])</f>
        <v>0</v>
      </c>
    </row>
    <row r="733" spans="1:26" x14ac:dyDescent="0.25">
      <c r="A733" s="6">
        <v>45018</v>
      </c>
      <c r="B733" t="s">
        <v>39</v>
      </c>
      <c r="C733" t="s">
        <v>30</v>
      </c>
      <c r="D733">
        <v>11</v>
      </c>
      <c r="E733" s="1">
        <v>546.57000000000005</v>
      </c>
      <c r="F733" t="s">
        <v>58</v>
      </c>
      <c r="G733" t="s">
        <v>32</v>
      </c>
      <c r="H733" s="9">
        <v>0.15</v>
      </c>
      <c r="I733" t="s">
        <v>59</v>
      </c>
      <c r="J733" s="1">
        <v>5110.4295000000002</v>
      </c>
      <c r="K733" t="s">
        <v>82</v>
      </c>
      <c r="L733" t="s">
        <v>35</v>
      </c>
      <c r="M733">
        <v>1</v>
      </c>
      <c r="N733" t="s">
        <v>1485</v>
      </c>
      <c r="O733" t="s">
        <v>1486</v>
      </c>
      <c r="P733" s="11">
        <v>24.77</v>
      </c>
      <c r="Q733" s="6">
        <v>45018</v>
      </c>
      <c r="R733" s="6">
        <v>45020</v>
      </c>
      <c r="S733" t="s">
        <v>44</v>
      </c>
      <c r="T733">
        <f>Sheet1[[#This Row],[DeliveryDate]]-Sheet1[[#This Row],[OrderDate]]</f>
        <v>2</v>
      </c>
      <c r="U733" t="str">
        <f t="shared" si="22"/>
        <v>Sep</v>
      </c>
      <c r="V733" t="str">
        <f t="shared" si="23"/>
        <v>Thursday</v>
      </c>
      <c r="W733" s="1">
        <f>Sheet1[[#This Row],[TotalPrice]]-Sheet1[[#This Row],[ShippingCost]]</f>
        <v>5085.6594999999998</v>
      </c>
      <c r="X733" t="str">
        <f>TEXT(Sheet1[[#This Row],[Date]], "yyyy")</f>
        <v>2023</v>
      </c>
      <c r="Y733" s="1">
        <f>Sheet1[[#This Row],[UnitPrice]]*Sheet1[[#This Row],[Quantity]] *(1 - Sheet1[[#This Row],[Discount]])</f>
        <v>5110.4295000000002</v>
      </c>
      <c r="Z733" s="24">
        <f>SUM(Sheet1[[#This Row],[Quantity]]*Sheet1[[#This Row],[Returned]])</f>
        <v>11</v>
      </c>
    </row>
    <row r="734" spans="1:26" hidden="1" x14ac:dyDescent="0.25">
      <c r="A734" s="6">
        <v>45530</v>
      </c>
      <c r="B734" t="s">
        <v>39</v>
      </c>
      <c r="C734" t="s">
        <v>102</v>
      </c>
      <c r="D734">
        <v>9</v>
      </c>
      <c r="E734" s="1">
        <v>364.88</v>
      </c>
      <c r="F734" t="s">
        <v>51</v>
      </c>
      <c r="G734" t="s">
        <v>22</v>
      </c>
      <c r="H734" s="9">
        <v>0.05</v>
      </c>
      <c r="I734" t="s">
        <v>59</v>
      </c>
      <c r="J734" s="1">
        <v>3119.7240000000002</v>
      </c>
      <c r="K734" t="s">
        <v>67</v>
      </c>
      <c r="L734" t="s">
        <v>35</v>
      </c>
      <c r="M734">
        <v>0</v>
      </c>
      <c r="N734" t="s">
        <v>1487</v>
      </c>
      <c r="O734" t="s">
        <v>478</v>
      </c>
      <c r="P734" s="11">
        <v>40.26</v>
      </c>
      <c r="Q734" s="6">
        <v>45530</v>
      </c>
      <c r="R734" s="6">
        <v>45540</v>
      </c>
      <c r="S734" t="s">
        <v>44</v>
      </c>
      <c r="T734">
        <f>Sheet1[[#This Row],[DeliveryDate]]-Sheet1[[#This Row],[OrderDate]]</f>
        <v>10</v>
      </c>
      <c r="U734" t="str">
        <f t="shared" si="22"/>
        <v>May</v>
      </c>
      <c r="V734" t="str">
        <f t="shared" si="23"/>
        <v>Sunday</v>
      </c>
      <c r="W734" s="1">
        <f>Sheet1[[#This Row],[TotalPrice]]-Sheet1[[#This Row],[ShippingCost]]</f>
        <v>3079.4639999999999</v>
      </c>
      <c r="X734" t="str">
        <f>TEXT(Sheet1[[#This Row],[Date]], "yyyy")</f>
        <v>2024</v>
      </c>
      <c r="Y734" s="1">
        <f>Sheet1[[#This Row],[UnitPrice]]*Sheet1[[#This Row],[Quantity]] *(1 - Sheet1[[#This Row],[Discount]])</f>
        <v>3119.7239999999997</v>
      </c>
      <c r="Z734" s="24">
        <f>SUM(Sheet1[[#This Row],[Quantity]]*Sheet1[[#This Row],[Returned]])</f>
        <v>0</v>
      </c>
    </row>
    <row r="735" spans="1:26" x14ac:dyDescent="0.25">
      <c r="A735" s="6">
        <v>45240</v>
      </c>
      <c r="B735" t="s">
        <v>29</v>
      </c>
      <c r="C735" t="s">
        <v>102</v>
      </c>
      <c r="D735">
        <v>7</v>
      </c>
      <c r="E735" s="1">
        <v>368.27</v>
      </c>
      <c r="F735" t="s">
        <v>51</v>
      </c>
      <c r="G735" t="s">
        <v>22</v>
      </c>
      <c r="H735" s="9">
        <v>0.15</v>
      </c>
      <c r="I735" t="s">
        <v>52</v>
      </c>
      <c r="J735" s="1">
        <v>2191.2064999999998</v>
      </c>
      <c r="K735" t="s">
        <v>24</v>
      </c>
      <c r="L735" t="s">
        <v>41</v>
      </c>
      <c r="M735">
        <v>0</v>
      </c>
      <c r="N735" t="s">
        <v>1488</v>
      </c>
      <c r="O735" t="s">
        <v>1489</v>
      </c>
      <c r="P735" s="11">
        <v>28.98</v>
      </c>
      <c r="Q735" s="6">
        <v>45240</v>
      </c>
      <c r="R735" s="6">
        <v>45250</v>
      </c>
      <c r="S735" t="s">
        <v>38</v>
      </c>
      <c r="T735">
        <f>Sheet1[[#This Row],[DeliveryDate]]-Sheet1[[#This Row],[OrderDate]]</f>
        <v>10</v>
      </c>
      <c r="U735" t="str">
        <f t="shared" si="22"/>
        <v>Jun</v>
      </c>
      <c r="V735" t="str">
        <f t="shared" si="23"/>
        <v>Monday</v>
      </c>
      <c r="W735" s="1">
        <f>Sheet1[[#This Row],[TotalPrice]]-Sheet1[[#This Row],[ShippingCost]]</f>
        <v>2162.2264999999998</v>
      </c>
      <c r="X735" t="str">
        <f>TEXT(Sheet1[[#This Row],[Date]], "yyyy")</f>
        <v>2023</v>
      </c>
      <c r="Y735" s="1">
        <f>Sheet1[[#This Row],[UnitPrice]]*Sheet1[[#This Row],[Quantity]] *(1 - Sheet1[[#This Row],[Discount]])</f>
        <v>2191.2064999999998</v>
      </c>
      <c r="Z735" s="24">
        <f>SUM(Sheet1[[#This Row],[Quantity]]*Sheet1[[#This Row],[Returned]])</f>
        <v>0</v>
      </c>
    </row>
    <row r="736" spans="1:26" hidden="1" x14ac:dyDescent="0.25">
      <c r="A736" s="6">
        <v>45408</v>
      </c>
      <c r="B736" t="s">
        <v>29</v>
      </c>
      <c r="C736" t="s">
        <v>30</v>
      </c>
      <c r="D736">
        <v>3</v>
      </c>
      <c r="E736" s="1">
        <v>103.09</v>
      </c>
      <c r="F736" t="s">
        <v>58</v>
      </c>
      <c r="G736" t="s">
        <v>22</v>
      </c>
      <c r="H736" s="9">
        <v>0</v>
      </c>
      <c r="I736" t="s">
        <v>52</v>
      </c>
      <c r="J736" s="1">
        <v>309.27</v>
      </c>
      <c r="K736" t="s">
        <v>34</v>
      </c>
      <c r="L736" t="s">
        <v>35</v>
      </c>
      <c r="M736">
        <v>1</v>
      </c>
      <c r="N736" t="s">
        <v>1490</v>
      </c>
      <c r="O736" t="s">
        <v>1491</v>
      </c>
      <c r="P736" s="11">
        <v>46.47</v>
      </c>
      <c r="Q736" s="6">
        <v>45408</v>
      </c>
      <c r="R736" s="6">
        <v>45412</v>
      </c>
      <c r="S736" t="s">
        <v>38</v>
      </c>
      <c r="T736">
        <f>Sheet1[[#This Row],[DeliveryDate]]-Sheet1[[#This Row],[OrderDate]]</f>
        <v>4</v>
      </c>
      <c r="U736" t="str">
        <f t="shared" si="22"/>
        <v>Jun</v>
      </c>
      <c r="V736" t="str">
        <f t="shared" si="23"/>
        <v>Sunday</v>
      </c>
      <c r="W736" s="1">
        <f>Sheet1[[#This Row],[TotalPrice]]-Sheet1[[#This Row],[ShippingCost]]</f>
        <v>262.79999999999995</v>
      </c>
      <c r="X736" t="str">
        <f>TEXT(Sheet1[[#This Row],[Date]], "yyyy")</f>
        <v>2024</v>
      </c>
      <c r="Y736" s="1">
        <f>Sheet1[[#This Row],[UnitPrice]]*Sheet1[[#This Row],[Quantity]] *(1 - Sheet1[[#This Row],[Discount]])</f>
        <v>309.27</v>
      </c>
      <c r="Z736" s="24">
        <f>SUM(Sheet1[[#This Row],[Quantity]]*Sheet1[[#This Row],[Returned]])</f>
        <v>3</v>
      </c>
    </row>
    <row r="737" spans="1:26" x14ac:dyDescent="0.25">
      <c r="A737" s="6">
        <v>45015</v>
      </c>
      <c r="B737" t="s">
        <v>45</v>
      </c>
      <c r="C737" t="s">
        <v>93</v>
      </c>
      <c r="D737">
        <v>10</v>
      </c>
      <c r="E737" s="1">
        <v>338.75</v>
      </c>
      <c r="F737" t="s">
        <v>31</v>
      </c>
      <c r="G737" t="s">
        <v>22</v>
      </c>
      <c r="H737" s="9">
        <v>0.15</v>
      </c>
      <c r="I737" t="s">
        <v>52</v>
      </c>
      <c r="J737" s="1">
        <v>2879.375</v>
      </c>
      <c r="K737" t="s">
        <v>67</v>
      </c>
      <c r="L737" t="s">
        <v>41</v>
      </c>
      <c r="M737">
        <v>1</v>
      </c>
      <c r="N737" t="s">
        <v>1492</v>
      </c>
      <c r="O737" t="s">
        <v>1493</v>
      </c>
      <c r="P737" s="11">
        <v>36.56</v>
      </c>
      <c r="Q737" s="6">
        <v>45015</v>
      </c>
      <c r="R737" s="6">
        <v>45022</v>
      </c>
      <c r="S737" t="s">
        <v>50</v>
      </c>
      <c r="T737">
        <f>Sheet1[[#This Row],[DeliveryDate]]-Sheet1[[#This Row],[OrderDate]]</f>
        <v>7</v>
      </c>
      <c r="U737" t="str">
        <f t="shared" si="22"/>
        <v>Sep</v>
      </c>
      <c r="V737" t="str">
        <f t="shared" si="23"/>
        <v>Wednesday</v>
      </c>
      <c r="W737" s="1">
        <f>Sheet1[[#This Row],[TotalPrice]]-Sheet1[[#This Row],[ShippingCost]]</f>
        <v>2842.8150000000001</v>
      </c>
      <c r="X737" t="str">
        <f>TEXT(Sheet1[[#This Row],[Date]], "yyyy")</f>
        <v>2023</v>
      </c>
      <c r="Y737" s="1">
        <f>Sheet1[[#This Row],[UnitPrice]]*Sheet1[[#This Row],[Quantity]] *(1 - Sheet1[[#This Row],[Discount]])</f>
        <v>2879.375</v>
      </c>
      <c r="Z737" s="24">
        <f>SUM(Sheet1[[#This Row],[Quantity]]*Sheet1[[#This Row],[Returned]])</f>
        <v>10</v>
      </c>
    </row>
    <row r="738" spans="1:26" hidden="1" x14ac:dyDescent="0.25">
      <c r="A738" s="6">
        <v>45355</v>
      </c>
      <c r="B738" t="s">
        <v>39</v>
      </c>
      <c r="C738" t="s">
        <v>40</v>
      </c>
      <c r="D738">
        <v>2</v>
      </c>
      <c r="E738" s="1">
        <v>239.04</v>
      </c>
      <c r="F738" t="s">
        <v>31</v>
      </c>
      <c r="G738" t="s">
        <v>22</v>
      </c>
      <c r="H738" s="9">
        <v>0</v>
      </c>
      <c r="I738" t="s">
        <v>59</v>
      </c>
      <c r="J738" s="1">
        <v>478.08</v>
      </c>
      <c r="K738" t="s">
        <v>55</v>
      </c>
      <c r="L738" t="s">
        <v>35</v>
      </c>
      <c r="M738">
        <v>1</v>
      </c>
      <c r="N738" t="s">
        <v>1494</v>
      </c>
      <c r="O738" t="s">
        <v>1495</v>
      </c>
      <c r="P738" s="11">
        <v>43.84</v>
      </c>
      <c r="Q738" s="6">
        <v>45355</v>
      </c>
      <c r="R738" s="6">
        <v>45362</v>
      </c>
      <c r="S738" t="s">
        <v>44</v>
      </c>
      <c r="T738">
        <f>Sheet1[[#This Row],[DeliveryDate]]-Sheet1[[#This Row],[OrderDate]]</f>
        <v>7</v>
      </c>
      <c r="U738" t="str">
        <f t="shared" si="22"/>
        <v>Feb</v>
      </c>
      <c r="V738" t="str">
        <f t="shared" si="23"/>
        <v>Sunday</v>
      </c>
      <c r="W738" s="1">
        <f>Sheet1[[#This Row],[TotalPrice]]-Sheet1[[#This Row],[ShippingCost]]</f>
        <v>434.24</v>
      </c>
      <c r="X738" t="str">
        <f>TEXT(Sheet1[[#This Row],[Date]], "yyyy")</f>
        <v>2024</v>
      </c>
      <c r="Y738" s="1">
        <f>Sheet1[[#This Row],[UnitPrice]]*Sheet1[[#This Row],[Quantity]] *(1 - Sheet1[[#This Row],[Discount]])</f>
        <v>478.08</v>
      </c>
      <c r="Z738" s="24">
        <f>SUM(Sheet1[[#This Row],[Quantity]]*Sheet1[[#This Row],[Returned]])</f>
        <v>2</v>
      </c>
    </row>
    <row r="739" spans="1:26" hidden="1" x14ac:dyDescent="0.25">
      <c r="A739" s="6">
        <v>45118</v>
      </c>
      <c r="B739" t="s">
        <v>29</v>
      </c>
      <c r="C739" t="s">
        <v>20</v>
      </c>
      <c r="D739">
        <v>14</v>
      </c>
      <c r="E739" s="1">
        <v>362.44</v>
      </c>
      <c r="F739" t="s">
        <v>51</v>
      </c>
      <c r="G739" t="s">
        <v>22</v>
      </c>
      <c r="H739" s="9">
        <v>0.1</v>
      </c>
      <c r="I739" t="s">
        <v>59</v>
      </c>
      <c r="J739" s="1">
        <v>4566.7439999999997</v>
      </c>
      <c r="K739" t="s">
        <v>67</v>
      </c>
      <c r="L739" t="s">
        <v>41</v>
      </c>
      <c r="M739">
        <v>0</v>
      </c>
      <c r="N739" t="s">
        <v>1496</v>
      </c>
      <c r="O739" t="s">
        <v>1497</v>
      </c>
      <c r="P739" s="11">
        <v>36.729999999999997</v>
      </c>
      <c r="Q739" s="6">
        <v>45118</v>
      </c>
      <c r="R739" s="6">
        <v>45122</v>
      </c>
      <c r="S739" t="s">
        <v>38</v>
      </c>
      <c r="T739">
        <f>Sheet1[[#This Row],[DeliveryDate]]-Sheet1[[#This Row],[OrderDate]]</f>
        <v>4</v>
      </c>
      <c r="U739" t="str">
        <f t="shared" si="22"/>
        <v>Mar</v>
      </c>
      <c r="V739" t="str">
        <f t="shared" si="23"/>
        <v>Sunday</v>
      </c>
      <c r="W739" s="1">
        <f>Sheet1[[#This Row],[TotalPrice]]-Sheet1[[#This Row],[ShippingCost]]</f>
        <v>4530.0140000000001</v>
      </c>
      <c r="X739" t="str">
        <f>TEXT(Sheet1[[#This Row],[Date]], "yyyy")</f>
        <v>2023</v>
      </c>
      <c r="Y739" s="1">
        <f>Sheet1[[#This Row],[UnitPrice]]*Sheet1[[#This Row],[Quantity]] *(1 - Sheet1[[#This Row],[Discount]])</f>
        <v>4566.7439999999997</v>
      </c>
      <c r="Z739" s="24">
        <f>SUM(Sheet1[[#This Row],[Quantity]]*Sheet1[[#This Row],[Returned]])</f>
        <v>0</v>
      </c>
    </row>
    <row r="740" spans="1:26" hidden="1" x14ac:dyDescent="0.25">
      <c r="A740" s="6">
        <v>45555</v>
      </c>
      <c r="B740" t="s">
        <v>62</v>
      </c>
      <c r="C740" t="s">
        <v>102</v>
      </c>
      <c r="D740">
        <v>6</v>
      </c>
      <c r="E740" s="1">
        <v>551.13</v>
      </c>
      <c r="F740" t="s">
        <v>58</v>
      </c>
      <c r="G740" t="s">
        <v>32</v>
      </c>
      <c r="H740" s="9">
        <v>0</v>
      </c>
      <c r="I740" t="s">
        <v>52</v>
      </c>
      <c r="J740" s="1">
        <v>3306.78</v>
      </c>
      <c r="K740" t="s">
        <v>34</v>
      </c>
      <c r="L740" t="s">
        <v>25</v>
      </c>
      <c r="M740">
        <v>0</v>
      </c>
      <c r="N740" t="s">
        <v>1498</v>
      </c>
      <c r="O740" t="s">
        <v>1499</v>
      </c>
      <c r="P740" s="11">
        <v>14.67</v>
      </c>
      <c r="Q740" s="6">
        <v>45555</v>
      </c>
      <c r="R740" s="6">
        <v>45564</v>
      </c>
      <c r="S740" t="s">
        <v>65</v>
      </c>
      <c r="T740">
        <f>Sheet1[[#This Row],[DeliveryDate]]-Sheet1[[#This Row],[OrderDate]]</f>
        <v>9</v>
      </c>
      <c r="U740" t="str">
        <f t="shared" si="22"/>
        <v>Feb</v>
      </c>
      <c r="V740" t="str">
        <f t="shared" si="23"/>
        <v>Thursday</v>
      </c>
      <c r="W740" s="1">
        <f>Sheet1[[#This Row],[TotalPrice]]-Sheet1[[#This Row],[ShippingCost]]</f>
        <v>3292.11</v>
      </c>
      <c r="X740" t="str">
        <f>TEXT(Sheet1[[#This Row],[Date]], "yyyy")</f>
        <v>2024</v>
      </c>
      <c r="Y740" s="1">
        <f>Sheet1[[#This Row],[UnitPrice]]*Sheet1[[#This Row],[Quantity]] *(1 - Sheet1[[#This Row],[Discount]])</f>
        <v>3306.7799999999997</v>
      </c>
      <c r="Z740" s="24">
        <f>SUM(Sheet1[[#This Row],[Quantity]]*Sheet1[[#This Row],[Returned]])</f>
        <v>0</v>
      </c>
    </row>
    <row r="741" spans="1:26" x14ac:dyDescent="0.25">
      <c r="A741" s="6">
        <v>45706</v>
      </c>
      <c r="B741" t="s">
        <v>62</v>
      </c>
      <c r="C741" t="s">
        <v>20</v>
      </c>
      <c r="D741">
        <v>1</v>
      </c>
      <c r="E741" s="1">
        <v>82.06</v>
      </c>
      <c r="F741" t="s">
        <v>58</v>
      </c>
      <c r="G741" t="s">
        <v>32</v>
      </c>
      <c r="H741" s="9">
        <v>0.1</v>
      </c>
      <c r="I741" t="s">
        <v>23</v>
      </c>
      <c r="J741" s="1">
        <v>73.853999999999999</v>
      </c>
      <c r="K741" t="s">
        <v>82</v>
      </c>
      <c r="L741" t="s">
        <v>25</v>
      </c>
      <c r="M741">
        <v>0</v>
      </c>
      <c r="N741" t="s">
        <v>1500</v>
      </c>
      <c r="O741" t="s">
        <v>1501</v>
      </c>
      <c r="P741" s="11">
        <v>11.11</v>
      </c>
      <c r="Q741" s="6">
        <v>45706</v>
      </c>
      <c r="R741" s="6">
        <v>45712</v>
      </c>
      <c r="S741" t="s">
        <v>65</v>
      </c>
      <c r="T741">
        <f>Sheet1[[#This Row],[DeliveryDate]]-Sheet1[[#This Row],[OrderDate]]</f>
        <v>6</v>
      </c>
      <c r="U741" t="str">
        <f t="shared" si="22"/>
        <v>Nov</v>
      </c>
      <c r="V741" t="str">
        <f t="shared" si="23"/>
        <v>Saturday</v>
      </c>
      <c r="W741" s="1">
        <f>Sheet1[[#This Row],[TotalPrice]]-Sheet1[[#This Row],[ShippingCost]]</f>
        <v>62.744</v>
      </c>
      <c r="X741" t="str">
        <f>TEXT(Sheet1[[#This Row],[Date]], "yyyy")</f>
        <v>2025</v>
      </c>
      <c r="Y741" s="1">
        <f>Sheet1[[#This Row],[UnitPrice]]*Sheet1[[#This Row],[Quantity]] *(1 - Sheet1[[#This Row],[Discount]])</f>
        <v>73.853999999999999</v>
      </c>
      <c r="Z741" s="24">
        <f>SUM(Sheet1[[#This Row],[Quantity]]*Sheet1[[#This Row],[Returned]])</f>
        <v>0</v>
      </c>
    </row>
    <row r="742" spans="1:26" hidden="1" x14ac:dyDescent="0.25">
      <c r="A742" s="6">
        <v>45253</v>
      </c>
      <c r="B742" t="s">
        <v>19</v>
      </c>
      <c r="C742" t="s">
        <v>46</v>
      </c>
      <c r="D742">
        <v>2</v>
      </c>
      <c r="E742" s="1">
        <v>253.41</v>
      </c>
      <c r="F742" t="s">
        <v>58</v>
      </c>
      <c r="G742" t="s">
        <v>32</v>
      </c>
      <c r="H742" s="9">
        <v>0.1</v>
      </c>
      <c r="I742" t="s">
        <v>47</v>
      </c>
      <c r="J742" s="1">
        <v>456.13799999999998</v>
      </c>
      <c r="K742" t="s">
        <v>67</v>
      </c>
      <c r="L742" t="s">
        <v>25</v>
      </c>
      <c r="M742">
        <v>0</v>
      </c>
      <c r="N742" t="s">
        <v>1502</v>
      </c>
      <c r="O742" t="s">
        <v>1503</v>
      </c>
      <c r="P742" s="11">
        <v>49.64</v>
      </c>
      <c r="Q742" s="6">
        <v>45253</v>
      </c>
      <c r="R742" s="6">
        <v>45255</v>
      </c>
      <c r="S742" t="s">
        <v>28</v>
      </c>
      <c r="T742">
        <f>Sheet1[[#This Row],[DeliveryDate]]-Sheet1[[#This Row],[OrderDate]]</f>
        <v>2</v>
      </c>
      <c r="U742" t="str">
        <f t="shared" si="22"/>
        <v>Feb</v>
      </c>
      <c r="V742" t="str">
        <f t="shared" si="23"/>
        <v>Tuesday</v>
      </c>
      <c r="W742" s="1">
        <f>Sheet1[[#This Row],[TotalPrice]]-Sheet1[[#This Row],[ShippingCost]]</f>
        <v>406.49799999999999</v>
      </c>
      <c r="X742" t="str">
        <f>TEXT(Sheet1[[#This Row],[Date]], "yyyy")</f>
        <v>2023</v>
      </c>
      <c r="Y742" s="1">
        <f>Sheet1[[#This Row],[UnitPrice]]*Sheet1[[#This Row],[Quantity]] *(1 - Sheet1[[#This Row],[Discount]])</f>
        <v>456.13799999999998</v>
      </c>
      <c r="Z742" s="24">
        <f>SUM(Sheet1[[#This Row],[Quantity]]*Sheet1[[#This Row],[Returned]])</f>
        <v>0</v>
      </c>
    </row>
    <row r="743" spans="1:26" hidden="1" x14ac:dyDescent="0.25">
      <c r="A743" s="6">
        <v>45176</v>
      </c>
      <c r="B743" t="s">
        <v>29</v>
      </c>
      <c r="C743" t="s">
        <v>30</v>
      </c>
      <c r="D743">
        <v>16</v>
      </c>
      <c r="E743" s="1">
        <v>144.07</v>
      </c>
      <c r="F743" t="s">
        <v>58</v>
      </c>
      <c r="G743" t="s">
        <v>22</v>
      </c>
      <c r="H743" s="9">
        <v>0.1</v>
      </c>
      <c r="I743" t="s">
        <v>23</v>
      </c>
      <c r="J743" s="1">
        <v>2074.6080000000002</v>
      </c>
      <c r="K743" t="s">
        <v>55</v>
      </c>
      <c r="L743" t="s">
        <v>25</v>
      </c>
      <c r="M743">
        <v>0</v>
      </c>
      <c r="N743" t="s">
        <v>1504</v>
      </c>
      <c r="O743" t="s">
        <v>1505</v>
      </c>
      <c r="P743" s="11">
        <v>7.33</v>
      </c>
      <c r="Q743" s="6">
        <v>45176</v>
      </c>
      <c r="R743" s="6">
        <v>45178</v>
      </c>
      <c r="S743" t="s">
        <v>38</v>
      </c>
      <c r="T743">
        <f>Sheet1[[#This Row],[DeliveryDate]]-Sheet1[[#This Row],[OrderDate]]</f>
        <v>2</v>
      </c>
      <c r="U743" t="str">
        <f t="shared" si="22"/>
        <v>Apr</v>
      </c>
      <c r="V743" t="str">
        <f t="shared" si="23"/>
        <v>Monday</v>
      </c>
      <c r="W743" s="1">
        <f>Sheet1[[#This Row],[TotalPrice]]-Sheet1[[#This Row],[ShippingCost]]</f>
        <v>2067.2780000000002</v>
      </c>
      <c r="X743" t="str">
        <f>TEXT(Sheet1[[#This Row],[Date]], "yyyy")</f>
        <v>2023</v>
      </c>
      <c r="Y743" s="1">
        <f>Sheet1[[#This Row],[UnitPrice]]*Sheet1[[#This Row],[Quantity]] *(1 - Sheet1[[#This Row],[Discount]])</f>
        <v>2074.6080000000002</v>
      </c>
      <c r="Z743" s="24">
        <f>SUM(Sheet1[[#This Row],[Quantity]]*Sheet1[[#This Row],[Returned]])</f>
        <v>0</v>
      </c>
    </row>
    <row r="744" spans="1:26" x14ac:dyDescent="0.25">
      <c r="A744" s="6">
        <v>45785</v>
      </c>
      <c r="B744" t="s">
        <v>29</v>
      </c>
      <c r="C744" t="s">
        <v>46</v>
      </c>
      <c r="D744">
        <v>11</v>
      </c>
      <c r="E744" s="1">
        <v>585.45000000000005</v>
      </c>
      <c r="F744" t="s">
        <v>58</v>
      </c>
      <c r="G744" t="s">
        <v>22</v>
      </c>
      <c r="H744" s="9">
        <v>0.1</v>
      </c>
      <c r="I744" t="s">
        <v>33</v>
      </c>
      <c r="J744" s="1">
        <v>5795.9550000000008</v>
      </c>
      <c r="K744" t="s">
        <v>82</v>
      </c>
      <c r="L744" t="s">
        <v>41</v>
      </c>
      <c r="M744">
        <v>0</v>
      </c>
      <c r="N744" t="s">
        <v>1506</v>
      </c>
      <c r="O744" t="s">
        <v>1507</v>
      </c>
      <c r="P744" s="11">
        <v>36.590000000000003</v>
      </c>
      <c r="Q744" s="6">
        <v>45785</v>
      </c>
      <c r="R744" s="6">
        <v>45789</v>
      </c>
      <c r="S744" t="s">
        <v>38</v>
      </c>
      <c r="T744">
        <f>Sheet1[[#This Row],[DeliveryDate]]-Sheet1[[#This Row],[OrderDate]]</f>
        <v>4</v>
      </c>
      <c r="U744" t="str">
        <f t="shared" si="22"/>
        <v>Sep</v>
      </c>
      <c r="V744" t="str">
        <f t="shared" si="23"/>
        <v>Thursday</v>
      </c>
      <c r="W744" s="1">
        <f>Sheet1[[#This Row],[TotalPrice]]-Sheet1[[#This Row],[ShippingCost]]</f>
        <v>5759.3650000000007</v>
      </c>
      <c r="X744" t="str">
        <f>TEXT(Sheet1[[#This Row],[Date]], "yyyy")</f>
        <v>2025</v>
      </c>
      <c r="Y744" s="1">
        <f>Sheet1[[#This Row],[UnitPrice]]*Sheet1[[#This Row],[Quantity]] *(1 - Sheet1[[#This Row],[Discount]])</f>
        <v>5795.9550000000008</v>
      </c>
      <c r="Z744" s="24">
        <f>SUM(Sheet1[[#This Row],[Quantity]]*Sheet1[[#This Row],[Returned]])</f>
        <v>0</v>
      </c>
    </row>
    <row r="745" spans="1:26" x14ac:dyDescent="0.25">
      <c r="A745" s="6">
        <v>45674</v>
      </c>
      <c r="B745" t="s">
        <v>39</v>
      </c>
      <c r="C745" t="s">
        <v>20</v>
      </c>
      <c r="D745">
        <v>3</v>
      </c>
      <c r="E745" s="1">
        <v>448.77</v>
      </c>
      <c r="F745" t="s">
        <v>31</v>
      </c>
      <c r="G745" t="s">
        <v>32</v>
      </c>
      <c r="H745" s="9">
        <v>0</v>
      </c>
      <c r="I745" t="s">
        <v>33</v>
      </c>
      <c r="J745" s="1">
        <v>1346.31</v>
      </c>
      <c r="K745" t="s">
        <v>24</v>
      </c>
      <c r="L745" t="s">
        <v>25</v>
      </c>
      <c r="M745">
        <v>0</v>
      </c>
      <c r="N745" t="s">
        <v>1508</v>
      </c>
      <c r="O745" t="s">
        <v>954</v>
      </c>
      <c r="P745" s="11">
        <v>28.5</v>
      </c>
      <c r="Q745" s="6">
        <v>45674</v>
      </c>
      <c r="R745" s="6">
        <v>45681</v>
      </c>
      <c r="S745" t="s">
        <v>44</v>
      </c>
      <c r="T745">
        <f>Sheet1[[#This Row],[DeliveryDate]]-Sheet1[[#This Row],[OrderDate]]</f>
        <v>7</v>
      </c>
      <c r="U745" t="str">
        <f t="shared" si="22"/>
        <v>May</v>
      </c>
      <c r="V745" t="str">
        <f t="shared" si="23"/>
        <v>Tuesday</v>
      </c>
      <c r="W745" s="1">
        <f>Sheet1[[#This Row],[TotalPrice]]-Sheet1[[#This Row],[ShippingCost]]</f>
        <v>1317.81</v>
      </c>
      <c r="X745" t="str">
        <f>TEXT(Sheet1[[#This Row],[Date]], "yyyy")</f>
        <v>2025</v>
      </c>
      <c r="Y745" s="1">
        <f>Sheet1[[#This Row],[UnitPrice]]*Sheet1[[#This Row],[Quantity]] *(1 - Sheet1[[#This Row],[Discount]])</f>
        <v>1346.31</v>
      </c>
      <c r="Z745" s="24">
        <f>SUM(Sheet1[[#This Row],[Quantity]]*Sheet1[[#This Row],[Returned]])</f>
        <v>0</v>
      </c>
    </row>
    <row r="746" spans="1:26" x14ac:dyDescent="0.25">
      <c r="A746" s="6">
        <v>45171</v>
      </c>
      <c r="B746" t="s">
        <v>19</v>
      </c>
      <c r="C746" t="s">
        <v>102</v>
      </c>
      <c r="D746">
        <v>9</v>
      </c>
      <c r="E746" s="1">
        <v>184.43</v>
      </c>
      <c r="F746" t="s">
        <v>58</v>
      </c>
      <c r="G746" t="s">
        <v>22</v>
      </c>
      <c r="H746" s="9">
        <v>0</v>
      </c>
      <c r="I746" t="s">
        <v>52</v>
      </c>
      <c r="J746" s="1">
        <v>1659.87</v>
      </c>
      <c r="K746" t="s">
        <v>24</v>
      </c>
      <c r="L746" t="s">
        <v>41</v>
      </c>
      <c r="M746">
        <v>0</v>
      </c>
      <c r="N746" t="s">
        <v>1509</v>
      </c>
      <c r="O746" t="s">
        <v>1510</v>
      </c>
      <c r="P746" s="11">
        <v>30.78</v>
      </c>
      <c r="Q746" s="6">
        <v>45171</v>
      </c>
      <c r="R746" s="6">
        <v>45177</v>
      </c>
      <c r="S746" t="s">
        <v>28</v>
      </c>
      <c r="T746">
        <f>Sheet1[[#This Row],[DeliveryDate]]-Sheet1[[#This Row],[OrderDate]]</f>
        <v>6</v>
      </c>
      <c r="U746" t="str">
        <f t="shared" si="22"/>
        <v>Jan</v>
      </c>
      <c r="V746" t="str">
        <f t="shared" si="23"/>
        <v>Wednesday</v>
      </c>
      <c r="W746" s="1">
        <f>Sheet1[[#This Row],[TotalPrice]]-Sheet1[[#This Row],[ShippingCost]]</f>
        <v>1629.09</v>
      </c>
      <c r="X746" t="str">
        <f>TEXT(Sheet1[[#This Row],[Date]], "yyyy")</f>
        <v>2023</v>
      </c>
      <c r="Y746" s="1">
        <f>Sheet1[[#This Row],[UnitPrice]]*Sheet1[[#This Row],[Quantity]] *(1 - Sheet1[[#This Row],[Discount]])</f>
        <v>1659.8700000000001</v>
      </c>
      <c r="Z746" s="24">
        <f>SUM(Sheet1[[#This Row],[Quantity]]*Sheet1[[#This Row],[Returned]])</f>
        <v>0</v>
      </c>
    </row>
    <row r="747" spans="1:26" x14ac:dyDescent="0.25">
      <c r="A747" s="6">
        <v>45100</v>
      </c>
      <c r="B747" t="s">
        <v>45</v>
      </c>
      <c r="C747" t="s">
        <v>20</v>
      </c>
      <c r="D747">
        <v>16</v>
      </c>
      <c r="E747" s="1">
        <v>594.1</v>
      </c>
      <c r="F747" t="s">
        <v>58</v>
      </c>
      <c r="G747" t="s">
        <v>32</v>
      </c>
      <c r="H747" s="9">
        <v>0</v>
      </c>
      <c r="I747" t="s">
        <v>59</v>
      </c>
      <c r="J747" s="1">
        <v>9505.6</v>
      </c>
      <c r="K747" t="s">
        <v>34</v>
      </c>
      <c r="L747" t="s">
        <v>25</v>
      </c>
      <c r="M747">
        <v>0</v>
      </c>
      <c r="N747" t="s">
        <v>1511</v>
      </c>
      <c r="O747" t="s">
        <v>1512</v>
      </c>
      <c r="P747" s="11">
        <v>18.2</v>
      </c>
      <c r="Q747" s="6">
        <v>45100</v>
      </c>
      <c r="R747" s="6">
        <v>45108</v>
      </c>
      <c r="S747" t="s">
        <v>50</v>
      </c>
      <c r="T747">
        <f>Sheet1[[#This Row],[DeliveryDate]]-Sheet1[[#This Row],[OrderDate]]</f>
        <v>8</v>
      </c>
      <c r="U747" t="str">
        <f t="shared" si="22"/>
        <v>May</v>
      </c>
      <c r="V747" t="str">
        <f t="shared" si="23"/>
        <v>Monday</v>
      </c>
      <c r="W747" s="1">
        <f>Sheet1[[#This Row],[TotalPrice]]-Sheet1[[#This Row],[ShippingCost]]</f>
        <v>9487.4</v>
      </c>
      <c r="X747" t="str">
        <f>TEXT(Sheet1[[#This Row],[Date]], "yyyy")</f>
        <v>2023</v>
      </c>
      <c r="Y747" s="1">
        <f>Sheet1[[#This Row],[UnitPrice]]*Sheet1[[#This Row],[Quantity]] *(1 - Sheet1[[#This Row],[Discount]])</f>
        <v>9505.6</v>
      </c>
      <c r="Z747" s="24">
        <f>SUM(Sheet1[[#This Row],[Quantity]]*Sheet1[[#This Row],[Returned]])</f>
        <v>0</v>
      </c>
    </row>
    <row r="748" spans="1:26" hidden="1" x14ac:dyDescent="0.25">
      <c r="A748" s="6">
        <v>45469</v>
      </c>
      <c r="B748" t="s">
        <v>19</v>
      </c>
      <c r="C748" t="s">
        <v>46</v>
      </c>
      <c r="D748">
        <v>20</v>
      </c>
      <c r="E748" s="1">
        <v>75.45</v>
      </c>
      <c r="F748" t="s">
        <v>21</v>
      </c>
      <c r="G748" t="s">
        <v>22</v>
      </c>
      <c r="H748" s="9">
        <v>0.05</v>
      </c>
      <c r="I748" t="s">
        <v>23</v>
      </c>
      <c r="J748" s="1">
        <v>1433.55</v>
      </c>
      <c r="K748" t="s">
        <v>82</v>
      </c>
      <c r="L748" t="s">
        <v>35</v>
      </c>
      <c r="M748">
        <v>0</v>
      </c>
      <c r="N748" t="s">
        <v>1513</v>
      </c>
      <c r="O748" t="s">
        <v>1514</v>
      </c>
      <c r="P748" s="11">
        <v>44.77</v>
      </c>
      <c r="Q748" s="6">
        <v>45469</v>
      </c>
      <c r="R748" s="6">
        <v>45479</v>
      </c>
      <c r="S748" t="s">
        <v>28</v>
      </c>
      <c r="T748">
        <f>Sheet1[[#This Row],[DeliveryDate]]-Sheet1[[#This Row],[OrderDate]]</f>
        <v>10</v>
      </c>
      <c r="U748" t="str">
        <f t="shared" si="22"/>
        <v>Aug</v>
      </c>
      <c r="V748" t="str">
        <f t="shared" si="23"/>
        <v>Friday</v>
      </c>
      <c r="W748" s="1">
        <f>Sheet1[[#This Row],[TotalPrice]]-Sheet1[[#This Row],[ShippingCost]]</f>
        <v>1388.78</v>
      </c>
      <c r="X748" t="str">
        <f>TEXT(Sheet1[[#This Row],[Date]], "yyyy")</f>
        <v>2024</v>
      </c>
      <c r="Y748" s="1">
        <f>Sheet1[[#This Row],[UnitPrice]]*Sheet1[[#This Row],[Quantity]] *(1 - Sheet1[[#This Row],[Discount]])</f>
        <v>1433.55</v>
      </c>
      <c r="Z748" s="24">
        <f>SUM(Sheet1[[#This Row],[Quantity]]*Sheet1[[#This Row],[Returned]])</f>
        <v>0</v>
      </c>
    </row>
    <row r="749" spans="1:26" x14ac:dyDescent="0.25">
      <c r="A749" s="6">
        <v>45638</v>
      </c>
      <c r="B749" t="s">
        <v>45</v>
      </c>
      <c r="C749" t="s">
        <v>102</v>
      </c>
      <c r="D749">
        <v>2</v>
      </c>
      <c r="E749" s="1">
        <v>494.22</v>
      </c>
      <c r="F749" t="s">
        <v>51</v>
      </c>
      <c r="G749" t="s">
        <v>32</v>
      </c>
      <c r="H749" s="9">
        <v>0.1</v>
      </c>
      <c r="I749" t="s">
        <v>52</v>
      </c>
      <c r="J749" s="1">
        <v>889.59600000000012</v>
      </c>
      <c r="K749" t="s">
        <v>34</v>
      </c>
      <c r="L749" t="s">
        <v>25</v>
      </c>
      <c r="M749">
        <v>0</v>
      </c>
      <c r="N749" t="s">
        <v>1515</v>
      </c>
      <c r="O749" t="s">
        <v>1516</v>
      </c>
      <c r="P749" s="11">
        <v>13.45</v>
      </c>
      <c r="Q749" s="6">
        <v>45638</v>
      </c>
      <c r="R749" s="6">
        <v>45643</v>
      </c>
      <c r="S749" t="s">
        <v>50</v>
      </c>
      <c r="T749">
        <f>Sheet1[[#This Row],[DeliveryDate]]-Sheet1[[#This Row],[OrderDate]]</f>
        <v>5</v>
      </c>
      <c r="U749" t="str">
        <f t="shared" si="22"/>
        <v>Jun</v>
      </c>
      <c r="V749" t="str">
        <f t="shared" si="23"/>
        <v>Thursday</v>
      </c>
      <c r="W749" s="1">
        <f>Sheet1[[#This Row],[TotalPrice]]-Sheet1[[#This Row],[ShippingCost]]</f>
        <v>876.14600000000007</v>
      </c>
      <c r="X749" t="str">
        <f>TEXT(Sheet1[[#This Row],[Date]], "yyyy")</f>
        <v>2024</v>
      </c>
      <c r="Y749" s="1">
        <f>Sheet1[[#This Row],[UnitPrice]]*Sheet1[[#This Row],[Quantity]] *(1 - Sheet1[[#This Row],[Discount]])</f>
        <v>889.59600000000012</v>
      </c>
      <c r="Z749" s="24">
        <f>SUM(Sheet1[[#This Row],[Quantity]]*Sheet1[[#This Row],[Returned]])</f>
        <v>0</v>
      </c>
    </row>
    <row r="750" spans="1:26" x14ac:dyDescent="0.25">
      <c r="A750" s="6">
        <v>45343</v>
      </c>
      <c r="B750" t="s">
        <v>19</v>
      </c>
      <c r="C750" t="s">
        <v>20</v>
      </c>
      <c r="D750">
        <v>15</v>
      </c>
      <c r="E750" s="1">
        <v>112.82</v>
      </c>
      <c r="F750" t="s">
        <v>21</v>
      </c>
      <c r="G750" t="s">
        <v>22</v>
      </c>
      <c r="H750" s="9">
        <v>0.05</v>
      </c>
      <c r="I750" t="s">
        <v>47</v>
      </c>
      <c r="J750" s="1">
        <v>1607.6849999999999</v>
      </c>
      <c r="K750" t="s">
        <v>82</v>
      </c>
      <c r="L750" t="s">
        <v>41</v>
      </c>
      <c r="M750">
        <v>0</v>
      </c>
      <c r="N750" t="s">
        <v>1517</v>
      </c>
      <c r="O750" t="s">
        <v>1518</v>
      </c>
      <c r="P750" s="11">
        <v>18.21</v>
      </c>
      <c r="Q750" s="6">
        <v>45343</v>
      </c>
      <c r="R750" s="6">
        <v>45352</v>
      </c>
      <c r="S750" t="s">
        <v>28</v>
      </c>
      <c r="T750">
        <f>Sheet1[[#This Row],[DeliveryDate]]-Sheet1[[#This Row],[OrderDate]]</f>
        <v>9</v>
      </c>
      <c r="U750" t="str">
        <f t="shared" si="22"/>
        <v>Jan</v>
      </c>
      <c r="V750" t="str">
        <f t="shared" si="23"/>
        <v>Saturday</v>
      </c>
      <c r="W750" s="1">
        <f>Sheet1[[#This Row],[TotalPrice]]-Sheet1[[#This Row],[ShippingCost]]</f>
        <v>1589.4749999999999</v>
      </c>
      <c r="X750" t="str">
        <f>TEXT(Sheet1[[#This Row],[Date]], "yyyy")</f>
        <v>2024</v>
      </c>
      <c r="Y750" s="1">
        <f>Sheet1[[#This Row],[UnitPrice]]*Sheet1[[#This Row],[Quantity]] *(1 - Sheet1[[#This Row],[Discount]])</f>
        <v>1607.6849999999999</v>
      </c>
      <c r="Z750" s="24">
        <f>SUM(Sheet1[[#This Row],[Quantity]]*Sheet1[[#This Row],[Returned]])</f>
        <v>0</v>
      </c>
    </row>
    <row r="751" spans="1:26" hidden="1" x14ac:dyDescent="0.25">
      <c r="A751" s="6">
        <v>45125</v>
      </c>
      <c r="B751" t="s">
        <v>19</v>
      </c>
      <c r="C751" t="s">
        <v>40</v>
      </c>
      <c r="D751">
        <v>3</v>
      </c>
      <c r="E751" s="1">
        <v>121.56</v>
      </c>
      <c r="F751" t="s">
        <v>58</v>
      </c>
      <c r="G751" t="s">
        <v>22</v>
      </c>
      <c r="H751" s="9">
        <v>0</v>
      </c>
      <c r="I751" t="s">
        <v>23</v>
      </c>
      <c r="J751" s="1">
        <v>364.68</v>
      </c>
      <c r="K751" t="s">
        <v>55</v>
      </c>
      <c r="L751" t="s">
        <v>41</v>
      </c>
      <c r="M751">
        <v>0</v>
      </c>
      <c r="N751" t="s">
        <v>1519</v>
      </c>
      <c r="O751" t="s">
        <v>1520</v>
      </c>
      <c r="P751" s="11">
        <v>29.06</v>
      </c>
      <c r="Q751" s="6">
        <v>45125</v>
      </c>
      <c r="R751" s="6">
        <v>45132</v>
      </c>
      <c r="S751" t="s">
        <v>28</v>
      </c>
      <c r="T751">
        <f>Sheet1[[#This Row],[DeliveryDate]]-Sheet1[[#This Row],[OrderDate]]</f>
        <v>7</v>
      </c>
      <c r="U751" t="str">
        <f t="shared" si="22"/>
        <v>Oct</v>
      </c>
      <c r="V751" t="str">
        <f t="shared" si="23"/>
        <v>Sunday</v>
      </c>
      <c r="W751" s="1">
        <f>Sheet1[[#This Row],[TotalPrice]]-Sheet1[[#This Row],[ShippingCost]]</f>
        <v>335.62</v>
      </c>
      <c r="X751" t="str">
        <f>TEXT(Sheet1[[#This Row],[Date]], "yyyy")</f>
        <v>2023</v>
      </c>
      <c r="Y751" s="1">
        <f>Sheet1[[#This Row],[UnitPrice]]*Sheet1[[#This Row],[Quantity]] *(1 - Sheet1[[#This Row],[Discount]])</f>
        <v>364.68</v>
      </c>
      <c r="Z751" s="24">
        <f>SUM(Sheet1[[#This Row],[Quantity]]*Sheet1[[#This Row],[Returned]])</f>
        <v>0</v>
      </c>
    </row>
    <row r="752" spans="1:26" hidden="1" x14ac:dyDescent="0.25">
      <c r="A752" s="6">
        <v>45567</v>
      </c>
      <c r="B752" t="s">
        <v>39</v>
      </c>
      <c r="C752" t="s">
        <v>40</v>
      </c>
      <c r="D752">
        <v>12</v>
      </c>
      <c r="E752" s="1">
        <v>465.94</v>
      </c>
      <c r="F752" t="s">
        <v>58</v>
      </c>
      <c r="G752" t="s">
        <v>22</v>
      </c>
      <c r="H752" s="9">
        <v>0</v>
      </c>
      <c r="I752" t="s">
        <v>33</v>
      </c>
      <c r="J752" s="1">
        <v>5591.28</v>
      </c>
      <c r="K752" t="s">
        <v>82</v>
      </c>
      <c r="L752" t="s">
        <v>41</v>
      </c>
      <c r="M752">
        <v>0</v>
      </c>
      <c r="N752" t="s">
        <v>1521</v>
      </c>
      <c r="O752" t="s">
        <v>1522</v>
      </c>
      <c r="P752" s="11">
        <v>34.159999999999997</v>
      </c>
      <c r="Q752" s="6">
        <v>45567</v>
      </c>
      <c r="R752" s="6">
        <v>45571</v>
      </c>
      <c r="S752" t="s">
        <v>44</v>
      </c>
      <c r="T752">
        <f>Sheet1[[#This Row],[DeliveryDate]]-Sheet1[[#This Row],[OrderDate]]</f>
        <v>4</v>
      </c>
      <c r="U752" t="str">
        <f t="shared" si="22"/>
        <v>Apr</v>
      </c>
      <c r="V752" t="str">
        <f t="shared" si="23"/>
        <v>Thursday</v>
      </c>
      <c r="W752" s="1">
        <f>Sheet1[[#This Row],[TotalPrice]]-Sheet1[[#This Row],[ShippingCost]]</f>
        <v>5557.12</v>
      </c>
      <c r="X752" t="str">
        <f>TEXT(Sheet1[[#This Row],[Date]], "yyyy")</f>
        <v>2024</v>
      </c>
      <c r="Y752" s="1">
        <f>Sheet1[[#This Row],[UnitPrice]]*Sheet1[[#This Row],[Quantity]] *(1 - Sheet1[[#This Row],[Discount]])</f>
        <v>5591.28</v>
      </c>
      <c r="Z752" s="24">
        <f>SUM(Sheet1[[#This Row],[Quantity]]*Sheet1[[#This Row],[Returned]])</f>
        <v>0</v>
      </c>
    </row>
    <row r="753" spans="1:26" x14ac:dyDescent="0.25">
      <c r="A753" s="6">
        <v>45627</v>
      </c>
      <c r="B753" t="s">
        <v>62</v>
      </c>
      <c r="C753" t="s">
        <v>30</v>
      </c>
      <c r="D753">
        <v>12</v>
      </c>
      <c r="E753" s="1">
        <v>187.8</v>
      </c>
      <c r="F753" t="s">
        <v>58</v>
      </c>
      <c r="G753" t="s">
        <v>22</v>
      </c>
      <c r="H753" s="9">
        <v>0.15</v>
      </c>
      <c r="I753" t="s">
        <v>66</v>
      </c>
      <c r="J753" s="1">
        <v>1915.56</v>
      </c>
      <c r="K753" t="s">
        <v>24</v>
      </c>
      <c r="L753" t="s">
        <v>25</v>
      </c>
      <c r="M753">
        <v>0</v>
      </c>
      <c r="N753" t="s">
        <v>1523</v>
      </c>
      <c r="O753" t="s">
        <v>1524</v>
      </c>
      <c r="P753" s="11">
        <v>17.739999999999998</v>
      </c>
      <c r="Q753" s="6">
        <v>45627</v>
      </c>
      <c r="R753" s="6">
        <v>45630</v>
      </c>
      <c r="S753" t="s">
        <v>65</v>
      </c>
      <c r="T753">
        <f>Sheet1[[#This Row],[DeliveryDate]]-Sheet1[[#This Row],[OrderDate]]</f>
        <v>3</v>
      </c>
      <c r="U753" t="str">
        <f t="shared" si="22"/>
        <v>Jun</v>
      </c>
      <c r="V753" t="str">
        <f t="shared" si="23"/>
        <v>Tuesday</v>
      </c>
      <c r="W753" s="1">
        <f>Sheet1[[#This Row],[TotalPrice]]-Sheet1[[#This Row],[ShippingCost]]</f>
        <v>1897.82</v>
      </c>
      <c r="X753" t="str">
        <f>TEXT(Sheet1[[#This Row],[Date]], "yyyy")</f>
        <v>2024</v>
      </c>
      <c r="Y753" s="1">
        <f>Sheet1[[#This Row],[UnitPrice]]*Sheet1[[#This Row],[Quantity]] *(1 - Sheet1[[#This Row],[Discount]])</f>
        <v>1915.5600000000002</v>
      </c>
      <c r="Z753" s="24">
        <f>SUM(Sheet1[[#This Row],[Quantity]]*Sheet1[[#This Row],[Returned]])</f>
        <v>0</v>
      </c>
    </row>
    <row r="754" spans="1:26" hidden="1" x14ac:dyDescent="0.25">
      <c r="A754" s="6">
        <v>45710</v>
      </c>
      <c r="B754" t="s">
        <v>62</v>
      </c>
      <c r="C754" t="s">
        <v>109</v>
      </c>
      <c r="D754">
        <v>7</v>
      </c>
      <c r="E754" s="1">
        <v>178.26</v>
      </c>
      <c r="F754" t="s">
        <v>51</v>
      </c>
      <c r="G754" t="s">
        <v>32</v>
      </c>
      <c r="H754" s="9">
        <v>0.15</v>
      </c>
      <c r="I754" t="s">
        <v>59</v>
      </c>
      <c r="J754" s="1">
        <v>1060.6469999999999</v>
      </c>
      <c r="K754" t="s">
        <v>24</v>
      </c>
      <c r="L754" t="s">
        <v>25</v>
      </c>
      <c r="M754">
        <v>0</v>
      </c>
      <c r="N754" t="s">
        <v>1525</v>
      </c>
      <c r="O754" t="s">
        <v>1526</v>
      </c>
      <c r="P754" s="11">
        <v>44.91</v>
      </c>
      <c r="Q754" s="6">
        <v>45710</v>
      </c>
      <c r="R754" s="6">
        <v>45717</v>
      </c>
      <c r="S754" t="s">
        <v>65</v>
      </c>
      <c r="T754">
        <f>Sheet1[[#This Row],[DeliveryDate]]-Sheet1[[#This Row],[OrderDate]]</f>
        <v>7</v>
      </c>
      <c r="U754" t="str">
        <f t="shared" si="22"/>
        <v>Feb</v>
      </c>
      <c r="V754" t="str">
        <f t="shared" si="23"/>
        <v>Wednesday</v>
      </c>
      <c r="W754" s="1">
        <f>Sheet1[[#This Row],[TotalPrice]]-Sheet1[[#This Row],[ShippingCost]]</f>
        <v>1015.737</v>
      </c>
      <c r="X754" t="str">
        <f>TEXT(Sheet1[[#This Row],[Date]], "yyyy")</f>
        <v>2025</v>
      </c>
      <c r="Y754" s="1">
        <f>Sheet1[[#This Row],[UnitPrice]]*Sheet1[[#This Row],[Quantity]] *(1 - Sheet1[[#This Row],[Discount]])</f>
        <v>1060.6469999999999</v>
      </c>
      <c r="Z754" s="24">
        <f>SUM(Sheet1[[#This Row],[Quantity]]*Sheet1[[#This Row],[Returned]])</f>
        <v>0</v>
      </c>
    </row>
    <row r="755" spans="1:26" x14ac:dyDescent="0.25">
      <c r="A755" s="6">
        <v>45788</v>
      </c>
      <c r="B755" t="s">
        <v>62</v>
      </c>
      <c r="C755" t="s">
        <v>102</v>
      </c>
      <c r="D755">
        <v>20</v>
      </c>
      <c r="E755" s="1">
        <v>552.83000000000004</v>
      </c>
      <c r="F755" t="s">
        <v>58</v>
      </c>
      <c r="G755" t="s">
        <v>32</v>
      </c>
      <c r="H755" s="9">
        <v>0.15</v>
      </c>
      <c r="I755" t="s">
        <v>23</v>
      </c>
      <c r="J755" s="1">
        <v>9398.11</v>
      </c>
      <c r="K755" t="s">
        <v>24</v>
      </c>
      <c r="L755" t="s">
        <v>25</v>
      </c>
      <c r="M755">
        <v>1</v>
      </c>
      <c r="N755" t="s">
        <v>1527</v>
      </c>
      <c r="O755" t="s">
        <v>1528</v>
      </c>
      <c r="P755" s="11">
        <v>20.5</v>
      </c>
      <c r="Q755" s="6">
        <v>45788</v>
      </c>
      <c r="R755" s="6">
        <v>45790</v>
      </c>
      <c r="S755" t="s">
        <v>65</v>
      </c>
      <c r="T755">
        <f>Sheet1[[#This Row],[DeliveryDate]]-Sheet1[[#This Row],[OrderDate]]</f>
        <v>2</v>
      </c>
      <c r="U755" t="str">
        <f t="shared" si="22"/>
        <v>Mar</v>
      </c>
      <c r="V755" t="str">
        <f t="shared" si="23"/>
        <v>Wednesday</v>
      </c>
      <c r="W755" s="1">
        <f>Sheet1[[#This Row],[TotalPrice]]-Sheet1[[#This Row],[ShippingCost]]</f>
        <v>9377.61</v>
      </c>
      <c r="X755" t="str">
        <f>TEXT(Sheet1[[#This Row],[Date]], "yyyy")</f>
        <v>2025</v>
      </c>
      <c r="Y755" s="1">
        <f>Sheet1[[#This Row],[UnitPrice]]*Sheet1[[#This Row],[Quantity]] *(1 - Sheet1[[#This Row],[Discount]])</f>
        <v>9398.11</v>
      </c>
      <c r="Z755" s="24">
        <f>SUM(Sheet1[[#This Row],[Quantity]]*Sheet1[[#This Row],[Returned]])</f>
        <v>20</v>
      </c>
    </row>
    <row r="756" spans="1:26" x14ac:dyDescent="0.25">
      <c r="A756" s="6">
        <v>45646</v>
      </c>
      <c r="B756" t="s">
        <v>45</v>
      </c>
      <c r="C756" t="s">
        <v>93</v>
      </c>
      <c r="D756">
        <v>2</v>
      </c>
      <c r="E756" s="1">
        <v>458.25</v>
      </c>
      <c r="F756" t="s">
        <v>21</v>
      </c>
      <c r="G756" t="s">
        <v>22</v>
      </c>
      <c r="H756" s="9">
        <v>0</v>
      </c>
      <c r="I756" t="s">
        <v>23</v>
      </c>
      <c r="J756" s="1">
        <v>916.5</v>
      </c>
      <c r="K756" t="s">
        <v>34</v>
      </c>
      <c r="L756" t="s">
        <v>35</v>
      </c>
      <c r="M756">
        <v>0</v>
      </c>
      <c r="N756" t="s">
        <v>1529</v>
      </c>
      <c r="O756" t="s">
        <v>1530</v>
      </c>
      <c r="P756" s="11">
        <v>25.94</v>
      </c>
      <c r="Q756" s="6">
        <v>45646</v>
      </c>
      <c r="R756" s="6">
        <v>45655</v>
      </c>
      <c r="S756" t="s">
        <v>50</v>
      </c>
      <c r="T756">
        <f>Sheet1[[#This Row],[DeliveryDate]]-Sheet1[[#This Row],[OrderDate]]</f>
        <v>9</v>
      </c>
      <c r="U756" t="str">
        <f t="shared" si="22"/>
        <v>Mar</v>
      </c>
      <c r="V756" t="str">
        <f t="shared" si="23"/>
        <v>Saturday</v>
      </c>
      <c r="W756" s="1">
        <f>Sheet1[[#This Row],[TotalPrice]]-Sheet1[[#This Row],[ShippingCost]]</f>
        <v>890.56</v>
      </c>
      <c r="X756" t="str">
        <f>TEXT(Sheet1[[#This Row],[Date]], "yyyy")</f>
        <v>2024</v>
      </c>
      <c r="Y756" s="1">
        <f>Sheet1[[#This Row],[UnitPrice]]*Sheet1[[#This Row],[Quantity]] *(1 - Sheet1[[#This Row],[Discount]])</f>
        <v>916.5</v>
      </c>
      <c r="Z756" s="24">
        <f>SUM(Sheet1[[#This Row],[Quantity]]*Sheet1[[#This Row],[Returned]])</f>
        <v>0</v>
      </c>
    </row>
    <row r="757" spans="1:26" x14ac:dyDescent="0.25">
      <c r="A757" s="6">
        <v>45034</v>
      </c>
      <c r="B757" t="s">
        <v>19</v>
      </c>
      <c r="C757" t="s">
        <v>20</v>
      </c>
      <c r="D757">
        <v>2</v>
      </c>
      <c r="E757" s="1">
        <v>129.43</v>
      </c>
      <c r="F757" t="s">
        <v>58</v>
      </c>
      <c r="G757" t="s">
        <v>32</v>
      </c>
      <c r="H757" s="9">
        <v>0.05</v>
      </c>
      <c r="I757" t="s">
        <v>33</v>
      </c>
      <c r="J757" s="1">
        <v>245.917</v>
      </c>
      <c r="K757" t="s">
        <v>55</v>
      </c>
      <c r="L757" t="s">
        <v>25</v>
      </c>
      <c r="M757">
        <v>0</v>
      </c>
      <c r="N757" t="s">
        <v>1531</v>
      </c>
      <c r="O757" t="s">
        <v>1532</v>
      </c>
      <c r="P757" s="11">
        <v>6.91</v>
      </c>
      <c r="Q757" s="6">
        <v>45034</v>
      </c>
      <c r="R757" s="6">
        <v>45037</v>
      </c>
      <c r="S757" t="s">
        <v>28</v>
      </c>
      <c r="T757">
        <f>Sheet1[[#This Row],[DeliveryDate]]-Sheet1[[#This Row],[OrderDate]]</f>
        <v>3</v>
      </c>
      <c r="U757" t="str">
        <f t="shared" si="22"/>
        <v>May</v>
      </c>
      <c r="V757" t="str">
        <f t="shared" si="23"/>
        <v>Tuesday</v>
      </c>
      <c r="W757" s="1">
        <f>Sheet1[[#This Row],[TotalPrice]]-Sheet1[[#This Row],[ShippingCost]]</f>
        <v>239.00700000000001</v>
      </c>
      <c r="X757" t="str">
        <f>TEXT(Sheet1[[#This Row],[Date]], "yyyy")</f>
        <v>2023</v>
      </c>
      <c r="Y757" s="1">
        <f>Sheet1[[#This Row],[UnitPrice]]*Sheet1[[#This Row],[Quantity]] *(1 - Sheet1[[#This Row],[Discount]])</f>
        <v>245.917</v>
      </c>
      <c r="Z757" s="24">
        <f>SUM(Sheet1[[#This Row],[Quantity]]*Sheet1[[#This Row],[Returned]])</f>
        <v>0</v>
      </c>
    </row>
    <row r="758" spans="1:26" x14ac:dyDescent="0.25">
      <c r="A758" s="6">
        <v>45533</v>
      </c>
      <c r="B758" t="s">
        <v>19</v>
      </c>
      <c r="C758" t="s">
        <v>109</v>
      </c>
      <c r="D758">
        <v>19</v>
      </c>
      <c r="E758" s="1">
        <v>448.21</v>
      </c>
      <c r="F758" t="s">
        <v>51</v>
      </c>
      <c r="G758" t="s">
        <v>22</v>
      </c>
      <c r="H758" s="9">
        <v>0.1</v>
      </c>
      <c r="I758" t="s">
        <v>33</v>
      </c>
      <c r="J758" s="1">
        <v>7664.3909999999996</v>
      </c>
      <c r="K758" t="s">
        <v>55</v>
      </c>
      <c r="L758" t="s">
        <v>41</v>
      </c>
      <c r="M758">
        <v>0</v>
      </c>
      <c r="N758" t="s">
        <v>1533</v>
      </c>
      <c r="O758" t="s">
        <v>754</v>
      </c>
      <c r="P758" s="11">
        <v>30.71</v>
      </c>
      <c r="Q758" s="6">
        <v>45533</v>
      </c>
      <c r="R758" s="6">
        <v>45538</v>
      </c>
      <c r="S758" t="s">
        <v>28</v>
      </c>
      <c r="T758">
        <f>Sheet1[[#This Row],[DeliveryDate]]-Sheet1[[#This Row],[OrderDate]]</f>
        <v>5</v>
      </c>
      <c r="U758" t="str">
        <f t="shared" si="22"/>
        <v>Mar</v>
      </c>
      <c r="V758" t="str">
        <f t="shared" si="23"/>
        <v>Tuesday</v>
      </c>
      <c r="W758" s="1">
        <f>Sheet1[[#This Row],[TotalPrice]]-Sheet1[[#This Row],[ShippingCost]]</f>
        <v>7633.6809999999996</v>
      </c>
      <c r="X758" t="str">
        <f>TEXT(Sheet1[[#This Row],[Date]], "yyyy")</f>
        <v>2024</v>
      </c>
      <c r="Y758" s="1">
        <f>Sheet1[[#This Row],[UnitPrice]]*Sheet1[[#This Row],[Quantity]] *(1 - Sheet1[[#This Row],[Discount]])</f>
        <v>7664.3909999999996</v>
      </c>
      <c r="Z758" s="24">
        <f>SUM(Sheet1[[#This Row],[Quantity]]*Sheet1[[#This Row],[Returned]])</f>
        <v>0</v>
      </c>
    </row>
    <row r="759" spans="1:26" x14ac:dyDescent="0.25">
      <c r="A759" s="6">
        <v>45172</v>
      </c>
      <c r="B759" t="s">
        <v>39</v>
      </c>
      <c r="C759" t="s">
        <v>40</v>
      </c>
      <c r="D759">
        <v>16</v>
      </c>
      <c r="E759" s="1">
        <v>440.48</v>
      </c>
      <c r="F759" t="s">
        <v>21</v>
      </c>
      <c r="G759" t="s">
        <v>32</v>
      </c>
      <c r="H759" s="9">
        <v>0.05</v>
      </c>
      <c r="I759" t="s">
        <v>47</v>
      </c>
      <c r="J759" s="1">
        <v>6695.2960000000003</v>
      </c>
      <c r="K759" t="s">
        <v>67</v>
      </c>
      <c r="L759" t="s">
        <v>25</v>
      </c>
      <c r="M759">
        <v>1</v>
      </c>
      <c r="N759" t="s">
        <v>1534</v>
      </c>
      <c r="O759" t="s">
        <v>1535</v>
      </c>
      <c r="P759" s="11">
        <v>26.87</v>
      </c>
      <c r="Q759" s="6">
        <v>45172</v>
      </c>
      <c r="R759" s="6">
        <v>45179</v>
      </c>
      <c r="S759" t="s">
        <v>44</v>
      </c>
      <c r="T759">
        <f>Sheet1[[#This Row],[DeliveryDate]]-Sheet1[[#This Row],[OrderDate]]</f>
        <v>7</v>
      </c>
      <c r="U759" t="str">
        <f t="shared" si="22"/>
        <v>Oct</v>
      </c>
      <c r="V759" t="str">
        <f t="shared" si="23"/>
        <v>Monday</v>
      </c>
      <c r="W759" s="1">
        <f>Sheet1[[#This Row],[TotalPrice]]-Sheet1[[#This Row],[ShippingCost]]</f>
        <v>6668.4260000000004</v>
      </c>
      <c r="X759" t="str">
        <f>TEXT(Sheet1[[#This Row],[Date]], "yyyy")</f>
        <v>2023</v>
      </c>
      <c r="Y759" s="1">
        <f>Sheet1[[#This Row],[UnitPrice]]*Sheet1[[#This Row],[Quantity]] *(1 - Sheet1[[#This Row],[Discount]])</f>
        <v>6695.2960000000003</v>
      </c>
      <c r="Z759" s="24">
        <f>SUM(Sheet1[[#This Row],[Quantity]]*Sheet1[[#This Row],[Returned]])</f>
        <v>16</v>
      </c>
    </row>
    <row r="760" spans="1:26" x14ac:dyDescent="0.25">
      <c r="A760" s="6">
        <v>45796</v>
      </c>
      <c r="B760" t="s">
        <v>19</v>
      </c>
      <c r="C760" t="s">
        <v>20</v>
      </c>
      <c r="D760">
        <v>8</v>
      </c>
      <c r="E760" s="1">
        <v>262.62</v>
      </c>
      <c r="F760" t="s">
        <v>51</v>
      </c>
      <c r="G760" t="s">
        <v>22</v>
      </c>
      <c r="H760" s="9">
        <v>0</v>
      </c>
      <c r="I760" t="s">
        <v>33</v>
      </c>
      <c r="J760" s="1">
        <v>2100.96</v>
      </c>
      <c r="K760" t="s">
        <v>67</v>
      </c>
      <c r="L760" t="s">
        <v>25</v>
      </c>
      <c r="M760">
        <v>1</v>
      </c>
      <c r="N760" t="s">
        <v>1536</v>
      </c>
      <c r="O760" t="s">
        <v>1537</v>
      </c>
      <c r="P760" s="11">
        <v>36.729999999999997</v>
      </c>
      <c r="Q760" s="6">
        <v>45796</v>
      </c>
      <c r="R760" s="6">
        <v>45801</v>
      </c>
      <c r="S760" t="s">
        <v>28</v>
      </c>
      <c r="T760">
        <f>Sheet1[[#This Row],[DeliveryDate]]-Sheet1[[#This Row],[OrderDate]]</f>
        <v>5</v>
      </c>
      <c r="U760" t="str">
        <f t="shared" si="22"/>
        <v>Jul</v>
      </c>
      <c r="V760" t="str">
        <f t="shared" si="23"/>
        <v>Tuesday</v>
      </c>
      <c r="W760" s="1">
        <f>Sheet1[[#This Row],[TotalPrice]]-Sheet1[[#This Row],[ShippingCost]]</f>
        <v>2064.23</v>
      </c>
      <c r="X760" t="str">
        <f>TEXT(Sheet1[[#This Row],[Date]], "yyyy")</f>
        <v>2025</v>
      </c>
      <c r="Y760" s="1">
        <f>Sheet1[[#This Row],[UnitPrice]]*Sheet1[[#This Row],[Quantity]] *(1 - Sheet1[[#This Row],[Discount]])</f>
        <v>2100.96</v>
      </c>
      <c r="Z760" s="24">
        <f>SUM(Sheet1[[#This Row],[Quantity]]*Sheet1[[#This Row],[Returned]])</f>
        <v>8</v>
      </c>
    </row>
    <row r="761" spans="1:26" x14ac:dyDescent="0.25">
      <c r="A761" s="6">
        <v>45095</v>
      </c>
      <c r="B761" t="s">
        <v>19</v>
      </c>
      <c r="C761" t="s">
        <v>93</v>
      </c>
      <c r="D761">
        <v>15</v>
      </c>
      <c r="E761" s="1">
        <v>124.91</v>
      </c>
      <c r="F761" t="s">
        <v>31</v>
      </c>
      <c r="G761" t="s">
        <v>22</v>
      </c>
      <c r="H761" s="9">
        <v>0.1</v>
      </c>
      <c r="I761" t="s">
        <v>23</v>
      </c>
      <c r="J761" s="1">
        <v>1686.2850000000001</v>
      </c>
      <c r="K761" t="s">
        <v>34</v>
      </c>
      <c r="L761" t="s">
        <v>25</v>
      </c>
      <c r="M761">
        <v>0</v>
      </c>
      <c r="N761" t="s">
        <v>1538</v>
      </c>
      <c r="O761" t="s">
        <v>1539</v>
      </c>
      <c r="P761" s="11">
        <v>31.95</v>
      </c>
      <c r="Q761" s="6">
        <v>45095</v>
      </c>
      <c r="R761" s="6">
        <v>45103</v>
      </c>
      <c r="S761" t="s">
        <v>28</v>
      </c>
      <c r="T761">
        <f>Sheet1[[#This Row],[DeliveryDate]]-Sheet1[[#This Row],[OrderDate]]</f>
        <v>8</v>
      </c>
      <c r="U761" t="str">
        <f t="shared" si="22"/>
        <v>May</v>
      </c>
      <c r="V761" t="str">
        <f t="shared" si="23"/>
        <v>Tuesday</v>
      </c>
      <c r="W761" s="1">
        <f>Sheet1[[#This Row],[TotalPrice]]-Sheet1[[#This Row],[ShippingCost]]</f>
        <v>1654.335</v>
      </c>
      <c r="X761" t="str">
        <f>TEXT(Sheet1[[#This Row],[Date]], "yyyy")</f>
        <v>2023</v>
      </c>
      <c r="Y761" s="1">
        <f>Sheet1[[#This Row],[UnitPrice]]*Sheet1[[#This Row],[Quantity]] *(1 - Sheet1[[#This Row],[Discount]])</f>
        <v>1686.2849999999999</v>
      </c>
      <c r="Z761" s="24">
        <f>SUM(Sheet1[[#This Row],[Quantity]]*Sheet1[[#This Row],[Returned]])</f>
        <v>0</v>
      </c>
    </row>
    <row r="762" spans="1:26" hidden="1" x14ac:dyDescent="0.25">
      <c r="A762" s="6">
        <v>45826</v>
      </c>
      <c r="B762" t="s">
        <v>62</v>
      </c>
      <c r="C762" t="s">
        <v>102</v>
      </c>
      <c r="D762">
        <v>9</v>
      </c>
      <c r="E762" s="1">
        <v>391</v>
      </c>
      <c r="F762" t="s">
        <v>58</v>
      </c>
      <c r="G762" t="s">
        <v>22</v>
      </c>
      <c r="H762" s="9">
        <v>0.1</v>
      </c>
      <c r="I762" t="s">
        <v>23</v>
      </c>
      <c r="J762" s="1">
        <v>3167.1</v>
      </c>
      <c r="K762" t="s">
        <v>55</v>
      </c>
      <c r="L762" t="s">
        <v>41</v>
      </c>
      <c r="M762">
        <v>0</v>
      </c>
      <c r="N762" t="s">
        <v>1540</v>
      </c>
      <c r="O762" t="s">
        <v>1541</v>
      </c>
      <c r="P762" s="11">
        <v>46.76</v>
      </c>
      <c r="Q762" s="6">
        <v>45826</v>
      </c>
      <c r="R762" s="6">
        <v>45830</v>
      </c>
      <c r="S762" t="s">
        <v>65</v>
      </c>
      <c r="T762">
        <f>Sheet1[[#This Row],[DeliveryDate]]-Sheet1[[#This Row],[OrderDate]]</f>
        <v>4</v>
      </c>
      <c r="U762" t="str">
        <f t="shared" si="22"/>
        <v>Aug</v>
      </c>
      <c r="V762" t="str">
        <f t="shared" si="23"/>
        <v>Friday</v>
      </c>
      <c r="W762" s="1">
        <f>Sheet1[[#This Row],[TotalPrice]]-Sheet1[[#This Row],[ShippingCost]]</f>
        <v>3120.3399999999997</v>
      </c>
      <c r="X762" t="str">
        <f>TEXT(Sheet1[[#This Row],[Date]], "yyyy")</f>
        <v>2025</v>
      </c>
      <c r="Y762" s="1">
        <f>Sheet1[[#This Row],[UnitPrice]]*Sheet1[[#This Row],[Quantity]] *(1 - Sheet1[[#This Row],[Discount]])</f>
        <v>3167.1</v>
      </c>
      <c r="Z762" s="24">
        <f>SUM(Sheet1[[#This Row],[Quantity]]*Sheet1[[#This Row],[Returned]])</f>
        <v>0</v>
      </c>
    </row>
    <row r="763" spans="1:26" x14ac:dyDescent="0.25">
      <c r="A763" s="6">
        <v>45564</v>
      </c>
      <c r="B763" t="s">
        <v>29</v>
      </c>
      <c r="C763" t="s">
        <v>20</v>
      </c>
      <c r="D763">
        <v>12</v>
      </c>
      <c r="E763" s="1">
        <v>204.15</v>
      </c>
      <c r="F763" t="s">
        <v>51</v>
      </c>
      <c r="G763" t="s">
        <v>32</v>
      </c>
      <c r="H763" s="9">
        <v>0.05</v>
      </c>
      <c r="I763" t="s">
        <v>33</v>
      </c>
      <c r="J763" s="1">
        <v>2327.31</v>
      </c>
      <c r="K763" t="s">
        <v>55</v>
      </c>
      <c r="L763" t="s">
        <v>25</v>
      </c>
      <c r="M763">
        <v>1</v>
      </c>
      <c r="N763" t="s">
        <v>1542</v>
      </c>
      <c r="O763" t="s">
        <v>1543</v>
      </c>
      <c r="P763" s="11">
        <v>26.4</v>
      </c>
      <c r="Q763" s="6">
        <v>45564</v>
      </c>
      <c r="R763" s="6">
        <v>45572</v>
      </c>
      <c r="S763" t="s">
        <v>38</v>
      </c>
      <c r="T763">
        <f>Sheet1[[#This Row],[DeliveryDate]]-Sheet1[[#This Row],[OrderDate]]</f>
        <v>8</v>
      </c>
      <c r="U763" t="str">
        <f t="shared" si="22"/>
        <v>Mar</v>
      </c>
      <c r="V763" t="str">
        <f t="shared" si="23"/>
        <v>Saturday</v>
      </c>
      <c r="W763" s="1">
        <f>Sheet1[[#This Row],[TotalPrice]]-Sheet1[[#This Row],[ShippingCost]]</f>
        <v>2300.91</v>
      </c>
      <c r="X763" t="str">
        <f>TEXT(Sheet1[[#This Row],[Date]], "yyyy")</f>
        <v>2024</v>
      </c>
      <c r="Y763" s="1">
        <f>Sheet1[[#This Row],[UnitPrice]]*Sheet1[[#This Row],[Quantity]] *(1 - Sheet1[[#This Row],[Discount]])</f>
        <v>2327.31</v>
      </c>
      <c r="Z763" s="24">
        <f>SUM(Sheet1[[#This Row],[Quantity]]*Sheet1[[#This Row],[Returned]])</f>
        <v>12</v>
      </c>
    </row>
    <row r="764" spans="1:26" hidden="1" x14ac:dyDescent="0.25">
      <c r="A764" s="6">
        <v>45347</v>
      </c>
      <c r="B764" t="s">
        <v>19</v>
      </c>
      <c r="C764" t="s">
        <v>20</v>
      </c>
      <c r="D764">
        <v>20</v>
      </c>
      <c r="E764" s="1">
        <v>13.64</v>
      </c>
      <c r="F764" t="s">
        <v>51</v>
      </c>
      <c r="G764" t="s">
        <v>32</v>
      </c>
      <c r="H764" s="9">
        <v>0.15</v>
      </c>
      <c r="I764" t="s">
        <v>47</v>
      </c>
      <c r="J764" s="1">
        <v>231.88</v>
      </c>
      <c r="K764" t="s">
        <v>82</v>
      </c>
      <c r="L764" t="s">
        <v>35</v>
      </c>
      <c r="M764">
        <v>0</v>
      </c>
      <c r="N764" t="s">
        <v>1544</v>
      </c>
      <c r="O764" t="s">
        <v>1545</v>
      </c>
      <c r="P764" s="11">
        <v>33.6</v>
      </c>
      <c r="Q764" s="6">
        <v>45347</v>
      </c>
      <c r="R764" s="6">
        <v>45355</v>
      </c>
      <c r="S764" t="s">
        <v>28</v>
      </c>
      <c r="T764">
        <f>Sheet1[[#This Row],[DeliveryDate]]-Sheet1[[#This Row],[OrderDate]]</f>
        <v>8</v>
      </c>
      <c r="U764" t="str">
        <f t="shared" si="22"/>
        <v>Feb</v>
      </c>
      <c r="V764" t="str">
        <f t="shared" si="23"/>
        <v>Friday</v>
      </c>
      <c r="W764" s="1">
        <f>Sheet1[[#This Row],[TotalPrice]]-Sheet1[[#This Row],[ShippingCost]]</f>
        <v>198.28</v>
      </c>
      <c r="X764" t="str">
        <f>TEXT(Sheet1[[#This Row],[Date]], "yyyy")</f>
        <v>2024</v>
      </c>
      <c r="Y764" s="1">
        <f>Sheet1[[#This Row],[UnitPrice]]*Sheet1[[#This Row],[Quantity]] *(1 - Sheet1[[#This Row],[Discount]])</f>
        <v>231.88</v>
      </c>
      <c r="Z764" s="24">
        <f>SUM(Sheet1[[#This Row],[Quantity]]*Sheet1[[#This Row],[Returned]])</f>
        <v>0</v>
      </c>
    </row>
    <row r="765" spans="1:26" hidden="1" x14ac:dyDescent="0.25">
      <c r="A765" s="6">
        <v>45372</v>
      </c>
      <c r="B765" t="s">
        <v>39</v>
      </c>
      <c r="C765" t="s">
        <v>109</v>
      </c>
      <c r="D765">
        <v>14</v>
      </c>
      <c r="E765" s="1">
        <v>524.9</v>
      </c>
      <c r="F765" t="s">
        <v>51</v>
      </c>
      <c r="G765" t="s">
        <v>22</v>
      </c>
      <c r="H765" s="9">
        <v>0.05</v>
      </c>
      <c r="I765" t="s">
        <v>33</v>
      </c>
      <c r="J765" s="1">
        <v>6981.1699999999992</v>
      </c>
      <c r="K765" t="s">
        <v>67</v>
      </c>
      <c r="L765" t="s">
        <v>25</v>
      </c>
      <c r="M765">
        <v>1</v>
      </c>
      <c r="N765" t="s">
        <v>1546</v>
      </c>
      <c r="O765" t="s">
        <v>1547</v>
      </c>
      <c r="P765" s="11">
        <v>20.23</v>
      </c>
      <c r="Q765" s="6">
        <v>45372</v>
      </c>
      <c r="R765" s="6">
        <v>45381</v>
      </c>
      <c r="S765" t="s">
        <v>44</v>
      </c>
      <c r="T765">
        <f>Sheet1[[#This Row],[DeliveryDate]]-Sheet1[[#This Row],[OrderDate]]</f>
        <v>9</v>
      </c>
      <c r="U765" t="str">
        <f t="shared" si="22"/>
        <v>Dec</v>
      </c>
      <c r="V765" t="str">
        <f t="shared" si="23"/>
        <v>Friday</v>
      </c>
      <c r="W765" s="1">
        <f>Sheet1[[#This Row],[TotalPrice]]-Sheet1[[#This Row],[ShippingCost]]</f>
        <v>6960.94</v>
      </c>
      <c r="X765" t="str">
        <f>TEXT(Sheet1[[#This Row],[Date]], "yyyy")</f>
        <v>2024</v>
      </c>
      <c r="Y765" s="1">
        <f>Sheet1[[#This Row],[UnitPrice]]*Sheet1[[#This Row],[Quantity]] *(1 - Sheet1[[#This Row],[Discount]])</f>
        <v>6981.1699999999992</v>
      </c>
      <c r="Z765" s="24">
        <f>SUM(Sheet1[[#This Row],[Quantity]]*Sheet1[[#This Row],[Returned]])</f>
        <v>14</v>
      </c>
    </row>
    <row r="766" spans="1:26" x14ac:dyDescent="0.25">
      <c r="A766" s="6">
        <v>45325</v>
      </c>
      <c r="B766" t="s">
        <v>39</v>
      </c>
      <c r="C766" t="s">
        <v>20</v>
      </c>
      <c r="D766">
        <v>8</v>
      </c>
      <c r="E766" s="1">
        <v>143.94999999999999</v>
      </c>
      <c r="F766" t="s">
        <v>21</v>
      </c>
      <c r="G766" t="s">
        <v>32</v>
      </c>
      <c r="H766" s="9">
        <v>0.1</v>
      </c>
      <c r="I766" t="s">
        <v>66</v>
      </c>
      <c r="J766" s="1">
        <v>1036.44</v>
      </c>
      <c r="K766" t="s">
        <v>67</v>
      </c>
      <c r="L766" t="s">
        <v>35</v>
      </c>
      <c r="M766">
        <v>0</v>
      </c>
      <c r="N766" t="s">
        <v>1548</v>
      </c>
      <c r="O766" t="s">
        <v>1549</v>
      </c>
      <c r="P766" s="11">
        <v>28.09</v>
      </c>
      <c r="Q766" s="6">
        <v>45325</v>
      </c>
      <c r="R766" s="6">
        <v>45331</v>
      </c>
      <c r="S766" t="s">
        <v>44</v>
      </c>
      <c r="T766">
        <f>Sheet1[[#This Row],[DeliveryDate]]-Sheet1[[#This Row],[OrderDate]]</f>
        <v>6</v>
      </c>
      <c r="U766" t="str">
        <f t="shared" si="22"/>
        <v>Jun</v>
      </c>
      <c r="V766" t="str">
        <f t="shared" si="23"/>
        <v>Saturday</v>
      </c>
      <c r="W766" s="1">
        <f>Sheet1[[#This Row],[TotalPrice]]-Sheet1[[#This Row],[ShippingCost]]</f>
        <v>1008.35</v>
      </c>
      <c r="X766" t="str">
        <f>TEXT(Sheet1[[#This Row],[Date]], "yyyy")</f>
        <v>2024</v>
      </c>
      <c r="Y766" s="1">
        <f>Sheet1[[#This Row],[UnitPrice]]*Sheet1[[#This Row],[Quantity]] *(1 - Sheet1[[#This Row],[Discount]])</f>
        <v>1036.44</v>
      </c>
      <c r="Z766" s="24">
        <f>SUM(Sheet1[[#This Row],[Quantity]]*Sheet1[[#This Row],[Returned]])</f>
        <v>0</v>
      </c>
    </row>
    <row r="767" spans="1:26" x14ac:dyDescent="0.25">
      <c r="A767" s="6">
        <v>45251</v>
      </c>
      <c r="B767" t="s">
        <v>29</v>
      </c>
      <c r="C767" t="s">
        <v>20</v>
      </c>
      <c r="D767">
        <v>2</v>
      </c>
      <c r="E767" s="1">
        <v>576.84</v>
      </c>
      <c r="F767" t="s">
        <v>58</v>
      </c>
      <c r="G767" t="s">
        <v>32</v>
      </c>
      <c r="H767" s="9">
        <v>0.1</v>
      </c>
      <c r="I767" t="s">
        <v>47</v>
      </c>
      <c r="J767" s="1">
        <v>1038.3119999999999</v>
      </c>
      <c r="K767" t="s">
        <v>82</v>
      </c>
      <c r="L767" t="s">
        <v>25</v>
      </c>
      <c r="M767">
        <v>0</v>
      </c>
      <c r="N767" t="s">
        <v>1550</v>
      </c>
      <c r="O767" t="s">
        <v>1551</v>
      </c>
      <c r="P767" s="11">
        <v>43.32</v>
      </c>
      <c r="Q767" s="6">
        <v>45251</v>
      </c>
      <c r="R767" s="6">
        <v>45254</v>
      </c>
      <c r="S767" t="s">
        <v>38</v>
      </c>
      <c r="T767">
        <f>Sheet1[[#This Row],[DeliveryDate]]-Sheet1[[#This Row],[OrderDate]]</f>
        <v>3</v>
      </c>
      <c r="U767" t="str">
        <f t="shared" si="22"/>
        <v>Jan</v>
      </c>
      <c r="V767" t="str">
        <f t="shared" si="23"/>
        <v>Wednesday</v>
      </c>
      <c r="W767" s="1">
        <f>Sheet1[[#This Row],[TotalPrice]]-Sheet1[[#This Row],[ShippingCost]]</f>
        <v>994.99199999999985</v>
      </c>
      <c r="X767" t="str">
        <f>TEXT(Sheet1[[#This Row],[Date]], "yyyy")</f>
        <v>2023</v>
      </c>
      <c r="Y767" s="1">
        <f>Sheet1[[#This Row],[UnitPrice]]*Sheet1[[#This Row],[Quantity]] *(1 - Sheet1[[#This Row],[Discount]])</f>
        <v>1038.3120000000001</v>
      </c>
      <c r="Z767" s="24">
        <f>SUM(Sheet1[[#This Row],[Quantity]]*Sheet1[[#This Row],[Returned]])</f>
        <v>0</v>
      </c>
    </row>
    <row r="768" spans="1:26" hidden="1" x14ac:dyDescent="0.25">
      <c r="A768" s="6">
        <v>44963</v>
      </c>
      <c r="B768" t="s">
        <v>45</v>
      </c>
      <c r="C768" t="s">
        <v>30</v>
      </c>
      <c r="D768">
        <v>7</v>
      </c>
      <c r="E768" s="1">
        <v>335.41</v>
      </c>
      <c r="F768" t="s">
        <v>51</v>
      </c>
      <c r="G768" t="s">
        <v>32</v>
      </c>
      <c r="H768" s="9">
        <v>0</v>
      </c>
      <c r="I768" t="s">
        <v>59</v>
      </c>
      <c r="J768" s="1">
        <v>2347.87</v>
      </c>
      <c r="K768" t="s">
        <v>24</v>
      </c>
      <c r="L768" t="s">
        <v>35</v>
      </c>
      <c r="M768">
        <v>0</v>
      </c>
      <c r="N768" t="s">
        <v>1552</v>
      </c>
      <c r="O768" t="s">
        <v>462</v>
      </c>
      <c r="P768" s="11">
        <v>18.91</v>
      </c>
      <c r="Q768" s="6">
        <v>44963</v>
      </c>
      <c r="R768" s="6">
        <v>44967</v>
      </c>
      <c r="S768" t="s">
        <v>50</v>
      </c>
      <c r="T768">
        <f>Sheet1[[#This Row],[DeliveryDate]]-Sheet1[[#This Row],[OrderDate]]</f>
        <v>4</v>
      </c>
      <c r="U768" t="str">
        <f t="shared" si="22"/>
        <v>Apr</v>
      </c>
      <c r="V768" t="str">
        <f t="shared" si="23"/>
        <v>Tuesday</v>
      </c>
      <c r="W768" s="1">
        <f>Sheet1[[#This Row],[TotalPrice]]-Sheet1[[#This Row],[ShippingCost]]</f>
        <v>2328.96</v>
      </c>
      <c r="X768" t="str">
        <f>TEXT(Sheet1[[#This Row],[Date]], "yyyy")</f>
        <v>2023</v>
      </c>
      <c r="Y768" s="1">
        <f>Sheet1[[#This Row],[UnitPrice]]*Sheet1[[#This Row],[Quantity]] *(1 - Sheet1[[#This Row],[Discount]])</f>
        <v>2347.8700000000003</v>
      </c>
      <c r="Z768" s="24">
        <f>SUM(Sheet1[[#This Row],[Quantity]]*Sheet1[[#This Row],[Returned]])</f>
        <v>0</v>
      </c>
    </row>
    <row r="769" spans="1:26" x14ac:dyDescent="0.25">
      <c r="A769" s="6">
        <v>45757</v>
      </c>
      <c r="B769" t="s">
        <v>39</v>
      </c>
      <c r="C769" t="s">
        <v>109</v>
      </c>
      <c r="D769">
        <v>11</v>
      </c>
      <c r="E769" s="1">
        <v>204.5</v>
      </c>
      <c r="F769" t="s">
        <v>31</v>
      </c>
      <c r="G769" t="s">
        <v>32</v>
      </c>
      <c r="H769" s="9">
        <v>0</v>
      </c>
      <c r="I769" t="s">
        <v>23</v>
      </c>
      <c r="J769" s="1">
        <v>2249.5</v>
      </c>
      <c r="K769" t="s">
        <v>55</v>
      </c>
      <c r="L769" t="s">
        <v>41</v>
      </c>
      <c r="M769">
        <v>0</v>
      </c>
      <c r="N769" t="s">
        <v>1553</v>
      </c>
      <c r="O769" t="s">
        <v>1388</v>
      </c>
      <c r="P769" s="11">
        <v>13.82</v>
      </c>
      <c r="Q769" s="6">
        <v>45757</v>
      </c>
      <c r="R769" s="6">
        <v>45767</v>
      </c>
      <c r="S769" t="s">
        <v>44</v>
      </c>
      <c r="T769">
        <f>Sheet1[[#This Row],[DeliveryDate]]-Sheet1[[#This Row],[OrderDate]]</f>
        <v>10</v>
      </c>
      <c r="U769" t="str">
        <f t="shared" si="22"/>
        <v>Jan</v>
      </c>
      <c r="V769" t="str">
        <f t="shared" si="23"/>
        <v>Wednesday</v>
      </c>
      <c r="W769" s="1">
        <f>Sheet1[[#This Row],[TotalPrice]]-Sheet1[[#This Row],[ShippingCost]]</f>
        <v>2235.6799999999998</v>
      </c>
      <c r="X769" t="str">
        <f>TEXT(Sheet1[[#This Row],[Date]], "yyyy")</f>
        <v>2025</v>
      </c>
      <c r="Y769" s="1">
        <f>Sheet1[[#This Row],[UnitPrice]]*Sheet1[[#This Row],[Quantity]] *(1 - Sheet1[[#This Row],[Discount]])</f>
        <v>2249.5</v>
      </c>
      <c r="Z769" s="24">
        <f>SUM(Sheet1[[#This Row],[Quantity]]*Sheet1[[#This Row],[Returned]])</f>
        <v>0</v>
      </c>
    </row>
    <row r="770" spans="1:26" x14ac:dyDescent="0.25">
      <c r="A770" s="6">
        <v>45181</v>
      </c>
      <c r="B770" t="s">
        <v>62</v>
      </c>
      <c r="C770" t="s">
        <v>46</v>
      </c>
      <c r="D770">
        <v>10</v>
      </c>
      <c r="E770" s="1">
        <v>419.58</v>
      </c>
      <c r="F770" t="s">
        <v>31</v>
      </c>
      <c r="G770" t="s">
        <v>22</v>
      </c>
      <c r="H770" s="9">
        <v>0.15</v>
      </c>
      <c r="I770" t="s">
        <v>23</v>
      </c>
      <c r="J770" s="1">
        <v>3566.43</v>
      </c>
      <c r="K770" t="s">
        <v>55</v>
      </c>
      <c r="L770" t="s">
        <v>25</v>
      </c>
      <c r="M770">
        <v>0</v>
      </c>
      <c r="N770" t="s">
        <v>1554</v>
      </c>
      <c r="O770" t="s">
        <v>1221</v>
      </c>
      <c r="P770" s="11">
        <v>13.09</v>
      </c>
      <c r="Q770" s="6">
        <v>45181</v>
      </c>
      <c r="R770" s="6">
        <v>45188</v>
      </c>
      <c r="S770" t="s">
        <v>65</v>
      </c>
      <c r="T770">
        <f>Sheet1[[#This Row],[DeliveryDate]]-Sheet1[[#This Row],[OrderDate]]</f>
        <v>7</v>
      </c>
      <c r="U770" t="str">
        <f t="shared" ref="U770:U833" si="24">TEXT(A796,"mmm")</f>
        <v>Jan</v>
      </c>
      <c r="V770" t="str">
        <f t="shared" ref="V770:V833" si="25">TEXT(A795,"dddd")</f>
        <v>Saturday</v>
      </c>
      <c r="W770" s="1">
        <f>Sheet1[[#This Row],[TotalPrice]]-Sheet1[[#This Row],[ShippingCost]]</f>
        <v>3553.3399999999997</v>
      </c>
      <c r="X770" t="str">
        <f>TEXT(Sheet1[[#This Row],[Date]], "yyyy")</f>
        <v>2023</v>
      </c>
      <c r="Y770" s="1">
        <f>Sheet1[[#This Row],[UnitPrice]]*Sheet1[[#This Row],[Quantity]] *(1 - Sheet1[[#This Row],[Discount]])</f>
        <v>3566.43</v>
      </c>
      <c r="Z770" s="24">
        <f>SUM(Sheet1[[#This Row],[Quantity]]*Sheet1[[#This Row],[Returned]])</f>
        <v>0</v>
      </c>
    </row>
    <row r="771" spans="1:26" x14ac:dyDescent="0.25">
      <c r="A771" s="6">
        <v>45063</v>
      </c>
      <c r="B771" t="s">
        <v>19</v>
      </c>
      <c r="C771" t="s">
        <v>40</v>
      </c>
      <c r="D771">
        <v>7</v>
      </c>
      <c r="E771" s="1">
        <v>87.88</v>
      </c>
      <c r="F771" t="s">
        <v>51</v>
      </c>
      <c r="G771" t="s">
        <v>22</v>
      </c>
      <c r="H771" s="9">
        <v>0.15</v>
      </c>
      <c r="I771" t="s">
        <v>33</v>
      </c>
      <c r="J771" s="1">
        <v>522.88599999999997</v>
      </c>
      <c r="K771" t="s">
        <v>24</v>
      </c>
      <c r="L771" t="s">
        <v>41</v>
      </c>
      <c r="M771">
        <v>1</v>
      </c>
      <c r="N771" t="s">
        <v>1555</v>
      </c>
      <c r="O771" t="s">
        <v>1556</v>
      </c>
      <c r="P771" s="11">
        <v>22.2</v>
      </c>
      <c r="Q771" s="6">
        <v>45063</v>
      </c>
      <c r="R771" s="6">
        <v>45072</v>
      </c>
      <c r="S771" t="s">
        <v>28</v>
      </c>
      <c r="T771">
        <f>Sheet1[[#This Row],[DeliveryDate]]-Sheet1[[#This Row],[OrderDate]]</f>
        <v>9</v>
      </c>
      <c r="U771" t="str">
        <f t="shared" si="24"/>
        <v>Oct</v>
      </c>
      <c r="V771" t="str">
        <f t="shared" si="25"/>
        <v>Saturday</v>
      </c>
      <c r="W771" s="1">
        <f>Sheet1[[#This Row],[TotalPrice]]-Sheet1[[#This Row],[ShippingCost]]</f>
        <v>500.68599999999998</v>
      </c>
      <c r="X771" t="str">
        <f>TEXT(Sheet1[[#This Row],[Date]], "yyyy")</f>
        <v>2023</v>
      </c>
      <c r="Y771" s="1">
        <f>Sheet1[[#This Row],[UnitPrice]]*Sheet1[[#This Row],[Quantity]] *(1 - Sheet1[[#This Row],[Discount]])</f>
        <v>522.88599999999997</v>
      </c>
      <c r="Z771" s="24">
        <f>SUM(Sheet1[[#This Row],[Quantity]]*Sheet1[[#This Row],[Returned]])</f>
        <v>7</v>
      </c>
    </row>
    <row r="772" spans="1:26" x14ac:dyDescent="0.25">
      <c r="A772" s="6">
        <v>45320</v>
      </c>
      <c r="B772" t="s">
        <v>62</v>
      </c>
      <c r="C772" t="s">
        <v>109</v>
      </c>
      <c r="D772">
        <v>7</v>
      </c>
      <c r="E772" s="1">
        <v>386.88</v>
      </c>
      <c r="F772" t="s">
        <v>21</v>
      </c>
      <c r="G772" t="s">
        <v>22</v>
      </c>
      <c r="H772" s="9">
        <v>0.05</v>
      </c>
      <c r="I772" t="s">
        <v>52</v>
      </c>
      <c r="J772" s="1">
        <v>2572.752</v>
      </c>
      <c r="K772" t="s">
        <v>67</v>
      </c>
      <c r="L772" t="s">
        <v>35</v>
      </c>
      <c r="M772">
        <v>0</v>
      </c>
      <c r="N772" t="s">
        <v>1557</v>
      </c>
      <c r="O772" t="s">
        <v>1558</v>
      </c>
      <c r="P772" s="11">
        <v>38.46</v>
      </c>
      <c r="Q772" s="6">
        <v>45320</v>
      </c>
      <c r="R772" s="6">
        <v>45322</v>
      </c>
      <c r="S772" t="s">
        <v>65</v>
      </c>
      <c r="T772">
        <f>Sheet1[[#This Row],[DeliveryDate]]-Sheet1[[#This Row],[OrderDate]]</f>
        <v>2</v>
      </c>
      <c r="U772" t="str">
        <f t="shared" si="24"/>
        <v>Mar</v>
      </c>
      <c r="V772" t="str">
        <f t="shared" si="25"/>
        <v>Wednesday</v>
      </c>
      <c r="W772" s="1">
        <f>Sheet1[[#This Row],[TotalPrice]]-Sheet1[[#This Row],[ShippingCost]]</f>
        <v>2534.2919999999999</v>
      </c>
      <c r="X772" t="str">
        <f>TEXT(Sheet1[[#This Row],[Date]], "yyyy")</f>
        <v>2024</v>
      </c>
      <c r="Y772" s="1">
        <f>Sheet1[[#This Row],[UnitPrice]]*Sheet1[[#This Row],[Quantity]] *(1 - Sheet1[[#This Row],[Discount]])</f>
        <v>2572.752</v>
      </c>
      <c r="Z772" s="24">
        <f>SUM(Sheet1[[#This Row],[Quantity]]*Sheet1[[#This Row],[Returned]])</f>
        <v>0</v>
      </c>
    </row>
    <row r="773" spans="1:26" x14ac:dyDescent="0.25">
      <c r="A773" s="6">
        <v>45786</v>
      </c>
      <c r="B773" t="s">
        <v>39</v>
      </c>
      <c r="C773" t="s">
        <v>40</v>
      </c>
      <c r="D773">
        <v>4</v>
      </c>
      <c r="E773" s="1">
        <v>242.8</v>
      </c>
      <c r="F773" t="s">
        <v>58</v>
      </c>
      <c r="G773" t="s">
        <v>22</v>
      </c>
      <c r="H773" s="9">
        <v>0.05</v>
      </c>
      <c r="I773" t="s">
        <v>66</v>
      </c>
      <c r="J773" s="1">
        <v>922.64</v>
      </c>
      <c r="K773" t="s">
        <v>55</v>
      </c>
      <c r="L773" t="s">
        <v>25</v>
      </c>
      <c r="M773">
        <v>0</v>
      </c>
      <c r="N773" t="s">
        <v>1559</v>
      </c>
      <c r="O773" t="s">
        <v>1560</v>
      </c>
      <c r="P773" s="11">
        <v>30.03</v>
      </c>
      <c r="Q773" s="6">
        <v>45786</v>
      </c>
      <c r="R773" s="6">
        <v>45795</v>
      </c>
      <c r="S773" t="s">
        <v>44</v>
      </c>
      <c r="T773">
        <f>Sheet1[[#This Row],[DeliveryDate]]-Sheet1[[#This Row],[OrderDate]]</f>
        <v>9</v>
      </c>
      <c r="U773" t="str">
        <f t="shared" si="24"/>
        <v>Jul</v>
      </c>
      <c r="V773" t="str">
        <f t="shared" si="25"/>
        <v>Thursday</v>
      </c>
      <c r="W773" s="1">
        <f>Sheet1[[#This Row],[TotalPrice]]-Sheet1[[#This Row],[ShippingCost]]</f>
        <v>892.61</v>
      </c>
      <c r="X773" t="str">
        <f>TEXT(Sheet1[[#This Row],[Date]], "yyyy")</f>
        <v>2025</v>
      </c>
      <c r="Y773" s="1">
        <f>Sheet1[[#This Row],[UnitPrice]]*Sheet1[[#This Row],[Quantity]] *(1 - Sheet1[[#This Row],[Discount]])</f>
        <v>922.64</v>
      </c>
      <c r="Z773" s="24">
        <f>SUM(Sheet1[[#This Row],[Quantity]]*Sheet1[[#This Row],[Returned]])</f>
        <v>0</v>
      </c>
    </row>
    <row r="774" spans="1:26" hidden="1" x14ac:dyDescent="0.25">
      <c r="A774" s="6">
        <v>45505</v>
      </c>
      <c r="B774" t="s">
        <v>29</v>
      </c>
      <c r="C774" t="s">
        <v>46</v>
      </c>
      <c r="D774">
        <v>3</v>
      </c>
      <c r="E774" s="1">
        <v>10.93</v>
      </c>
      <c r="F774" t="s">
        <v>58</v>
      </c>
      <c r="G774" t="s">
        <v>22</v>
      </c>
      <c r="H774" s="9">
        <v>0.15</v>
      </c>
      <c r="I774" t="s">
        <v>23</v>
      </c>
      <c r="J774" s="1">
        <v>27.871500000000001</v>
      </c>
      <c r="K774" t="s">
        <v>67</v>
      </c>
      <c r="L774" t="s">
        <v>25</v>
      </c>
      <c r="M774">
        <v>0</v>
      </c>
      <c r="N774" t="s">
        <v>1561</v>
      </c>
      <c r="O774" t="s">
        <v>1562</v>
      </c>
      <c r="P774" s="11">
        <v>19.010000000000002</v>
      </c>
      <c r="Q774" s="6">
        <v>45505</v>
      </c>
      <c r="R774" s="6">
        <v>45514</v>
      </c>
      <c r="S774" t="s">
        <v>38</v>
      </c>
      <c r="T774">
        <f>Sheet1[[#This Row],[DeliveryDate]]-Sheet1[[#This Row],[OrderDate]]</f>
        <v>9</v>
      </c>
      <c r="U774" t="str">
        <f t="shared" si="24"/>
        <v>Aug</v>
      </c>
      <c r="V774" t="str">
        <f t="shared" si="25"/>
        <v>Wednesday</v>
      </c>
      <c r="W774" s="1">
        <f>Sheet1[[#This Row],[TotalPrice]]-Sheet1[[#This Row],[ShippingCost]]</f>
        <v>8.8614999999999995</v>
      </c>
      <c r="X774" t="str">
        <f>TEXT(Sheet1[[#This Row],[Date]], "yyyy")</f>
        <v>2024</v>
      </c>
      <c r="Y774" s="1">
        <f>Sheet1[[#This Row],[UnitPrice]]*Sheet1[[#This Row],[Quantity]] *(1 - Sheet1[[#This Row],[Discount]])</f>
        <v>27.871499999999997</v>
      </c>
      <c r="Z774" s="24">
        <f>SUM(Sheet1[[#This Row],[Quantity]]*Sheet1[[#This Row],[Returned]])</f>
        <v>0</v>
      </c>
    </row>
    <row r="775" spans="1:26" hidden="1" x14ac:dyDescent="0.25">
      <c r="A775" s="6">
        <v>45458</v>
      </c>
      <c r="B775" t="s">
        <v>19</v>
      </c>
      <c r="C775" t="s">
        <v>46</v>
      </c>
      <c r="D775">
        <v>1</v>
      </c>
      <c r="E775" s="1">
        <v>394.41</v>
      </c>
      <c r="F775" t="s">
        <v>21</v>
      </c>
      <c r="G775" t="s">
        <v>32</v>
      </c>
      <c r="H775" s="9">
        <v>0.1</v>
      </c>
      <c r="I775" t="s">
        <v>33</v>
      </c>
      <c r="J775" s="1">
        <v>354.96900000000011</v>
      </c>
      <c r="K775" t="s">
        <v>34</v>
      </c>
      <c r="L775" t="s">
        <v>41</v>
      </c>
      <c r="M775">
        <v>0</v>
      </c>
      <c r="N775" t="s">
        <v>1563</v>
      </c>
      <c r="O775" t="s">
        <v>1564</v>
      </c>
      <c r="P775" s="11">
        <v>6.37</v>
      </c>
      <c r="Q775" s="6">
        <v>45458</v>
      </c>
      <c r="R775" s="6">
        <v>45463</v>
      </c>
      <c r="S775" t="s">
        <v>28</v>
      </c>
      <c r="T775">
        <f>Sheet1[[#This Row],[DeliveryDate]]-Sheet1[[#This Row],[OrderDate]]</f>
        <v>5</v>
      </c>
      <c r="U775" t="str">
        <f t="shared" si="24"/>
        <v>Apr</v>
      </c>
      <c r="V775" t="str">
        <f t="shared" si="25"/>
        <v>Tuesday</v>
      </c>
      <c r="W775" s="1">
        <f>Sheet1[[#This Row],[TotalPrice]]-Sheet1[[#This Row],[ShippingCost]]</f>
        <v>348.5990000000001</v>
      </c>
      <c r="X775" t="str">
        <f>TEXT(Sheet1[[#This Row],[Date]], "yyyy")</f>
        <v>2024</v>
      </c>
      <c r="Y775" s="1">
        <f>Sheet1[[#This Row],[UnitPrice]]*Sheet1[[#This Row],[Quantity]] *(1 - Sheet1[[#This Row],[Discount]])</f>
        <v>354.96900000000005</v>
      </c>
      <c r="Z775" s="24">
        <f>SUM(Sheet1[[#This Row],[Quantity]]*Sheet1[[#This Row],[Returned]])</f>
        <v>0</v>
      </c>
    </row>
    <row r="776" spans="1:26" hidden="1" x14ac:dyDescent="0.25">
      <c r="A776" s="6">
        <v>45305</v>
      </c>
      <c r="B776" t="s">
        <v>19</v>
      </c>
      <c r="C776" t="s">
        <v>102</v>
      </c>
      <c r="D776">
        <v>19</v>
      </c>
      <c r="E776" s="1">
        <v>407.82</v>
      </c>
      <c r="F776" t="s">
        <v>58</v>
      </c>
      <c r="G776" t="s">
        <v>32</v>
      </c>
      <c r="H776" s="9">
        <v>0.05</v>
      </c>
      <c r="I776" t="s">
        <v>66</v>
      </c>
      <c r="J776" s="1">
        <v>7361.1509999999998</v>
      </c>
      <c r="K776" t="s">
        <v>34</v>
      </c>
      <c r="L776" t="s">
        <v>25</v>
      </c>
      <c r="M776">
        <v>0</v>
      </c>
      <c r="N776" t="s">
        <v>1565</v>
      </c>
      <c r="O776" t="s">
        <v>1566</v>
      </c>
      <c r="P776" s="11">
        <v>38.979999999999997</v>
      </c>
      <c r="Q776" s="6">
        <v>45305</v>
      </c>
      <c r="R776" s="6">
        <v>45309</v>
      </c>
      <c r="S776" t="s">
        <v>28</v>
      </c>
      <c r="T776">
        <f>Sheet1[[#This Row],[DeliveryDate]]-Sheet1[[#This Row],[OrderDate]]</f>
        <v>4</v>
      </c>
      <c r="U776" t="str">
        <f t="shared" si="24"/>
        <v>Feb</v>
      </c>
      <c r="V776" t="str">
        <f t="shared" si="25"/>
        <v>Saturday</v>
      </c>
      <c r="W776" s="1">
        <f>Sheet1[[#This Row],[TotalPrice]]-Sheet1[[#This Row],[ShippingCost]]</f>
        <v>7322.1710000000003</v>
      </c>
      <c r="X776" t="str">
        <f>TEXT(Sheet1[[#This Row],[Date]], "yyyy")</f>
        <v>2024</v>
      </c>
      <c r="Y776" s="1">
        <f>Sheet1[[#This Row],[UnitPrice]]*Sheet1[[#This Row],[Quantity]] *(1 - Sheet1[[#This Row],[Discount]])</f>
        <v>7361.1509999999998</v>
      </c>
      <c r="Z776" s="24">
        <f>SUM(Sheet1[[#This Row],[Quantity]]*Sheet1[[#This Row],[Returned]])</f>
        <v>0</v>
      </c>
    </row>
    <row r="777" spans="1:26" hidden="1" x14ac:dyDescent="0.25">
      <c r="A777" s="6">
        <v>45596</v>
      </c>
      <c r="B777" t="s">
        <v>39</v>
      </c>
      <c r="C777" t="s">
        <v>93</v>
      </c>
      <c r="D777">
        <v>16</v>
      </c>
      <c r="E777" s="1">
        <v>120.83</v>
      </c>
      <c r="F777" t="s">
        <v>21</v>
      </c>
      <c r="G777" t="s">
        <v>32</v>
      </c>
      <c r="H777" s="9">
        <v>0.05</v>
      </c>
      <c r="I777" t="s">
        <v>52</v>
      </c>
      <c r="J777" s="1">
        <v>1836.616</v>
      </c>
      <c r="K777" t="s">
        <v>67</v>
      </c>
      <c r="L777" t="s">
        <v>41</v>
      </c>
      <c r="M777">
        <v>1</v>
      </c>
      <c r="N777" t="s">
        <v>1567</v>
      </c>
      <c r="O777" t="s">
        <v>689</v>
      </c>
      <c r="P777" s="11">
        <v>39.64</v>
      </c>
      <c r="Q777" s="6">
        <v>45596</v>
      </c>
      <c r="R777" s="6">
        <v>45598</v>
      </c>
      <c r="S777" t="s">
        <v>44</v>
      </c>
      <c r="T777">
        <f>Sheet1[[#This Row],[DeliveryDate]]-Sheet1[[#This Row],[OrderDate]]</f>
        <v>2</v>
      </c>
      <c r="U777" t="str">
        <f t="shared" si="24"/>
        <v>Aug</v>
      </c>
      <c r="V777" t="str">
        <f t="shared" si="25"/>
        <v>Tuesday</v>
      </c>
      <c r="W777" s="1">
        <f>Sheet1[[#This Row],[TotalPrice]]-Sheet1[[#This Row],[ShippingCost]]</f>
        <v>1796.9759999999999</v>
      </c>
      <c r="X777" t="str">
        <f>TEXT(Sheet1[[#This Row],[Date]], "yyyy")</f>
        <v>2024</v>
      </c>
      <c r="Y777" s="1">
        <f>Sheet1[[#This Row],[UnitPrice]]*Sheet1[[#This Row],[Quantity]] *(1 - Sheet1[[#This Row],[Discount]])</f>
        <v>1836.616</v>
      </c>
      <c r="Z777" s="24">
        <f>SUM(Sheet1[[#This Row],[Quantity]]*Sheet1[[#This Row],[Returned]])</f>
        <v>16</v>
      </c>
    </row>
    <row r="778" spans="1:26" hidden="1" x14ac:dyDescent="0.25">
      <c r="A778" s="6">
        <v>45405</v>
      </c>
      <c r="B778" t="s">
        <v>62</v>
      </c>
      <c r="C778" t="s">
        <v>109</v>
      </c>
      <c r="D778">
        <v>7</v>
      </c>
      <c r="E778" s="1">
        <v>39.53</v>
      </c>
      <c r="F778" t="s">
        <v>58</v>
      </c>
      <c r="G778" t="s">
        <v>32</v>
      </c>
      <c r="H778" s="9">
        <v>0.1</v>
      </c>
      <c r="I778" t="s">
        <v>52</v>
      </c>
      <c r="J778" s="1">
        <v>249.03899999999999</v>
      </c>
      <c r="K778" t="s">
        <v>55</v>
      </c>
      <c r="L778" t="s">
        <v>41</v>
      </c>
      <c r="M778">
        <v>0</v>
      </c>
      <c r="N778" t="s">
        <v>1568</v>
      </c>
      <c r="O778" t="s">
        <v>1569</v>
      </c>
      <c r="P778" s="11">
        <v>18.16</v>
      </c>
      <c r="Q778" s="6">
        <v>45405</v>
      </c>
      <c r="R778" s="6">
        <v>45411</v>
      </c>
      <c r="S778" t="s">
        <v>65</v>
      </c>
      <c r="T778">
        <f>Sheet1[[#This Row],[DeliveryDate]]-Sheet1[[#This Row],[OrderDate]]</f>
        <v>6</v>
      </c>
      <c r="U778" t="str">
        <f t="shared" si="24"/>
        <v>Aug</v>
      </c>
      <c r="V778" t="str">
        <f t="shared" si="25"/>
        <v>Sunday</v>
      </c>
      <c r="W778" s="1">
        <f>Sheet1[[#This Row],[TotalPrice]]-Sheet1[[#This Row],[ShippingCost]]</f>
        <v>230.87899999999999</v>
      </c>
      <c r="X778" t="str">
        <f>TEXT(Sheet1[[#This Row],[Date]], "yyyy")</f>
        <v>2024</v>
      </c>
      <c r="Y778" s="1">
        <f>Sheet1[[#This Row],[UnitPrice]]*Sheet1[[#This Row],[Quantity]] *(1 - Sheet1[[#This Row],[Discount]])</f>
        <v>249.03900000000004</v>
      </c>
      <c r="Z778" s="24">
        <f>SUM(Sheet1[[#This Row],[Quantity]]*Sheet1[[#This Row],[Returned]])</f>
        <v>0</v>
      </c>
    </row>
    <row r="779" spans="1:26" x14ac:dyDescent="0.25">
      <c r="A779" s="6">
        <v>45091</v>
      </c>
      <c r="B779" t="s">
        <v>29</v>
      </c>
      <c r="C779" t="s">
        <v>93</v>
      </c>
      <c r="D779">
        <v>2</v>
      </c>
      <c r="E779" s="1">
        <v>224.08</v>
      </c>
      <c r="F779" t="s">
        <v>31</v>
      </c>
      <c r="G779" t="s">
        <v>32</v>
      </c>
      <c r="H779" s="9">
        <v>0.05</v>
      </c>
      <c r="I779" t="s">
        <v>47</v>
      </c>
      <c r="J779" s="1">
        <v>425.75200000000001</v>
      </c>
      <c r="K779" t="s">
        <v>82</v>
      </c>
      <c r="L779" t="s">
        <v>41</v>
      </c>
      <c r="M779">
        <v>0</v>
      </c>
      <c r="N779" t="s">
        <v>1570</v>
      </c>
      <c r="O779" t="s">
        <v>1571</v>
      </c>
      <c r="P779" s="11">
        <v>47.35</v>
      </c>
      <c r="Q779" s="6">
        <v>45091</v>
      </c>
      <c r="R779" s="6">
        <v>45097</v>
      </c>
      <c r="S779" t="s">
        <v>38</v>
      </c>
      <c r="T779">
        <f>Sheet1[[#This Row],[DeliveryDate]]-Sheet1[[#This Row],[OrderDate]]</f>
        <v>6</v>
      </c>
      <c r="U779" t="str">
        <f t="shared" si="24"/>
        <v>May</v>
      </c>
      <c r="V779" t="str">
        <f t="shared" si="25"/>
        <v>Wednesday</v>
      </c>
      <c r="W779" s="1">
        <f>Sheet1[[#This Row],[TotalPrice]]-Sheet1[[#This Row],[ShippingCost]]</f>
        <v>378.40199999999999</v>
      </c>
      <c r="X779" t="str">
        <f>TEXT(Sheet1[[#This Row],[Date]], "yyyy")</f>
        <v>2023</v>
      </c>
      <c r="Y779" s="1">
        <f>Sheet1[[#This Row],[UnitPrice]]*Sheet1[[#This Row],[Quantity]] *(1 - Sheet1[[#This Row],[Discount]])</f>
        <v>425.75200000000001</v>
      </c>
      <c r="Z779" s="24">
        <f>SUM(Sheet1[[#This Row],[Quantity]]*Sheet1[[#This Row],[Returned]])</f>
        <v>0</v>
      </c>
    </row>
    <row r="780" spans="1:26" x14ac:dyDescent="0.25">
      <c r="A780" s="6">
        <v>45350</v>
      </c>
      <c r="B780" t="s">
        <v>39</v>
      </c>
      <c r="C780" t="s">
        <v>109</v>
      </c>
      <c r="D780">
        <v>11</v>
      </c>
      <c r="E780" s="1">
        <v>382.08</v>
      </c>
      <c r="F780" t="s">
        <v>58</v>
      </c>
      <c r="G780" t="s">
        <v>22</v>
      </c>
      <c r="H780" s="9">
        <v>0.05</v>
      </c>
      <c r="I780" t="s">
        <v>47</v>
      </c>
      <c r="J780" s="1">
        <v>3992.7359999999999</v>
      </c>
      <c r="K780" t="s">
        <v>67</v>
      </c>
      <c r="L780" t="s">
        <v>41</v>
      </c>
      <c r="M780">
        <v>0</v>
      </c>
      <c r="N780" t="s">
        <v>1572</v>
      </c>
      <c r="O780" t="s">
        <v>1573</v>
      </c>
      <c r="P780" s="11">
        <v>5.95</v>
      </c>
      <c r="Q780" s="6">
        <v>45350</v>
      </c>
      <c r="R780" s="6">
        <v>45353</v>
      </c>
      <c r="S780" t="s">
        <v>44</v>
      </c>
      <c r="T780">
        <f>Sheet1[[#This Row],[DeliveryDate]]-Sheet1[[#This Row],[OrderDate]]</f>
        <v>3</v>
      </c>
      <c r="U780" t="str">
        <f t="shared" si="24"/>
        <v>Oct</v>
      </c>
      <c r="V780" t="str">
        <f t="shared" si="25"/>
        <v>Tuesday</v>
      </c>
      <c r="W780" s="1">
        <f>Sheet1[[#This Row],[TotalPrice]]-Sheet1[[#This Row],[ShippingCost]]</f>
        <v>3986.7860000000001</v>
      </c>
      <c r="X780" t="str">
        <f>TEXT(Sheet1[[#This Row],[Date]], "yyyy")</f>
        <v>2024</v>
      </c>
      <c r="Y780" s="1">
        <f>Sheet1[[#This Row],[UnitPrice]]*Sheet1[[#This Row],[Quantity]] *(1 - Sheet1[[#This Row],[Discount]])</f>
        <v>3992.7359999999999</v>
      </c>
      <c r="Z780" s="24">
        <f>SUM(Sheet1[[#This Row],[Quantity]]*Sheet1[[#This Row],[Returned]])</f>
        <v>0</v>
      </c>
    </row>
    <row r="781" spans="1:26" hidden="1" x14ac:dyDescent="0.25">
      <c r="A781" s="6">
        <v>45003</v>
      </c>
      <c r="B781" t="s">
        <v>45</v>
      </c>
      <c r="C781" t="s">
        <v>93</v>
      </c>
      <c r="D781">
        <v>20</v>
      </c>
      <c r="E781" s="1">
        <v>139.1</v>
      </c>
      <c r="F781" t="s">
        <v>51</v>
      </c>
      <c r="G781" t="s">
        <v>22</v>
      </c>
      <c r="H781" s="9">
        <v>0.05</v>
      </c>
      <c r="I781" t="s">
        <v>52</v>
      </c>
      <c r="J781" s="1">
        <v>2642.9</v>
      </c>
      <c r="K781" t="s">
        <v>24</v>
      </c>
      <c r="L781" t="s">
        <v>25</v>
      </c>
      <c r="M781">
        <v>0</v>
      </c>
      <c r="N781" t="s">
        <v>1574</v>
      </c>
      <c r="O781" t="s">
        <v>1575</v>
      </c>
      <c r="P781" s="11">
        <v>30.22</v>
      </c>
      <c r="Q781" s="6">
        <v>45003</v>
      </c>
      <c r="R781" s="6">
        <v>45005</v>
      </c>
      <c r="S781" t="s">
        <v>50</v>
      </c>
      <c r="T781">
        <f>Sheet1[[#This Row],[DeliveryDate]]-Sheet1[[#This Row],[OrderDate]]</f>
        <v>2</v>
      </c>
      <c r="U781" t="str">
        <f t="shared" si="24"/>
        <v>Jun</v>
      </c>
      <c r="V781" t="str">
        <f t="shared" si="25"/>
        <v>Sunday</v>
      </c>
      <c r="W781" s="1">
        <f>Sheet1[[#This Row],[TotalPrice]]-Sheet1[[#This Row],[ShippingCost]]</f>
        <v>2612.6800000000003</v>
      </c>
      <c r="X781" t="str">
        <f>TEXT(Sheet1[[#This Row],[Date]], "yyyy")</f>
        <v>2023</v>
      </c>
      <c r="Y781" s="1">
        <f>Sheet1[[#This Row],[UnitPrice]]*Sheet1[[#This Row],[Quantity]] *(1 - Sheet1[[#This Row],[Discount]])</f>
        <v>2642.9</v>
      </c>
      <c r="Z781" s="24">
        <f>SUM(Sheet1[[#This Row],[Quantity]]*Sheet1[[#This Row],[Returned]])</f>
        <v>0</v>
      </c>
    </row>
    <row r="782" spans="1:26" hidden="1" x14ac:dyDescent="0.25">
      <c r="A782" s="6">
        <v>45006</v>
      </c>
      <c r="B782" t="s">
        <v>62</v>
      </c>
      <c r="C782" t="s">
        <v>40</v>
      </c>
      <c r="D782">
        <v>19</v>
      </c>
      <c r="E782" s="1">
        <v>322.35000000000002</v>
      </c>
      <c r="F782" t="s">
        <v>58</v>
      </c>
      <c r="G782" t="s">
        <v>22</v>
      </c>
      <c r="H782" s="9">
        <v>0.1</v>
      </c>
      <c r="I782" t="s">
        <v>33</v>
      </c>
      <c r="J782" s="1">
        <v>5512.1850000000004</v>
      </c>
      <c r="K782" t="s">
        <v>55</v>
      </c>
      <c r="L782" t="s">
        <v>41</v>
      </c>
      <c r="M782">
        <v>0</v>
      </c>
      <c r="N782" t="s">
        <v>1576</v>
      </c>
      <c r="O782" t="s">
        <v>1577</v>
      </c>
      <c r="P782" s="11">
        <v>30.06</v>
      </c>
      <c r="Q782" s="6">
        <v>45006</v>
      </c>
      <c r="R782" s="6">
        <v>45016</v>
      </c>
      <c r="S782" t="s">
        <v>65</v>
      </c>
      <c r="T782">
        <f>Sheet1[[#This Row],[DeliveryDate]]-Sheet1[[#This Row],[OrderDate]]</f>
        <v>10</v>
      </c>
      <c r="U782" t="str">
        <f t="shared" si="24"/>
        <v>Feb</v>
      </c>
      <c r="V782" t="str">
        <f t="shared" si="25"/>
        <v>Wednesday</v>
      </c>
      <c r="W782" s="1">
        <f>Sheet1[[#This Row],[TotalPrice]]-Sheet1[[#This Row],[ShippingCost]]</f>
        <v>5482.125</v>
      </c>
      <c r="X782" t="str">
        <f>TEXT(Sheet1[[#This Row],[Date]], "yyyy")</f>
        <v>2023</v>
      </c>
      <c r="Y782" s="1">
        <f>Sheet1[[#This Row],[UnitPrice]]*Sheet1[[#This Row],[Quantity]] *(1 - Sheet1[[#This Row],[Discount]])</f>
        <v>5512.1850000000004</v>
      </c>
      <c r="Z782" s="24">
        <f>SUM(Sheet1[[#This Row],[Quantity]]*Sheet1[[#This Row],[Returned]])</f>
        <v>0</v>
      </c>
    </row>
    <row r="783" spans="1:26" x14ac:dyDescent="0.25">
      <c r="A783" s="6">
        <v>45440</v>
      </c>
      <c r="B783" t="s">
        <v>19</v>
      </c>
      <c r="C783" t="s">
        <v>109</v>
      </c>
      <c r="D783">
        <v>16</v>
      </c>
      <c r="E783" s="1">
        <v>334.55</v>
      </c>
      <c r="F783" t="s">
        <v>21</v>
      </c>
      <c r="G783" t="s">
        <v>22</v>
      </c>
      <c r="H783" s="9">
        <v>0.1</v>
      </c>
      <c r="I783" t="s">
        <v>23</v>
      </c>
      <c r="J783" s="1">
        <v>4817.5200000000004</v>
      </c>
      <c r="K783" t="s">
        <v>82</v>
      </c>
      <c r="L783" t="s">
        <v>35</v>
      </c>
      <c r="M783">
        <v>0</v>
      </c>
      <c r="N783" t="s">
        <v>1578</v>
      </c>
      <c r="O783" t="s">
        <v>1579</v>
      </c>
      <c r="P783" s="11">
        <v>37.42</v>
      </c>
      <c r="Q783" s="6">
        <v>45440</v>
      </c>
      <c r="R783" s="6">
        <v>45444</v>
      </c>
      <c r="S783" t="s">
        <v>28</v>
      </c>
      <c r="T783">
        <f>Sheet1[[#This Row],[DeliveryDate]]-Sheet1[[#This Row],[OrderDate]]</f>
        <v>4</v>
      </c>
      <c r="U783" t="str">
        <f t="shared" si="24"/>
        <v>May</v>
      </c>
      <c r="V783" t="str">
        <f t="shared" si="25"/>
        <v>Thursday</v>
      </c>
      <c r="W783" s="1">
        <f>Sheet1[[#This Row],[TotalPrice]]-Sheet1[[#This Row],[ShippingCost]]</f>
        <v>4780.1000000000004</v>
      </c>
      <c r="X783" t="str">
        <f>TEXT(Sheet1[[#This Row],[Date]], "yyyy")</f>
        <v>2024</v>
      </c>
      <c r="Y783" s="1">
        <f>Sheet1[[#This Row],[UnitPrice]]*Sheet1[[#This Row],[Quantity]] *(1 - Sheet1[[#This Row],[Discount]])</f>
        <v>4817.5200000000004</v>
      </c>
      <c r="Z783" s="24">
        <f>SUM(Sheet1[[#This Row],[Quantity]]*Sheet1[[#This Row],[Returned]])</f>
        <v>0</v>
      </c>
    </row>
    <row r="784" spans="1:26" x14ac:dyDescent="0.25">
      <c r="A784" s="6">
        <v>45012</v>
      </c>
      <c r="B784" t="s">
        <v>62</v>
      </c>
      <c r="C784" t="s">
        <v>40</v>
      </c>
      <c r="D784">
        <v>20</v>
      </c>
      <c r="E784" s="1">
        <v>332.48</v>
      </c>
      <c r="F784" t="s">
        <v>21</v>
      </c>
      <c r="G784" t="s">
        <v>22</v>
      </c>
      <c r="H784" s="9">
        <v>0</v>
      </c>
      <c r="I784" t="s">
        <v>23</v>
      </c>
      <c r="J784" s="1">
        <v>6649.6</v>
      </c>
      <c r="K784" t="s">
        <v>24</v>
      </c>
      <c r="L784" t="s">
        <v>35</v>
      </c>
      <c r="M784">
        <v>1</v>
      </c>
      <c r="N784" t="s">
        <v>1580</v>
      </c>
      <c r="O784" t="s">
        <v>1581</v>
      </c>
      <c r="P784" s="11">
        <v>7.79</v>
      </c>
      <c r="Q784" s="6">
        <v>45012</v>
      </c>
      <c r="R784" s="6">
        <v>45015</v>
      </c>
      <c r="S784" t="s">
        <v>65</v>
      </c>
      <c r="T784">
        <f>Sheet1[[#This Row],[DeliveryDate]]-Sheet1[[#This Row],[OrderDate]]</f>
        <v>3</v>
      </c>
      <c r="U784" t="str">
        <f t="shared" si="24"/>
        <v>Jul</v>
      </c>
      <c r="V784" t="str">
        <f t="shared" si="25"/>
        <v>Wednesday</v>
      </c>
      <c r="W784" s="1">
        <f>Sheet1[[#This Row],[TotalPrice]]-Sheet1[[#This Row],[ShippingCost]]</f>
        <v>6641.81</v>
      </c>
      <c r="X784" t="str">
        <f>TEXT(Sheet1[[#This Row],[Date]], "yyyy")</f>
        <v>2023</v>
      </c>
      <c r="Y784" s="1">
        <f>Sheet1[[#This Row],[UnitPrice]]*Sheet1[[#This Row],[Quantity]] *(1 - Sheet1[[#This Row],[Discount]])</f>
        <v>6649.6</v>
      </c>
      <c r="Z784" s="24">
        <f>SUM(Sheet1[[#This Row],[Quantity]]*Sheet1[[#This Row],[Returned]])</f>
        <v>20</v>
      </c>
    </row>
    <row r="785" spans="1:26" x14ac:dyDescent="0.25">
      <c r="A785" s="6">
        <v>45230</v>
      </c>
      <c r="B785" t="s">
        <v>29</v>
      </c>
      <c r="C785" t="s">
        <v>20</v>
      </c>
      <c r="D785">
        <v>3</v>
      </c>
      <c r="E785" s="1">
        <v>88.26</v>
      </c>
      <c r="F785" t="s">
        <v>58</v>
      </c>
      <c r="G785" t="s">
        <v>22</v>
      </c>
      <c r="H785" s="9">
        <v>0.05</v>
      </c>
      <c r="I785" t="s">
        <v>59</v>
      </c>
      <c r="J785" s="1">
        <v>251.541</v>
      </c>
      <c r="K785" t="s">
        <v>55</v>
      </c>
      <c r="L785" t="s">
        <v>25</v>
      </c>
      <c r="M785">
        <v>0</v>
      </c>
      <c r="N785" t="s">
        <v>1582</v>
      </c>
      <c r="O785" t="s">
        <v>1583</v>
      </c>
      <c r="P785" s="11">
        <v>46.45</v>
      </c>
      <c r="Q785" s="6">
        <v>45230</v>
      </c>
      <c r="R785" s="6">
        <v>45237</v>
      </c>
      <c r="S785" t="s">
        <v>38</v>
      </c>
      <c r="T785">
        <f>Sheet1[[#This Row],[DeliveryDate]]-Sheet1[[#This Row],[OrderDate]]</f>
        <v>7</v>
      </c>
      <c r="U785" t="str">
        <f t="shared" si="24"/>
        <v>Jun</v>
      </c>
      <c r="V785" t="str">
        <f t="shared" si="25"/>
        <v>Wednesday</v>
      </c>
      <c r="W785" s="1">
        <f>Sheet1[[#This Row],[TotalPrice]]-Sheet1[[#This Row],[ShippingCost]]</f>
        <v>205.09100000000001</v>
      </c>
      <c r="X785" t="str">
        <f>TEXT(Sheet1[[#This Row],[Date]], "yyyy")</f>
        <v>2023</v>
      </c>
      <c r="Y785" s="1">
        <f>Sheet1[[#This Row],[UnitPrice]]*Sheet1[[#This Row],[Quantity]] *(1 - Sheet1[[#This Row],[Discount]])</f>
        <v>251.54100000000003</v>
      </c>
      <c r="Z785" s="24">
        <f>SUM(Sheet1[[#This Row],[Quantity]]*Sheet1[[#This Row],[Returned]])</f>
        <v>0</v>
      </c>
    </row>
    <row r="786" spans="1:26" x14ac:dyDescent="0.25">
      <c r="A786" s="6">
        <v>45118</v>
      </c>
      <c r="B786" t="s">
        <v>62</v>
      </c>
      <c r="C786" t="s">
        <v>30</v>
      </c>
      <c r="D786">
        <v>13</v>
      </c>
      <c r="E786" s="1">
        <v>50.51</v>
      </c>
      <c r="F786" t="s">
        <v>58</v>
      </c>
      <c r="G786" t="s">
        <v>22</v>
      </c>
      <c r="H786" s="9">
        <v>0.1</v>
      </c>
      <c r="I786" t="s">
        <v>33</v>
      </c>
      <c r="J786" s="1">
        <v>590.96699999999998</v>
      </c>
      <c r="K786" t="s">
        <v>55</v>
      </c>
      <c r="L786" t="s">
        <v>41</v>
      </c>
      <c r="M786">
        <v>0</v>
      </c>
      <c r="N786" t="s">
        <v>1584</v>
      </c>
      <c r="O786" t="s">
        <v>1585</v>
      </c>
      <c r="P786" s="11">
        <v>40.57</v>
      </c>
      <c r="Q786" s="6">
        <v>45118</v>
      </c>
      <c r="R786" s="6">
        <v>45125</v>
      </c>
      <c r="S786" t="s">
        <v>65</v>
      </c>
      <c r="T786">
        <f>Sheet1[[#This Row],[DeliveryDate]]-Sheet1[[#This Row],[OrderDate]]</f>
        <v>7</v>
      </c>
      <c r="U786" t="str">
        <f t="shared" si="24"/>
        <v>Nov</v>
      </c>
      <c r="V786" t="str">
        <f t="shared" si="25"/>
        <v>Thursday</v>
      </c>
      <c r="W786" s="1">
        <f>Sheet1[[#This Row],[TotalPrice]]-Sheet1[[#This Row],[ShippingCost]]</f>
        <v>550.39699999999993</v>
      </c>
      <c r="X786" t="str">
        <f>TEXT(Sheet1[[#This Row],[Date]], "yyyy")</f>
        <v>2023</v>
      </c>
      <c r="Y786" s="1">
        <f>Sheet1[[#This Row],[UnitPrice]]*Sheet1[[#This Row],[Quantity]] *(1 - Sheet1[[#This Row],[Discount]])</f>
        <v>590.96699999999998</v>
      </c>
      <c r="Z786" s="24">
        <f>SUM(Sheet1[[#This Row],[Quantity]]*Sheet1[[#This Row],[Returned]])</f>
        <v>0</v>
      </c>
    </row>
    <row r="787" spans="1:26" hidden="1" x14ac:dyDescent="0.25">
      <c r="A787" s="6">
        <v>45065</v>
      </c>
      <c r="B787" t="s">
        <v>29</v>
      </c>
      <c r="C787" t="s">
        <v>102</v>
      </c>
      <c r="D787">
        <v>11</v>
      </c>
      <c r="E787" s="1">
        <v>237.99</v>
      </c>
      <c r="F787" t="s">
        <v>58</v>
      </c>
      <c r="G787" t="s">
        <v>22</v>
      </c>
      <c r="H787" s="9">
        <v>0.05</v>
      </c>
      <c r="I787" t="s">
        <v>59</v>
      </c>
      <c r="J787" s="1">
        <v>2486.9955</v>
      </c>
      <c r="K787" t="s">
        <v>55</v>
      </c>
      <c r="L787" t="s">
        <v>25</v>
      </c>
      <c r="M787">
        <v>0</v>
      </c>
      <c r="N787" t="s">
        <v>1586</v>
      </c>
      <c r="O787" t="s">
        <v>1587</v>
      </c>
      <c r="P787" s="11">
        <v>44.7</v>
      </c>
      <c r="Q787" s="6">
        <v>45065</v>
      </c>
      <c r="R787" s="6">
        <v>45074</v>
      </c>
      <c r="S787" t="s">
        <v>38</v>
      </c>
      <c r="T787">
        <f>Sheet1[[#This Row],[DeliveryDate]]-Sheet1[[#This Row],[OrderDate]]</f>
        <v>9</v>
      </c>
      <c r="U787" t="str">
        <f t="shared" si="24"/>
        <v>Jan</v>
      </c>
      <c r="V787" t="str">
        <f t="shared" si="25"/>
        <v>Sunday</v>
      </c>
      <c r="W787" s="1">
        <f>Sheet1[[#This Row],[TotalPrice]]-Sheet1[[#This Row],[ShippingCost]]</f>
        <v>2442.2955000000002</v>
      </c>
      <c r="X787" t="str">
        <f>TEXT(Sheet1[[#This Row],[Date]], "yyyy")</f>
        <v>2023</v>
      </c>
      <c r="Y787" s="1">
        <f>Sheet1[[#This Row],[UnitPrice]]*Sheet1[[#This Row],[Quantity]] *(1 - Sheet1[[#This Row],[Discount]])</f>
        <v>2486.9955</v>
      </c>
      <c r="Z787" s="24">
        <f>SUM(Sheet1[[#This Row],[Quantity]]*Sheet1[[#This Row],[Returned]])</f>
        <v>0</v>
      </c>
    </row>
    <row r="788" spans="1:26" x14ac:dyDescent="0.25">
      <c r="A788" s="6">
        <v>45143</v>
      </c>
      <c r="B788" t="s">
        <v>39</v>
      </c>
      <c r="C788" t="s">
        <v>46</v>
      </c>
      <c r="D788">
        <v>7</v>
      </c>
      <c r="E788" s="1">
        <v>294.95</v>
      </c>
      <c r="F788" t="s">
        <v>58</v>
      </c>
      <c r="G788" t="s">
        <v>22</v>
      </c>
      <c r="H788" s="9">
        <v>0</v>
      </c>
      <c r="I788" t="s">
        <v>47</v>
      </c>
      <c r="J788" s="1">
        <v>2064.65</v>
      </c>
      <c r="K788" t="s">
        <v>24</v>
      </c>
      <c r="L788" t="s">
        <v>25</v>
      </c>
      <c r="M788">
        <v>0</v>
      </c>
      <c r="N788" t="s">
        <v>1588</v>
      </c>
      <c r="O788" t="s">
        <v>1589</v>
      </c>
      <c r="P788" s="11">
        <v>15.78</v>
      </c>
      <c r="Q788" s="6">
        <v>45143</v>
      </c>
      <c r="R788" s="6">
        <v>45148</v>
      </c>
      <c r="S788" t="s">
        <v>44</v>
      </c>
      <c r="T788">
        <f>Sheet1[[#This Row],[DeliveryDate]]-Sheet1[[#This Row],[OrderDate]]</f>
        <v>5</v>
      </c>
      <c r="U788" t="str">
        <f t="shared" si="24"/>
        <v>Oct</v>
      </c>
      <c r="V788" t="str">
        <f t="shared" si="25"/>
        <v>Tuesday</v>
      </c>
      <c r="W788" s="1">
        <f>Sheet1[[#This Row],[TotalPrice]]-Sheet1[[#This Row],[ShippingCost]]</f>
        <v>2048.87</v>
      </c>
      <c r="X788" t="str">
        <f>TEXT(Sheet1[[#This Row],[Date]], "yyyy")</f>
        <v>2023</v>
      </c>
      <c r="Y788" s="1">
        <f>Sheet1[[#This Row],[UnitPrice]]*Sheet1[[#This Row],[Quantity]] *(1 - Sheet1[[#This Row],[Discount]])</f>
        <v>2064.65</v>
      </c>
      <c r="Z788" s="24">
        <f>SUM(Sheet1[[#This Row],[Quantity]]*Sheet1[[#This Row],[Returned]])</f>
        <v>0</v>
      </c>
    </row>
    <row r="789" spans="1:26" x14ac:dyDescent="0.25">
      <c r="A789" s="6">
        <v>45009</v>
      </c>
      <c r="B789" t="s">
        <v>62</v>
      </c>
      <c r="C789" t="s">
        <v>40</v>
      </c>
      <c r="D789">
        <v>8</v>
      </c>
      <c r="E789" s="1">
        <v>384.3</v>
      </c>
      <c r="F789" t="s">
        <v>51</v>
      </c>
      <c r="G789" t="s">
        <v>22</v>
      </c>
      <c r="H789" s="9">
        <v>0.1</v>
      </c>
      <c r="I789" t="s">
        <v>47</v>
      </c>
      <c r="J789" s="1">
        <v>2766.96</v>
      </c>
      <c r="K789" t="s">
        <v>34</v>
      </c>
      <c r="L789" t="s">
        <v>25</v>
      </c>
      <c r="M789">
        <v>0</v>
      </c>
      <c r="N789" t="s">
        <v>1590</v>
      </c>
      <c r="O789" t="s">
        <v>249</v>
      </c>
      <c r="P789" s="11">
        <v>48.83</v>
      </c>
      <c r="Q789" s="6">
        <v>45009</v>
      </c>
      <c r="R789" s="6">
        <v>45019</v>
      </c>
      <c r="S789" t="s">
        <v>65</v>
      </c>
      <c r="T789">
        <f>Sheet1[[#This Row],[DeliveryDate]]-Sheet1[[#This Row],[OrderDate]]</f>
        <v>10</v>
      </c>
      <c r="U789" t="str">
        <f t="shared" si="24"/>
        <v>Mar</v>
      </c>
      <c r="V789" t="str">
        <f t="shared" si="25"/>
        <v>Monday</v>
      </c>
      <c r="W789" s="1">
        <f>Sheet1[[#This Row],[TotalPrice]]-Sheet1[[#This Row],[ShippingCost]]</f>
        <v>2718.13</v>
      </c>
      <c r="X789" t="str">
        <f>TEXT(Sheet1[[#This Row],[Date]], "yyyy")</f>
        <v>2023</v>
      </c>
      <c r="Y789" s="1">
        <f>Sheet1[[#This Row],[UnitPrice]]*Sheet1[[#This Row],[Quantity]] *(1 - Sheet1[[#This Row],[Discount]])</f>
        <v>2766.96</v>
      </c>
      <c r="Z789" s="24">
        <f>SUM(Sheet1[[#This Row],[Quantity]]*Sheet1[[#This Row],[Returned]])</f>
        <v>0</v>
      </c>
    </row>
    <row r="790" spans="1:26" hidden="1" x14ac:dyDescent="0.25">
      <c r="A790" s="6">
        <v>45702</v>
      </c>
      <c r="B790" t="s">
        <v>62</v>
      </c>
      <c r="C790" t="s">
        <v>102</v>
      </c>
      <c r="D790">
        <v>1</v>
      </c>
      <c r="E790" s="1">
        <v>378.35</v>
      </c>
      <c r="F790" t="s">
        <v>51</v>
      </c>
      <c r="G790" t="s">
        <v>22</v>
      </c>
      <c r="H790" s="9">
        <v>0.05</v>
      </c>
      <c r="I790" t="s">
        <v>66</v>
      </c>
      <c r="J790" s="1">
        <v>359.4325</v>
      </c>
      <c r="K790" t="s">
        <v>67</v>
      </c>
      <c r="L790" t="s">
        <v>25</v>
      </c>
      <c r="M790">
        <v>0</v>
      </c>
      <c r="N790" t="s">
        <v>1591</v>
      </c>
      <c r="O790" t="s">
        <v>813</v>
      </c>
      <c r="P790" s="11">
        <v>20.97</v>
      </c>
      <c r="Q790" s="6">
        <v>45702</v>
      </c>
      <c r="R790" s="6">
        <v>45705</v>
      </c>
      <c r="S790" t="s">
        <v>65</v>
      </c>
      <c r="T790">
        <f>Sheet1[[#This Row],[DeliveryDate]]-Sheet1[[#This Row],[OrderDate]]</f>
        <v>3</v>
      </c>
      <c r="U790" t="str">
        <f t="shared" si="24"/>
        <v>Dec</v>
      </c>
      <c r="V790" t="str">
        <f t="shared" si="25"/>
        <v>Wednesday</v>
      </c>
      <c r="W790" s="1">
        <f>Sheet1[[#This Row],[TotalPrice]]-Sheet1[[#This Row],[ShippingCost]]</f>
        <v>338.46249999999998</v>
      </c>
      <c r="X790" t="str">
        <f>TEXT(Sheet1[[#This Row],[Date]], "yyyy")</f>
        <v>2025</v>
      </c>
      <c r="Y790" s="1">
        <f>Sheet1[[#This Row],[UnitPrice]]*Sheet1[[#This Row],[Quantity]] *(1 - Sheet1[[#This Row],[Discount]])</f>
        <v>359.4325</v>
      </c>
      <c r="Z790" s="24">
        <f>SUM(Sheet1[[#This Row],[Quantity]]*Sheet1[[#This Row],[Returned]])</f>
        <v>0</v>
      </c>
    </row>
    <row r="791" spans="1:26" hidden="1" x14ac:dyDescent="0.25">
      <c r="A791" s="6">
        <v>45640</v>
      </c>
      <c r="B791" t="s">
        <v>39</v>
      </c>
      <c r="C791" t="s">
        <v>40</v>
      </c>
      <c r="D791">
        <v>1</v>
      </c>
      <c r="E791" s="1">
        <v>461.35</v>
      </c>
      <c r="F791" t="s">
        <v>58</v>
      </c>
      <c r="G791" t="s">
        <v>32</v>
      </c>
      <c r="H791" s="9">
        <v>0</v>
      </c>
      <c r="I791" t="s">
        <v>59</v>
      </c>
      <c r="J791" s="1">
        <v>461.35</v>
      </c>
      <c r="K791" t="s">
        <v>55</v>
      </c>
      <c r="L791" t="s">
        <v>25</v>
      </c>
      <c r="M791">
        <v>1</v>
      </c>
      <c r="N791" t="s">
        <v>1592</v>
      </c>
      <c r="O791" t="s">
        <v>1593</v>
      </c>
      <c r="P791" s="11">
        <v>43.74</v>
      </c>
      <c r="Q791" s="6">
        <v>45640</v>
      </c>
      <c r="R791" s="6">
        <v>45642</v>
      </c>
      <c r="S791" t="s">
        <v>44</v>
      </c>
      <c r="T791">
        <f>Sheet1[[#This Row],[DeliveryDate]]-Sheet1[[#This Row],[OrderDate]]</f>
        <v>2</v>
      </c>
      <c r="U791" t="str">
        <f t="shared" si="24"/>
        <v>Aug</v>
      </c>
      <c r="V791" t="str">
        <f t="shared" si="25"/>
        <v>Monday</v>
      </c>
      <c r="W791" s="1">
        <f>Sheet1[[#This Row],[TotalPrice]]-Sheet1[[#This Row],[ShippingCost]]</f>
        <v>417.61</v>
      </c>
      <c r="X791" t="str">
        <f>TEXT(Sheet1[[#This Row],[Date]], "yyyy")</f>
        <v>2024</v>
      </c>
      <c r="Y791" s="1">
        <f>Sheet1[[#This Row],[UnitPrice]]*Sheet1[[#This Row],[Quantity]] *(1 - Sheet1[[#This Row],[Discount]])</f>
        <v>461.35</v>
      </c>
      <c r="Z791" s="24">
        <f>SUM(Sheet1[[#This Row],[Quantity]]*Sheet1[[#This Row],[Returned]])</f>
        <v>1</v>
      </c>
    </row>
    <row r="792" spans="1:26" x14ac:dyDescent="0.25">
      <c r="A792" s="6">
        <v>45105</v>
      </c>
      <c r="B792" t="s">
        <v>29</v>
      </c>
      <c r="C792" t="s">
        <v>109</v>
      </c>
      <c r="D792">
        <v>20</v>
      </c>
      <c r="E792" s="1">
        <v>354.9</v>
      </c>
      <c r="F792" t="s">
        <v>31</v>
      </c>
      <c r="G792" t="s">
        <v>22</v>
      </c>
      <c r="H792" s="9">
        <v>0</v>
      </c>
      <c r="I792" t="s">
        <v>59</v>
      </c>
      <c r="J792" s="1">
        <v>7098</v>
      </c>
      <c r="K792" t="s">
        <v>34</v>
      </c>
      <c r="L792" t="s">
        <v>41</v>
      </c>
      <c r="M792">
        <v>0</v>
      </c>
      <c r="N792" t="s">
        <v>1594</v>
      </c>
      <c r="O792" t="s">
        <v>1595</v>
      </c>
      <c r="P792" s="11">
        <v>43.24</v>
      </c>
      <c r="Q792" s="6">
        <v>45105</v>
      </c>
      <c r="R792" s="6">
        <v>45108</v>
      </c>
      <c r="S792" t="s">
        <v>38</v>
      </c>
      <c r="T792">
        <f>Sheet1[[#This Row],[DeliveryDate]]-Sheet1[[#This Row],[OrderDate]]</f>
        <v>3</v>
      </c>
      <c r="U792" t="str">
        <f t="shared" si="24"/>
        <v>Jan</v>
      </c>
      <c r="V792" t="str">
        <f t="shared" si="25"/>
        <v>Wednesday</v>
      </c>
      <c r="W792" s="1">
        <f>Sheet1[[#This Row],[TotalPrice]]-Sheet1[[#This Row],[ShippingCost]]</f>
        <v>7054.76</v>
      </c>
      <c r="X792" t="str">
        <f>TEXT(Sheet1[[#This Row],[Date]], "yyyy")</f>
        <v>2023</v>
      </c>
      <c r="Y792" s="1">
        <f>Sheet1[[#This Row],[UnitPrice]]*Sheet1[[#This Row],[Quantity]] *(1 - Sheet1[[#This Row],[Discount]])</f>
        <v>7098</v>
      </c>
      <c r="Z792" s="24">
        <f>SUM(Sheet1[[#This Row],[Quantity]]*Sheet1[[#This Row],[Returned]])</f>
        <v>0</v>
      </c>
    </row>
    <row r="793" spans="1:26" x14ac:dyDescent="0.25">
      <c r="A793" s="6">
        <v>44950</v>
      </c>
      <c r="B793" t="s">
        <v>62</v>
      </c>
      <c r="C793" t="s">
        <v>40</v>
      </c>
      <c r="D793">
        <v>7</v>
      </c>
      <c r="E793" s="1">
        <v>438.41</v>
      </c>
      <c r="F793" t="s">
        <v>51</v>
      </c>
      <c r="G793" t="s">
        <v>32</v>
      </c>
      <c r="H793" s="9">
        <v>0.1</v>
      </c>
      <c r="I793" t="s">
        <v>66</v>
      </c>
      <c r="J793" s="1">
        <v>2761.9830000000002</v>
      </c>
      <c r="K793" t="s">
        <v>55</v>
      </c>
      <c r="L793" t="s">
        <v>35</v>
      </c>
      <c r="M793">
        <v>1</v>
      </c>
      <c r="N793" t="s">
        <v>1596</v>
      </c>
      <c r="O793" t="s">
        <v>1597</v>
      </c>
      <c r="P793" s="11">
        <v>47.77</v>
      </c>
      <c r="Q793" s="6">
        <v>44950</v>
      </c>
      <c r="R793" s="6">
        <v>44954</v>
      </c>
      <c r="S793" t="s">
        <v>65</v>
      </c>
      <c r="T793">
        <f>Sheet1[[#This Row],[DeliveryDate]]-Sheet1[[#This Row],[OrderDate]]</f>
        <v>4</v>
      </c>
      <c r="U793" t="str">
        <f t="shared" si="24"/>
        <v>May</v>
      </c>
      <c r="V793" t="str">
        <f t="shared" si="25"/>
        <v>Tuesday</v>
      </c>
      <c r="W793" s="1">
        <f>Sheet1[[#This Row],[TotalPrice]]-Sheet1[[#This Row],[ShippingCost]]</f>
        <v>2714.2130000000002</v>
      </c>
      <c r="X793" t="str">
        <f>TEXT(Sheet1[[#This Row],[Date]], "yyyy")</f>
        <v>2023</v>
      </c>
      <c r="Y793" s="1">
        <f>Sheet1[[#This Row],[UnitPrice]]*Sheet1[[#This Row],[Quantity]] *(1 - Sheet1[[#This Row],[Discount]])</f>
        <v>2761.9830000000002</v>
      </c>
      <c r="Z793" s="24">
        <f>SUM(Sheet1[[#This Row],[Quantity]]*Sheet1[[#This Row],[Returned]])</f>
        <v>7</v>
      </c>
    </row>
    <row r="794" spans="1:26" hidden="1" x14ac:dyDescent="0.25">
      <c r="A794" s="6">
        <v>45756</v>
      </c>
      <c r="B794" t="s">
        <v>39</v>
      </c>
      <c r="C794" t="s">
        <v>109</v>
      </c>
      <c r="D794">
        <v>3</v>
      </c>
      <c r="E794" s="1">
        <v>238.82</v>
      </c>
      <c r="F794" t="s">
        <v>51</v>
      </c>
      <c r="G794" t="s">
        <v>32</v>
      </c>
      <c r="H794" s="9">
        <v>0.1</v>
      </c>
      <c r="I794" t="s">
        <v>59</v>
      </c>
      <c r="J794" s="1">
        <v>644.81400000000008</v>
      </c>
      <c r="K794" t="s">
        <v>34</v>
      </c>
      <c r="L794" t="s">
        <v>41</v>
      </c>
      <c r="M794">
        <v>0</v>
      </c>
      <c r="N794" t="s">
        <v>1598</v>
      </c>
      <c r="O794" t="s">
        <v>1599</v>
      </c>
      <c r="P794" s="11">
        <v>37.07</v>
      </c>
      <c r="Q794" s="6">
        <v>45756</v>
      </c>
      <c r="R794" s="6">
        <v>45765</v>
      </c>
      <c r="S794" t="s">
        <v>44</v>
      </c>
      <c r="T794">
        <f>Sheet1[[#This Row],[DeliveryDate]]-Sheet1[[#This Row],[OrderDate]]</f>
        <v>9</v>
      </c>
      <c r="U794" t="str">
        <f t="shared" si="24"/>
        <v>Apr</v>
      </c>
      <c r="V794" t="str">
        <f t="shared" si="25"/>
        <v>Friday</v>
      </c>
      <c r="W794" s="1">
        <f>Sheet1[[#This Row],[TotalPrice]]-Sheet1[[#This Row],[ShippingCost]]</f>
        <v>607.74400000000003</v>
      </c>
      <c r="X794" t="str">
        <f>TEXT(Sheet1[[#This Row],[Date]], "yyyy")</f>
        <v>2025</v>
      </c>
      <c r="Y794" s="1">
        <f>Sheet1[[#This Row],[UnitPrice]]*Sheet1[[#This Row],[Quantity]] *(1 - Sheet1[[#This Row],[Discount]])</f>
        <v>644.81400000000008</v>
      </c>
      <c r="Z794" s="24">
        <f>SUM(Sheet1[[#This Row],[Quantity]]*Sheet1[[#This Row],[Returned]])</f>
        <v>0</v>
      </c>
    </row>
    <row r="795" spans="1:26" x14ac:dyDescent="0.25">
      <c r="A795" s="6">
        <v>45668</v>
      </c>
      <c r="B795" t="s">
        <v>39</v>
      </c>
      <c r="C795" t="s">
        <v>93</v>
      </c>
      <c r="D795">
        <v>16</v>
      </c>
      <c r="E795" s="1">
        <v>332.19</v>
      </c>
      <c r="F795" t="s">
        <v>51</v>
      </c>
      <c r="G795" t="s">
        <v>32</v>
      </c>
      <c r="H795" s="9">
        <v>0.1</v>
      </c>
      <c r="I795" t="s">
        <v>23</v>
      </c>
      <c r="J795" s="1">
        <v>4783.5360000000001</v>
      </c>
      <c r="K795" t="s">
        <v>82</v>
      </c>
      <c r="L795" t="s">
        <v>35</v>
      </c>
      <c r="M795">
        <v>1</v>
      </c>
      <c r="N795" t="s">
        <v>1600</v>
      </c>
      <c r="O795" t="s">
        <v>1601</v>
      </c>
      <c r="P795" s="11">
        <v>34.97</v>
      </c>
      <c r="Q795" s="6">
        <v>45668</v>
      </c>
      <c r="R795" s="6">
        <v>45676</v>
      </c>
      <c r="S795" t="s">
        <v>44</v>
      </c>
      <c r="T795">
        <f>Sheet1[[#This Row],[DeliveryDate]]-Sheet1[[#This Row],[OrderDate]]</f>
        <v>8</v>
      </c>
      <c r="U795" t="str">
        <f t="shared" si="24"/>
        <v>May</v>
      </c>
      <c r="V795" t="str">
        <f t="shared" si="25"/>
        <v>Monday</v>
      </c>
      <c r="W795" s="1">
        <f>Sheet1[[#This Row],[TotalPrice]]-Sheet1[[#This Row],[ShippingCost]]</f>
        <v>4748.5659999999998</v>
      </c>
      <c r="X795" t="str">
        <f>TEXT(Sheet1[[#This Row],[Date]], "yyyy")</f>
        <v>2025</v>
      </c>
      <c r="Y795" s="1">
        <f>Sheet1[[#This Row],[UnitPrice]]*Sheet1[[#This Row],[Quantity]] *(1 - Sheet1[[#This Row],[Discount]])</f>
        <v>4783.5360000000001</v>
      </c>
      <c r="Z795" s="24">
        <f>SUM(Sheet1[[#This Row],[Quantity]]*Sheet1[[#This Row],[Returned]])</f>
        <v>16</v>
      </c>
    </row>
    <row r="796" spans="1:26" hidden="1" x14ac:dyDescent="0.25">
      <c r="A796" s="6">
        <v>45661</v>
      </c>
      <c r="B796" t="s">
        <v>62</v>
      </c>
      <c r="C796" t="s">
        <v>109</v>
      </c>
      <c r="D796">
        <v>6</v>
      </c>
      <c r="E796" s="1">
        <v>540.54</v>
      </c>
      <c r="F796" t="s">
        <v>31</v>
      </c>
      <c r="G796" t="s">
        <v>32</v>
      </c>
      <c r="H796" s="9">
        <v>0.05</v>
      </c>
      <c r="I796" t="s">
        <v>52</v>
      </c>
      <c r="J796" s="1">
        <v>3081.078</v>
      </c>
      <c r="K796" t="s">
        <v>55</v>
      </c>
      <c r="L796" t="s">
        <v>35</v>
      </c>
      <c r="M796">
        <v>0</v>
      </c>
      <c r="N796" t="s">
        <v>1602</v>
      </c>
      <c r="O796" t="s">
        <v>1603</v>
      </c>
      <c r="P796" s="11">
        <v>19.77</v>
      </c>
      <c r="Q796" s="6">
        <v>45661</v>
      </c>
      <c r="R796" s="6">
        <v>45667</v>
      </c>
      <c r="S796" t="s">
        <v>65</v>
      </c>
      <c r="T796">
        <f>Sheet1[[#This Row],[DeliveryDate]]-Sheet1[[#This Row],[OrderDate]]</f>
        <v>6</v>
      </c>
      <c r="U796" t="str">
        <f t="shared" si="24"/>
        <v>Nov</v>
      </c>
      <c r="V796" t="str">
        <f t="shared" si="25"/>
        <v>Sunday</v>
      </c>
      <c r="W796" s="1">
        <f>Sheet1[[#This Row],[TotalPrice]]-Sheet1[[#This Row],[ShippingCost]]</f>
        <v>3061.308</v>
      </c>
      <c r="X796" t="str">
        <f>TEXT(Sheet1[[#This Row],[Date]], "yyyy")</f>
        <v>2025</v>
      </c>
      <c r="Y796" s="1">
        <f>Sheet1[[#This Row],[UnitPrice]]*Sheet1[[#This Row],[Quantity]] *(1 - Sheet1[[#This Row],[Discount]])</f>
        <v>3081.0779999999995</v>
      </c>
      <c r="Z796" s="24">
        <f>SUM(Sheet1[[#This Row],[Quantity]]*Sheet1[[#This Row],[Returned]])</f>
        <v>0</v>
      </c>
    </row>
    <row r="797" spans="1:26" x14ac:dyDescent="0.25">
      <c r="A797" s="6">
        <v>45224</v>
      </c>
      <c r="B797" t="s">
        <v>62</v>
      </c>
      <c r="C797" t="s">
        <v>40</v>
      </c>
      <c r="D797">
        <v>14</v>
      </c>
      <c r="E797" s="1">
        <v>147.37</v>
      </c>
      <c r="F797" t="s">
        <v>58</v>
      </c>
      <c r="G797" t="s">
        <v>22</v>
      </c>
      <c r="H797" s="9">
        <v>0.15</v>
      </c>
      <c r="I797" t="s">
        <v>47</v>
      </c>
      <c r="J797" s="1">
        <v>1753.703</v>
      </c>
      <c r="K797" t="s">
        <v>55</v>
      </c>
      <c r="L797" t="s">
        <v>41</v>
      </c>
      <c r="M797">
        <v>1</v>
      </c>
      <c r="N797" t="s">
        <v>1604</v>
      </c>
      <c r="O797" t="s">
        <v>1605</v>
      </c>
      <c r="P797" s="11">
        <v>45.75</v>
      </c>
      <c r="Q797" s="6">
        <v>45224</v>
      </c>
      <c r="R797" s="6">
        <v>45230</v>
      </c>
      <c r="S797" t="s">
        <v>65</v>
      </c>
      <c r="T797">
        <f>Sheet1[[#This Row],[DeliveryDate]]-Sheet1[[#This Row],[OrderDate]]</f>
        <v>6</v>
      </c>
      <c r="U797" t="str">
        <f t="shared" si="24"/>
        <v>Mar</v>
      </c>
      <c r="V797" t="str">
        <f t="shared" si="25"/>
        <v>Thursday</v>
      </c>
      <c r="W797" s="1">
        <f>Sheet1[[#This Row],[TotalPrice]]-Sheet1[[#This Row],[ShippingCost]]</f>
        <v>1707.953</v>
      </c>
      <c r="X797" t="str">
        <f>TEXT(Sheet1[[#This Row],[Date]], "yyyy")</f>
        <v>2023</v>
      </c>
      <c r="Y797" s="1">
        <f>Sheet1[[#This Row],[UnitPrice]]*Sheet1[[#This Row],[Quantity]] *(1 - Sheet1[[#This Row],[Discount]])</f>
        <v>1753.7030000000002</v>
      </c>
      <c r="Z797" s="24">
        <f>SUM(Sheet1[[#This Row],[Quantity]]*Sheet1[[#This Row],[Returned]])</f>
        <v>14</v>
      </c>
    </row>
    <row r="798" spans="1:26" hidden="1" x14ac:dyDescent="0.25">
      <c r="A798" s="6">
        <v>45001</v>
      </c>
      <c r="B798" t="s">
        <v>39</v>
      </c>
      <c r="C798" t="s">
        <v>30</v>
      </c>
      <c r="D798">
        <v>20</v>
      </c>
      <c r="E798" s="1">
        <v>436.32</v>
      </c>
      <c r="F798" t="s">
        <v>58</v>
      </c>
      <c r="G798" t="s">
        <v>32</v>
      </c>
      <c r="H798" s="9">
        <v>0</v>
      </c>
      <c r="I798" t="s">
        <v>66</v>
      </c>
      <c r="J798" s="1">
        <v>8726.4</v>
      </c>
      <c r="K798" t="s">
        <v>82</v>
      </c>
      <c r="L798" t="s">
        <v>25</v>
      </c>
      <c r="M798">
        <v>1</v>
      </c>
      <c r="N798" t="s">
        <v>1606</v>
      </c>
      <c r="O798" t="s">
        <v>1607</v>
      </c>
      <c r="P798" s="11">
        <v>37.49</v>
      </c>
      <c r="Q798" s="6">
        <v>45001</v>
      </c>
      <c r="R798" s="6">
        <v>45011</v>
      </c>
      <c r="S798" t="s">
        <v>44</v>
      </c>
      <c r="T798">
        <f>Sheet1[[#This Row],[DeliveryDate]]-Sheet1[[#This Row],[OrderDate]]</f>
        <v>10</v>
      </c>
      <c r="U798" t="str">
        <f t="shared" si="24"/>
        <v>Apr</v>
      </c>
      <c r="V798" t="str">
        <f t="shared" si="25"/>
        <v>Tuesday</v>
      </c>
      <c r="W798" s="1">
        <f>Sheet1[[#This Row],[TotalPrice]]-Sheet1[[#This Row],[ShippingCost]]</f>
        <v>8688.91</v>
      </c>
      <c r="X798" t="str">
        <f>TEXT(Sheet1[[#This Row],[Date]], "yyyy")</f>
        <v>2023</v>
      </c>
      <c r="Y798" s="1">
        <f>Sheet1[[#This Row],[UnitPrice]]*Sheet1[[#This Row],[Quantity]] *(1 - Sheet1[[#This Row],[Discount]])</f>
        <v>8726.4</v>
      </c>
      <c r="Z798" s="24">
        <f>SUM(Sheet1[[#This Row],[Quantity]]*Sheet1[[#This Row],[Returned]])</f>
        <v>20</v>
      </c>
    </row>
    <row r="799" spans="1:26" hidden="1" x14ac:dyDescent="0.25">
      <c r="A799" s="6">
        <v>45133</v>
      </c>
      <c r="B799" t="s">
        <v>39</v>
      </c>
      <c r="C799" t="s">
        <v>20</v>
      </c>
      <c r="D799">
        <v>18</v>
      </c>
      <c r="E799" s="1">
        <v>436.83</v>
      </c>
      <c r="F799" t="s">
        <v>31</v>
      </c>
      <c r="G799" t="s">
        <v>22</v>
      </c>
      <c r="H799" s="9">
        <v>0.1</v>
      </c>
      <c r="I799" t="s">
        <v>59</v>
      </c>
      <c r="J799" s="1">
        <v>7076.6459999999997</v>
      </c>
      <c r="K799" t="s">
        <v>82</v>
      </c>
      <c r="L799" t="s">
        <v>35</v>
      </c>
      <c r="M799">
        <v>0</v>
      </c>
      <c r="N799" t="s">
        <v>1608</v>
      </c>
      <c r="O799" t="s">
        <v>892</v>
      </c>
      <c r="P799" s="11">
        <v>28.8</v>
      </c>
      <c r="Q799" s="6">
        <v>45133</v>
      </c>
      <c r="R799" s="6">
        <v>45140</v>
      </c>
      <c r="S799" t="s">
        <v>44</v>
      </c>
      <c r="T799">
        <f>Sheet1[[#This Row],[DeliveryDate]]-Sheet1[[#This Row],[OrderDate]]</f>
        <v>7</v>
      </c>
      <c r="U799" t="str">
        <f t="shared" si="24"/>
        <v>Dec</v>
      </c>
      <c r="V799" t="str">
        <f t="shared" si="25"/>
        <v>Thursday</v>
      </c>
      <c r="W799" s="1">
        <f>Sheet1[[#This Row],[TotalPrice]]-Sheet1[[#This Row],[ShippingCost]]</f>
        <v>7047.8459999999995</v>
      </c>
      <c r="X799" t="str">
        <f>TEXT(Sheet1[[#This Row],[Date]], "yyyy")</f>
        <v>2023</v>
      </c>
      <c r="Y799" s="1">
        <f>Sheet1[[#This Row],[UnitPrice]]*Sheet1[[#This Row],[Quantity]] *(1 - Sheet1[[#This Row],[Discount]])</f>
        <v>7076.6459999999997</v>
      </c>
      <c r="Z799" s="24">
        <f>SUM(Sheet1[[#This Row],[Quantity]]*Sheet1[[#This Row],[Returned]])</f>
        <v>0</v>
      </c>
    </row>
    <row r="800" spans="1:26" hidden="1" x14ac:dyDescent="0.25">
      <c r="A800" s="6">
        <v>45510</v>
      </c>
      <c r="B800" t="s">
        <v>19</v>
      </c>
      <c r="C800" t="s">
        <v>109</v>
      </c>
      <c r="D800">
        <v>18</v>
      </c>
      <c r="E800" s="1">
        <v>166.92</v>
      </c>
      <c r="F800" t="s">
        <v>51</v>
      </c>
      <c r="G800" t="s">
        <v>22</v>
      </c>
      <c r="H800" s="9">
        <v>0.05</v>
      </c>
      <c r="I800" t="s">
        <v>33</v>
      </c>
      <c r="J800" s="1">
        <v>2854.3319999999999</v>
      </c>
      <c r="K800" t="s">
        <v>34</v>
      </c>
      <c r="L800" t="s">
        <v>41</v>
      </c>
      <c r="M800">
        <v>0</v>
      </c>
      <c r="N800" t="s">
        <v>1609</v>
      </c>
      <c r="O800" t="s">
        <v>1610</v>
      </c>
      <c r="P800" s="11">
        <v>9.35</v>
      </c>
      <c r="Q800" s="6">
        <v>45510</v>
      </c>
      <c r="R800" s="6">
        <v>45520</v>
      </c>
      <c r="S800" t="s">
        <v>28</v>
      </c>
      <c r="T800">
        <f>Sheet1[[#This Row],[DeliveryDate]]-Sheet1[[#This Row],[OrderDate]]</f>
        <v>10</v>
      </c>
      <c r="U800" t="str">
        <f t="shared" si="24"/>
        <v>Sep</v>
      </c>
      <c r="V800" t="str">
        <f t="shared" si="25"/>
        <v>Sunday</v>
      </c>
      <c r="W800" s="1">
        <f>Sheet1[[#This Row],[TotalPrice]]-Sheet1[[#This Row],[ShippingCost]]</f>
        <v>2844.982</v>
      </c>
      <c r="X800" t="str">
        <f>TEXT(Sheet1[[#This Row],[Date]], "yyyy")</f>
        <v>2024</v>
      </c>
      <c r="Y800" s="1">
        <f>Sheet1[[#This Row],[UnitPrice]]*Sheet1[[#This Row],[Quantity]] *(1 - Sheet1[[#This Row],[Discount]])</f>
        <v>2854.3319999999999</v>
      </c>
      <c r="Z800" s="24">
        <f>SUM(Sheet1[[#This Row],[Quantity]]*Sheet1[[#This Row],[Returned]])</f>
        <v>0</v>
      </c>
    </row>
    <row r="801" spans="1:26" hidden="1" x14ac:dyDescent="0.25">
      <c r="A801" s="6">
        <v>45038</v>
      </c>
      <c r="B801" t="s">
        <v>45</v>
      </c>
      <c r="C801" t="s">
        <v>93</v>
      </c>
      <c r="D801">
        <v>1</v>
      </c>
      <c r="E801" s="1">
        <v>173.44</v>
      </c>
      <c r="F801" t="s">
        <v>31</v>
      </c>
      <c r="G801" t="s">
        <v>32</v>
      </c>
      <c r="H801" s="9">
        <v>0</v>
      </c>
      <c r="I801" t="s">
        <v>59</v>
      </c>
      <c r="J801" s="1">
        <v>173.44</v>
      </c>
      <c r="K801" t="s">
        <v>34</v>
      </c>
      <c r="L801" t="s">
        <v>25</v>
      </c>
      <c r="M801">
        <v>0</v>
      </c>
      <c r="N801" t="s">
        <v>1611</v>
      </c>
      <c r="O801" t="s">
        <v>1612</v>
      </c>
      <c r="P801" s="11">
        <v>32.83</v>
      </c>
      <c r="Q801" s="6">
        <v>45038</v>
      </c>
      <c r="R801" s="6">
        <v>45040</v>
      </c>
      <c r="S801" t="s">
        <v>50</v>
      </c>
      <c r="T801">
        <f>Sheet1[[#This Row],[DeliveryDate]]-Sheet1[[#This Row],[OrderDate]]</f>
        <v>2</v>
      </c>
      <c r="U801" t="str">
        <f t="shared" si="24"/>
        <v>Jan</v>
      </c>
      <c r="V801" t="str">
        <f t="shared" si="25"/>
        <v>Sunday</v>
      </c>
      <c r="W801" s="1">
        <f>Sheet1[[#This Row],[TotalPrice]]-Sheet1[[#This Row],[ShippingCost]]</f>
        <v>140.61000000000001</v>
      </c>
      <c r="X801" t="str">
        <f>TEXT(Sheet1[[#This Row],[Date]], "yyyy")</f>
        <v>2023</v>
      </c>
      <c r="Y801" s="1">
        <f>Sheet1[[#This Row],[UnitPrice]]*Sheet1[[#This Row],[Quantity]] *(1 - Sheet1[[#This Row],[Discount]])</f>
        <v>173.44</v>
      </c>
      <c r="Z801" s="24">
        <f>SUM(Sheet1[[#This Row],[Quantity]]*Sheet1[[#This Row],[Returned]])</f>
        <v>0</v>
      </c>
    </row>
    <row r="802" spans="1:26" hidden="1" x14ac:dyDescent="0.25">
      <c r="A802" s="6">
        <v>45692</v>
      </c>
      <c r="B802" t="s">
        <v>19</v>
      </c>
      <c r="C802" t="s">
        <v>30</v>
      </c>
      <c r="D802">
        <v>9</v>
      </c>
      <c r="E802" s="1">
        <v>256.14</v>
      </c>
      <c r="F802" t="s">
        <v>31</v>
      </c>
      <c r="G802" t="s">
        <v>32</v>
      </c>
      <c r="H802" s="9">
        <v>0.15</v>
      </c>
      <c r="I802" t="s">
        <v>47</v>
      </c>
      <c r="J802" s="1">
        <v>1959.471</v>
      </c>
      <c r="K802" t="s">
        <v>82</v>
      </c>
      <c r="L802" t="s">
        <v>35</v>
      </c>
      <c r="M802">
        <v>1</v>
      </c>
      <c r="N802" t="s">
        <v>1613</v>
      </c>
      <c r="O802" t="s">
        <v>1614</v>
      </c>
      <c r="P802" s="11">
        <v>5.21</v>
      </c>
      <c r="Q802" s="6">
        <v>45692</v>
      </c>
      <c r="R802" s="6">
        <v>45695</v>
      </c>
      <c r="S802" t="s">
        <v>28</v>
      </c>
      <c r="T802">
        <f>Sheet1[[#This Row],[DeliveryDate]]-Sheet1[[#This Row],[OrderDate]]</f>
        <v>3</v>
      </c>
      <c r="U802" t="str">
        <f t="shared" si="24"/>
        <v>Jun</v>
      </c>
      <c r="V802" t="str">
        <f t="shared" si="25"/>
        <v>Sunday</v>
      </c>
      <c r="W802" s="1">
        <f>Sheet1[[#This Row],[TotalPrice]]-Sheet1[[#This Row],[ShippingCost]]</f>
        <v>1954.261</v>
      </c>
      <c r="X802" t="str">
        <f>TEXT(Sheet1[[#This Row],[Date]], "yyyy")</f>
        <v>2025</v>
      </c>
      <c r="Y802" s="1">
        <f>Sheet1[[#This Row],[UnitPrice]]*Sheet1[[#This Row],[Quantity]] *(1 - Sheet1[[#This Row],[Discount]])</f>
        <v>1959.4709999999998</v>
      </c>
      <c r="Z802" s="24">
        <f>SUM(Sheet1[[#This Row],[Quantity]]*Sheet1[[#This Row],[Returned]])</f>
        <v>9</v>
      </c>
    </row>
    <row r="803" spans="1:26" hidden="1" x14ac:dyDescent="0.25">
      <c r="A803" s="6">
        <v>45529</v>
      </c>
      <c r="B803" t="s">
        <v>45</v>
      </c>
      <c r="C803" t="s">
        <v>20</v>
      </c>
      <c r="D803">
        <v>12</v>
      </c>
      <c r="E803" s="1">
        <v>461.3</v>
      </c>
      <c r="F803" t="s">
        <v>58</v>
      </c>
      <c r="G803" t="s">
        <v>22</v>
      </c>
      <c r="H803" s="9">
        <v>0.15</v>
      </c>
      <c r="I803" t="s">
        <v>66</v>
      </c>
      <c r="J803" s="1">
        <v>4705.26</v>
      </c>
      <c r="K803" t="s">
        <v>34</v>
      </c>
      <c r="L803" t="s">
        <v>25</v>
      </c>
      <c r="M803">
        <v>0</v>
      </c>
      <c r="N803" t="s">
        <v>1615</v>
      </c>
      <c r="O803" t="s">
        <v>1616</v>
      </c>
      <c r="P803" s="11">
        <v>8.6</v>
      </c>
      <c r="Q803" s="6">
        <v>45529</v>
      </c>
      <c r="R803" s="6">
        <v>45538</v>
      </c>
      <c r="S803" t="s">
        <v>50</v>
      </c>
      <c r="T803">
        <f>Sheet1[[#This Row],[DeliveryDate]]-Sheet1[[#This Row],[OrderDate]]</f>
        <v>9</v>
      </c>
      <c r="U803" t="str">
        <f t="shared" si="24"/>
        <v>Aug</v>
      </c>
      <c r="V803" t="str">
        <f t="shared" si="25"/>
        <v>Wednesday</v>
      </c>
      <c r="W803" s="1">
        <f>Sheet1[[#This Row],[TotalPrice]]-Sheet1[[#This Row],[ShippingCost]]</f>
        <v>4696.66</v>
      </c>
      <c r="X803" t="str">
        <f>TEXT(Sheet1[[#This Row],[Date]], "yyyy")</f>
        <v>2024</v>
      </c>
      <c r="Y803" s="1">
        <f>Sheet1[[#This Row],[UnitPrice]]*Sheet1[[#This Row],[Quantity]] *(1 - Sheet1[[#This Row],[Discount]])</f>
        <v>4705.26</v>
      </c>
      <c r="Z803" s="24">
        <f>SUM(Sheet1[[#This Row],[Quantity]]*Sheet1[[#This Row],[Returned]])</f>
        <v>0</v>
      </c>
    </row>
    <row r="804" spans="1:26" hidden="1" x14ac:dyDescent="0.25">
      <c r="A804" s="6">
        <v>45168</v>
      </c>
      <c r="B804" t="s">
        <v>19</v>
      </c>
      <c r="C804" t="s">
        <v>30</v>
      </c>
      <c r="D804">
        <v>1</v>
      </c>
      <c r="E804" s="1">
        <v>193.08</v>
      </c>
      <c r="F804" t="s">
        <v>31</v>
      </c>
      <c r="G804" t="s">
        <v>22</v>
      </c>
      <c r="H804" s="9">
        <v>0.05</v>
      </c>
      <c r="I804" t="s">
        <v>47</v>
      </c>
      <c r="J804" s="1">
        <v>183.42599999999999</v>
      </c>
      <c r="K804" t="s">
        <v>24</v>
      </c>
      <c r="L804" t="s">
        <v>35</v>
      </c>
      <c r="M804">
        <v>0</v>
      </c>
      <c r="N804" t="s">
        <v>1617</v>
      </c>
      <c r="O804" t="s">
        <v>1276</v>
      </c>
      <c r="P804" s="11">
        <v>23.99</v>
      </c>
      <c r="Q804" s="6">
        <v>45168</v>
      </c>
      <c r="R804" s="6">
        <v>45174</v>
      </c>
      <c r="S804" t="s">
        <v>28</v>
      </c>
      <c r="T804">
        <f>Sheet1[[#This Row],[DeliveryDate]]-Sheet1[[#This Row],[OrderDate]]</f>
        <v>6</v>
      </c>
      <c r="U804" t="str">
        <f t="shared" si="24"/>
        <v>Aug</v>
      </c>
      <c r="V804" t="str">
        <f t="shared" si="25"/>
        <v>Tuesday</v>
      </c>
      <c r="W804" s="1">
        <f>Sheet1[[#This Row],[TotalPrice]]-Sheet1[[#This Row],[ShippingCost]]</f>
        <v>159.43599999999998</v>
      </c>
      <c r="X804" t="str">
        <f>TEXT(Sheet1[[#This Row],[Date]], "yyyy")</f>
        <v>2023</v>
      </c>
      <c r="Y804" s="1">
        <f>Sheet1[[#This Row],[UnitPrice]]*Sheet1[[#This Row],[Quantity]] *(1 - Sheet1[[#This Row],[Discount]])</f>
        <v>183.42600000000002</v>
      </c>
      <c r="Z804" s="24">
        <f>SUM(Sheet1[[#This Row],[Quantity]]*Sheet1[[#This Row],[Returned]])</f>
        <v>0</v>
      </c>
    </row>
    <row r="805" spans="1:26" x14ac:dyDescent="0.25">
      <c r="A805" s="6">
        <v>45790</v>
      </c>
      <c r="B805" t="s">
        <v>29</v>
      </c>
      <c r="C805" t="s">
        <v>20</v>
      </c>
      <c r="D805">
        <v>6</v>
      </c>
      <c r="E805" s="1">
        <v>214.14</v>
      </c>
      <c r="F805" t="s">
        <v>58</v>
      </c>
      <c r="G805" t="s">
        <v>22</v>
      </c>
      <c r="H805" s="9">
        <v>0.05</v>
      </c>
      <c r="I805" t="s">
        <v>66</v>
      </c>
      <c r="J805" s="1">
        <v>1220.598</v>
      </c>
      <c r="K805" t="s">
        <v>67</v>
      </c>
      <c r="L805" t="s">
        <v>25</v>
      </c>
      <c r="M805">
        <v>0</v>
      </c>
      <c r="N805" t="s">
        <v>1618</v>
      </c>
      <c r="O805" t="s">
        <v>1619</v>
      </c>
      <c r="P805" s="11">
        <v>44.86</v>
      </c>
      <c r="Q805" s="6">
        <v>45790</v>
      </c>
      <c r="R805" s="6">
        <v>45798</v>
      </c>
      <c r="S805" t="s">
        <v>38</v>
      </c>
      <c r="T805">
        <f>Sheet1[[#This Row],[DeliveryDate]]-Sheet1[[#This Row],[OrderDate]]</f>
        <v>8</v>
      </c>
      <c r="U805" t="str">
        <f t="shared" si="24"/>
        <v>May</v>
      </c>
      <c r="V805" t="str">
        <f t="shared" si="25"/>
        <v>Wednesday</v>
      </c>
      <c r="W805" s="1">
        <f>Sheet1[[#This Row],[TotalPrice]]-Sheet1[[#This Row],[ShippingCost]]</f>
        <v>1175.7380000000001</v>
      </c>
      <c r="X805" t="str">
        <f>TEXT(Sheet1[[#This Row],[Date]], "yyyy")</f>
        <v>2025</v>
      </c>
      <c r="Y805" s="1">
        <f>Sheet1[[#This Row],[UnitPrice]]*Sheet1[[#This Row],[Quantity]] *(1 - Sheet1[[#This Row],[Discount]])</f>
        <v>1220.598</v>
      </c>
      <c r="Z805" s="24">
        <f>SUM(Sheet1[[#This Row],[Quantity]]*Sheet1[[#This Row],[Returned]])</f>
        <v>0</v>
      </c>
    </row>
    <row r="806" spans="1:26" hidden="1" x14ac:dyDescent="0.25">
      <c r="A806" s="6">
        <v>45228</v>
      </c>
      <c r="B806" t="s">
        <v>39</v>
      </c>
      <c r="C806" t="s">
        <v>30</v>
      </c>
      <c r="D806">
        <v>4</v>
      </c>
      <c r="E806" s="1">
        <v>59.8</v>
      </c>
      <c r="F806" t="s">
        <v>58</v>
      </c>
      <c r="G806" t="s">
        <v>32</v>
      </c>
      <c r="H806" s="9">
        <v>0.1</v>
      </c>
      <c r="I806" t="s">
        <v>47</v>
      </c>
      <c r="J806" s="1">
        <v>215.28</v>
      </c>
      <c r="K806" t="s">
        <v>24</v>
      </c>
      <c r="L806" t="s">
        <v>25</v>
      </c>
      <c r="M806">
        <v>0</v>
      </c>
      <c r="N806" t="s">
        <v>1620</v>
      </c>
      <c r="O806" t="s">
        <v>1621</v>
      </c>
      <c r="P806" s="11">
        <v>42.59</v>
      </c>
      <c r="Q806" s="6">
        <v>45228</v>
      </c>
      <c r="R806" s="6">
        <v>45236</v>
      </c>
      <c r="S806" t="s">
        <v>44</v>
      </c>
      <c r="T806">
        <f>Sheet1[[#This Row],[DeliveryDate]]-Sheet1[[#This Row],[OrderDate]]</f>
        <v>8</v>
      </c>
      <c r="U806" t="str">
        <f t="shared" si="24"/>
        <v>Apr</v>
      </c>
      <c r="V806" t="str">
        <f t="shared" si="25"/>
        <v>Wednesday</v>
      </c>
      <c r="W806" s="1">
        <f>Sheet1[[#This Row],[TotalPrice]]-Sheet1[[#This Row],[ShippingCost]]</f>
        <v>172.69</v>
      </c>
      <c r="X806" t="str">
        <f>TEXT(Sheet1[[#This Row],[Date]], "yyyy")</f>
        <v>2023</v>
      </c>
      <c r="Y806" s="1">
        <f>Sheet1[[#This Row],[UnitPrice]]*Sheet1[[#This Row],[Quantity]] *(1 - Sheet1[[#This Row],[Discount]])</f>
        <v>215.28</v>
      </c>
      <c r="Z806" s="24">
        <f>SUM(Sheet1[[#This Row],[Quantity]]*Sheet1[[#This Row],[Returned]])</f>
        <v>0</v>
      </c>
    </row>
    <row r="807" spans="1:26" x14ac:dyDescent="0.25">
      <c r="A807" s="6">
        <v>45455</v>
      </c>
      <c r="B807" t="s">
        <v>19</v>
      </c>
      <c r="C807" t="s">
        <v>20</v>
      </c>
      <c r="D807">
        <v>9</v>
      </c>
      <c r="E807" s="1">
        <v>418</v>
      </c>
      <c r="F807" t="s">
        <v>51</v>
      </c>
      <c r="G807" t="s">
        <v>22</v>
      </c>
      <c r="H807" s="9">
        <v>0</v>
      </c>
      <c r="I807" t="s">
        <v>59</v>
      </c>
      <c r="J807" s="1">
        <v>3762</v>
      </c>
      <c r="K807" t="s">
        <v>82</v>
      </c>
      <c r="L807" t="s">
        <v>41</v>
      </c>
      <c r="M807">
        <v>0</v>
      </c>
      <c r="N807" t="s">
        <v>1622</v>
      </c>
      <c r="O807" t="s">
        <v>1623</v>
      </c>
      <c r="P807" s="11">
        <v>30.45</v>
      </c>
      <c r="Q807" s="6">
        <v>45455</v>
      </c>
      <c r="R807" s="6">
        <v>45461</v>
      </c>
      <c r="S807" t="s">
        <v>28</v>
      </c>
      <c r="T807">
        <f>Sheet1[[#This Row],[DeliveryDate]]-Sheet1[[#This Row],[OrderDate]]</f>
        <v>6</v>
      </c>
      <c r="U807" t="str">
        <f t="shared" si="24"/>
        <v>May</v>
      </c>
      <c r="V807" t="str">
        <f t="shared" si="25"/>
        <v>Thursday</v>
      </c>
      <c r="W807" s="1">
        <f>Sheet1[[#This Row],[TotalPrice]]-Sheet1[[#This Row],[ShippingCost]]</f>
        <v>3731.55</v>
      </c>
      <c r="X807" t="str">
        <f>TEXT(Sheet1[[#This Row],[Date]], "yyyy")</f>
        <v>2024</v>
      </c>
      <c r="Y807" s="1">
        <f>Sheet1[[#This Row],[UnitPrice]]*Sheet1[[#This Row],[Quantity]] *(1 - Sheet1[[#This Row],[Discount]])</f>
        <v>3762</v>
      </c>
      <c r="Z807" s="24">
        <f>SUM(Sheet1[[#This Row],[Quantity]]*Sheet1[[#This Row],[Returned]])</f>
        <v>0</v>
      </c>
    </row>
    <row r="808" spans="1:26" hidden="1" x14ac:dyDescent="0.25">
      <c r="A808" s="6">
        <v>44959</v>
      </c>
      <c r="B808" t="s">
        <v>29</v>
      </c>
      <c r="C808" t="s">
        <v>46</v>
      </c>
      <c r="D808">
        <v>1</v>
      </c>
      <c r="E808" s="1">
        <v>80.959999999999994</v>
      </c>
      <c r="F808" t="s">
        <v>31</v>
      </c>
      <c r="G808" t="s">
        <v>22</v>
      </c>
      <c r="H808" s="9">
        <v>0</v>
      </c>
      <c r="I808" t="s">
        <v>59</v>
      </c>
      <c r="J808" s="1">
        <v>80.959999999999994</v>
      </c>
      <c r="K808" t="s">
        <v>82</v>
      </c>
      <c r="L808" t="s">
        <v>25</v>
      </c>
      <c r="M808">
        <v>0</v>
      </c>
      <c r="N808" t="s">
        <v>1624</v>
      </c>
      <c r="O808" t="s">
        <v>1625</v>
      </c>
      <c r="P808" s="11">
        <v>48.07</v>
      </c>
      <c r="Q808" s="6">
        <v>44959</v>
      </c>
      <c r="R808" s="6">
        <v>44962</v>
      </c>
      <c r="S808" t="s">
        <v>38</v>
      </c>
      <c r="T808">
        <f>Sheet1[[#This Row],[DeliveryDate]]-Sheet1[[#This Row],[OrderDate]]</f>
        <v>3</v>
      </c>
      <c r="U808" t="str">
        <f t="shared" si="24"/>
        <v>Feb</v>
      </c>
      <c r="V808" t="str">
        <f t="shared" si="25"/>
        <v>Sunday</v>
      </c>
      <c r="W808" s="1">
        <f>Sheet1[[#This Row],[TotalPrice]]-Sheet1[[#This Row],[ShippingCost]]</f>
        <v>32.889999999999993</v>
      </c>
      <c r="X808" t="str">
        <f>TEXT(Sheet1[[#This Row],[Date]], "yyyy")</f>
        <v>2023</v>
      </c>
      <c r="Y808" s="1">
        <f>Sheet1[[#This Row],[UnitPrice]]*Sheet1[[#This Row],[Quantity]] *(1 - Sheet1[[#This Row],[Discount]])</f>
        <v>80.959999999999994</v>
      </c>
      <c r="Z808" s="24">
        <f>SUM(Sheet1[[#This Row],[Quantity]]*Sheet1[[#This Row],[Returned]])</f>
        <v>0</v>
      </c>
    </row>
    <row r="809" spans="1:26" hidden="1" x14ac:dyDescent="0.25">
      <c r="A809" s="6">
        <v>45070</v>
      </c>
      <c r="B809" t="s">
        <v>62</v>
      </c>
      <c r="C809" t="s">
        <v>102</v>
      </c>
      <c r="D809">
        <v>3</v>
      </c>
      <c r="E809" s="1">
        <v>366.65</v>
      </c>
      <c r="F809" t="s">
        <v>58</v>
      </c>
      <c r="G809" t="s">
        <v>22</v>
      </c>
      <c r="H809" s="9">
        <v>0</v>
      </c>
      <c r="I809" t="s">
        <v>52</v>
      </c>
      <c r="J809" s="1">
        <v>1099.95</v>
      </c>
      <c r="K809" t="s">
        <v>82</v>
      </c>
      <c r="L809" t="s">
        <v>35</v>
      </c>
      <c r="M809">
        <v>0</v>
      </c>
      <c r="N809" t="s">
        <v>1626</v>
      </c>
      <c r="O809" t="s">
        <v>1627</v>
      </c>
      <c r="P809" s="11">
        <v>33.6</v>
      </c>
      <c r="Q809" s="6">
        <v>45070</v>
      </c>
      <c r="R809" s="6">
        <v>45077</v>
      </c>
      <c r="S809" t="s">
        <v>65</v>
      </c>
      <c r="T809">
        <f>Sheet1[[#This Row],[DeliveryDate]]-Sheet1[[#This Row],[OrderDate]]</f>
        <v>7</v>
      </c>
      <c r="U809" t="str">
        <f t="shared" si="24"/>
        <v>Aug</v>
      </c>
      <c r="V809" t="str">
        <f t="shared" si="25"/>
        <v>Sunday</v>
      </c>
      <c r="W809" s="1">
        <f>Sheet1[[#This Row],[TotalPrice]]-Sheet1[[#This Row],[ShippingCost]]</f>
        <v>1066.3500000000001</v>
      </c>
      <c r="X809" t="str">
        <f>TEXT(Sheet1[[#This Row],[Date]], "yyyy")</f>
        <v>2023</v>
      </c>
      <c r="Y809" s="1">
        <f>Sheet1[[#This Row],[UnitPrice]]*Sheet1[[#This Row],[Quantity]] *(1 - Sheet1[[#This Row],[Discount]])</f>
        <v>1099.9499999999998</v>
      </c>
      <c r="Z809" s="24">
        <f>SUM(Sheet1[[#This Row],[Quantity]]*Sheet1[[#This Row],[Returned]])</f>
        <v>0</v>
      </c>
    </row>
    <row r="810" spans="1:26" x14ac:dyDescent="0.25">
      <c r="A810" s="6">
        <v>45133</v>
      </c>
      <c r="B810" t="s">
        <v>19</v>
      </c>
      <c r="C810" t="s">
        <v>102</v>
      </c>
      <c r="D810">
        <v>6</v>
      </c>
      <c r="E810" s="1">
        <v>344.67</v>
      </c>
      <c r="F810" t="s">
        <v>58</v>
      </c>
      <c r="G810" t="s">
        <v>22</v>
      </c>
      <c r="H810" s="9">
        <v>0.1</v>
      </c>
      <c r="I810" t="s">
        <v>66</v>
      </c>
      <c r="J810" s="1">
        <v>1861.2180000000001</v>
      </c>
      <c r="K810" t="s">
        <v>24</v>
      </c>
      <c r="L810" t="s">
        <v>35</v>
      </c>
      <c r="M810">
        <v>1</v>
      </c>
      <c r="N810" t="s">
        <v>1628</v>
      </c>
      <c r="O810" t="s">
        <v>1629</v>
      </c>
      <c r="P810" s="11">
        <v>31.13</v>
      </c>
      <c r="Q810" s="6">
        <v>45133</v>
      </c>
      <c r="R810" s="6">
        <v>45139</v>
      </c>
      <c r="S810" t="s">
        <v>28</v>
      </c>
      <c r="T810">
        <f>Sheet1[[#This Row],[DeliveryDate]]-Sheet1[[#This Row],[OrderDate]]</f>
        <v>6</v>
      </c>
      <c r="U810" t="str">
        <f t="shared" si="24"/>
        <v>Mar</v>
      </c>
      <c r="V810" t="str">
        <f t="shared" si="25"/>
        <v>Thursday</v>
      </c>
      <c r="W810" s="1">
        <f>Sheet1[[#This Row],[TotalPrice]]-Sheet1[[#This Row],[ShippingCost]]</f>
        <v>1830.088</v>
      </c>
      <c r="X810" t="str">
        <f>TEXT(Sheet1[[#This Row],[Date]], "yyyy")</f>
        <v>2023</v>
      </c>
      <c r="Y810" s="1">
        <f>Sheet1[[#This Row],[UnitPrice]]*Sheet1[[#This Row],[Quantity]] *(1 - Sheet1[[#This Row],[Discount]])</f>
        <v>1861.2180000000001</v>
      </c>
      <c r="Z810" s="24">
        <f>SUM(Sheet1[[#This Row],[Quantity]]*Sheet1[[#This Row],[Returned]])</f>
        <v>6</v>
      </c>
    </row>
    <row r="811" spans="1:26" x14ac:dyDescent="0.25">
      <c r="A811" s="6">
        <v>45449</v>
      </c>
      <c r="B811" t="s">
        <v>45</v>
      </c>
      <c r="C811" t="s">
        <v>102</v>
      </c>
      <c r="D811">
        <v>12</v>
      </c>
      <c r="E811" s="1">
        <v>489.14</v>
      </c>
      <c r="F811" t="s">
        <v>58</v>
      </c>
      <c r="G811" t="s">
        <v>32</v>
      </c>
      <c r="H811" s="9">
        <v>0.15</v>
      </c>
      <c r="I811" t="s">
        <v>59</v>
      </c>
      <c r="J811" s="1">
        <v>4989.2280000000001</v>
      </c>
      <c r="K811" t="s">
        <v>24</v>
      </c>
      <c r="L811" t="s">
        <v>35</v>
      </c>
      <c r="M811">
        <v>0</v>
      </c>
      <c r="N811" t="s">
        <v>1630</v>
      </c>
      <c r="O811" t="s">
        <v>1631</v>
      </c>
      <c r="P811" s="11">
        <v>29.31</v>
      </c>
      <c r="Q811" s="6">
        <v>45449</v>
      </c>
      <c r="R811" s="6">
        <v>45458</v>
      </c>
      <c r="S811" t="s">
        <v>50</v>
      </c>
      <c r="T811">
        <f>Sheet1[[#This Row],[DeliveryDate]]-Sheet1[[#This Row],[OrderDate]]</f>
        <v>9</v>
      </c>
      <c r="U811" t="str">
        <f t="shared" si="24"/>
        <v>Jan</v>
      </c>
      <c r="V811" t="str">
        <f t="shared" si="25"/>
        <v>Thursday</v>
      </c>
      <c r="W811" s="1">
        <f>Sheet1[[#This Row],[TotalPrice]]-Sheet1[[#This Row],[ShippingCost]]</f>
        <v>4959.9179999999997</v>
      </c>
      <c r="X811" t="str">
        <f>TEXT(Sheet1[[#This Row],[Date]], "yyyy")</f>
        <v>2024</v>
      </c>
      <c r="Y811" s="1">
        <f>Sheet1[[#This Row],[UnitPrice]]*Sheet1[[#This Row],[Quantity]] *(1 - Sheet1[[#This Row],[Discount]])</f>
        <v>4989.2280000000001</v>
      </c>
      <c r="Z811" s="24">
        <f>SUM(Sheet1[[#This Row],[Quantity]]*Sheet1[[#This Row],[Returned]])</f>
        <v>0</v>
      </c>
    </row>
    <row r="812" spans="1:26" x14ac:dyDescent="0.25">
      <c r="A812" s="6">
        <v>45599</v>
      </c>
      <c r="B812" t="s">
        <v>39</v>
      </c>
      <c r="C812" t="s">
        <v>109</v>
      </c>
      <c r="D812">
        <v>17</v>
      </c>
      <c r="E812" s="1">
        <v>99.76</v>
      </c>
      <c r="F812" t="s">
        <v>51</v>
      </c>
      <c r="G812" t="s">
        <v>22</v>
      </c>
      <c r="H812" s="9">
        <v>0</v>
      </c>
      <c r="I812" t="s">
        <v>66</v>
      </c>
      <c r="J812" s="1">
        <v>1695.92</v>
      </c>
      <c r="K812" t="s">
        <v>24</v>
      </c>
      <c r="L812" t="s">
        <v>25</v>
      </c>
      <c r="M812">
        <v>1</v>
      </c>
      <c r="N812" t="s">
        <v>1632</v>
      </c>
      <c r="O812" t="s">
        <v>617</v>
      </c>
      <c r="P812" s="11">
        <v>21.89</v>
      </c>
      <c r="Q812" s="6">
        <v>45599</v>
      </c>
      <c r="R812" s="6">
        <v>45609</v>
      </c>
      <c r="S812" t="s">
        <v>44</v>
      </c>
      <c r="T812">
        <f>Sheet1[[#This Row],[DeliveryDate]]-Sheet1[[#This Row],[OrderDate]]</f>
        <v>10</v>
      </c>
      <c r="U812" t="str">
        <f t="shared" si="24"/>
        <v>Jul</v>
      </c>
      <c r="V812" t="str">
        <f t="shared" si="25"/>
        <v>Monday</v>
      </c>
      <c r="W812" s="1">
        <f>Sheet1[[#This Row],[TotalPrice]]-Sheet1[[#This Row],[ShippingCost]]</f>
        <v>1674.03</v>
      </c>
      <c r="X812" t="str">
        <f>TEXT(Sheet1[[#This Row],[Date]], "yyyy")</f>
        <v>2024</v>
      </c>
      <c r="Y812" s="1">
        <f>Sheet1[[#This Row],[UnitPrice]]*Sheet1[[#This Row],[Quantity]] *(1 - Sheet1[[#This Row],[Discount]])</f>
        <v>1695.92</v>
      </c>
      <c r="Z812" s="24">
        <f>SUM(Sheet1[[#This Row],[Quantity]]*Sheet1[[#This Row],[Returned]])</f>
        <v>17</v>
      </c>
    </row>
    <row r="813" spans="1:26" hidden="1" x14ac:dyDescent="0.25">
      <c r="A813" s="6">
        <v>44936</v>
      </c>
      <c r="B813" t="s">
        <v>19</v>
      </c>
      <c r="C813" t="s">
        <v>46</v>
      </c>
      <c r="D813">
        <v>6</v>
      </c>
      <c r="E813" s="1">
        <v>176.52</v>
      </c>
      <c r="F813" t="s">
        <v>58</v>
      </c>
      <c r="G813" t="s">
        <v>22</v>
      </c>
      <c r="H813" s="9">
        <v>0.15</v>
      </c>
      <c r="I813" t="s">
        <v>33</v>
      </c>
      <c r="J813" s="1">
        <v>900.25200000000007</v>
      </c>
      <c r="K813" t="s">
        <v>24</v>
      </c>
      <c r="L813" t="s">
        <v>25</v>
      </c>
      <c r="M813">
        <v>0</v>
      </c>
      <c r="N813" t="s">
        <v>1633</v>
      </c>
      <c r="O813" t="s">
        <v>1634</v>
      </c>
      <c r="P813" s="11">
        <v>16.98</v>
      </c>
      <c r="Q813" s="6">
        <v>44936</v>
      </c>
      <c r="R813" s="6">
        <v>44939</v>
      </c>
      <c r="S813" t="s">
        <v>28</v>
      </c>
      <c r="T813">
        <f>Sheet1[[#This Row],[DeliveryDate]]-Sheet1[[#This Row],[OrderDate]]</f>
        <v>3</v>
      </c>
      <c r="U813" t="str">
        <f t="shared" si="24"/>
        <v>Dec</v>
      </c>
      <c r="V813" t="str">
        <f t="shared" si="25"/>
        <v>Monday</v>
      </c>
      <c r="W813" s="1">
        <f>Sheet1[[#This Row],[TotalPrice]]-Sheet1[[#This Row],[ShippingCost]]</f>
        <v>883.27200000000005</v>
      </c>
      <c r="X813" t="str">
        <f>TEXT(Sheet1[[#This Row],[Date]], "yyyy")</f>
        <v>2023</v>
      </c>
      <c r="Y813" s="1">
        <f>Sheet1[[#This Row],[UnitPrice]]*Sheet1[[#This Row],[Quantity]] *(1 - Sheet1[[#This Row],[Discount]])</f>
        <v>900.25200000000007</v>
      </c>
      <c r="Z813" s="24">
        <f>SUM(Sheet1[[#This Row],[Quantity]]*Sheet1[[#This Row],[Returned]])</f>
        <v>0</v>
      </c>
    </row>
    <row r="814" spans="1:26" hidden="1" x14ac:dyDescent="0.25">
      <c r="A814" s="6">
        <v>45215</v>
      </c>
      <c r="B814" t="s">
        <v>19</v>
      </c>
      <c r="C814" t="s">
        <v>93</v>
      </c>
      <c r="D814">
        <v>6</v>
      </c>
      <c r="E814" s="1">
        <v>485.66</v>
      </c>
      <c r="F814" t="s">
        <v>58</v>
      </c>
      <c r="G814" t="s">
        <v>22</v>
      </c>
      <c r="H814" s="9">
        <v>0.05</v>
      </c>
      <c r="I814" t="s">
        <v>23</v>
      </c>
      <c r="J814" s="1">
        <v>2768.2620000000002</v>
      </c>
      <c r="K814" t="s">
        <v>34</v>
      </c>
      <c r="L814" t="s">
        <v>25</v>
      </c>
      <c r="M814">
        <v>0</v>
      </c>
      <c r="N814" t="s">
        <v>1635</v>
      </c>
      <c r="O814" t="s">
        <v>1636</v>
      </c>
      <c r="P814" s="11">
        <v>30.62</v>
      </c>
      <c r="Q814" s="6">
        <v>45215</v>
      </c>
      <c r="R814" s="6">
        <v>45221</v>
      </c>
      <c r="S814" t="s">
        <v>28</v>
      </c>
      <c r="T814">
        <f>Sheet1[[#This Row],[DeliveryDate]]-Sheet1[[#This Row],[OrderDate]]</f>
        <v>6</v>
      </c>
      <c r="U814" t="str">
        <f t="shared" si="24"/>
        <v>Aug</v>
      </c>
      <c r="V814" t="str">
        <f t="shared" si="25"/>
        <v>Saturday</v>
      </c>
      <c r="W814" s="1">
        <f>Sheet1[[#This Row],[TotalPrice]]-Sheet1[[#This Row],[ShippingCost]]</f>
        <v>2737.6420000000003</v>
      </c>
      <c r="X814" t="str">
        <f>TEXT(Sheet1[[#This Row],[Date]], "yyyy")</f>
        <v>2023</v>
      </c>
      <c r="Y814" s="1">
        <f>Sheet1[[#This Row],[UnitPrice]]*Sheet1[[#This Row],[Quantity]] *(1 - Sheet1[[#This Row],[Discount]])</f>
        <v>2768.2619999999997</v>
      </c>
      <c r="Z814" s="24">
        <f>SUM(Sheet1[[#This Row],[Quantity]]*Sheet1[[#This Row],[Returned]])</f>
        <v>0</v>
      </c>
    </row>
    <row r="815" spans="1:26" hidden="1" x14ac:dyDescent="0.25">
      <c r="A815" s="6">
        <v>45735</v>
      </c>
      <c r="B815" t="s">
        <v>45</v>
      </c>
      <c r="C815" t="s">
        <v>20</v>
      </c>
      <c r="D815">
        <v>8</v>
      </c>
      <c r="E815" s="1">
        <v>141.61000000000001</v>
      </c>
      <c r="F815" t="s">
        <v>21</v>
      </c>
      <c r="G815" t="s">
        <v>32</v>
      </c>
      <c r="H815" s="9">
        <v>0.1</v>
      </c>
      <c r="I815" t="s">
        <v>59</v>
      </c>
      <c r="J815" s="1">
        <v>1019.592</v>
      </c>
      <c r="K815" t="s">
        <v>34</v>
      </c>
      <c r="L815" t="s">
        <v>41</v>
      </c>
      <c r="M815">
        <v>0</v>
      </c>
      <c r="N815" t="s">
        <v>1637</v>
      </c>
      <c r="O815" t="s">
        <v>1638</v>
      </c>
      <c r="P815" s="11">
        <v>14.02</v>
      </c>
      <c r="Q815" s="6">
        <v>45735</v>
      </c>
      <c r="R815" s="6">
        <v>45740</v>
      </c>
      <c r="S815" t="s">
        <v>50</v>
      </c>
      <c r="T815">
        <f>Sheet1[[#This Row],[DeliveryDate]]-Sheet1[[#This Row],[OrderDate]]</f>
        <v>5</v>
      </c>
      <c r="U815" t="str">
        <f t="shared" si="24"/>
        <v>Oct</v>
      </c>
      <c r="V815" t="str">
        <f t="shared" si="25"/>
        <v>Sunday</v>
      </c>
      <c r="W815" s="1">
        <f>Sheet1[[#This Row],[TotalPrice]]-Sheet1[[#This Row],[ShippingCost]]</f>
        <v>1005.572</v>
      </c>
      <c r="X815" t="str">
        <f>TEXT(Sheet1[[#This Row],[Date]], "yyyy")</f>
        <v>2025</v>
      </c>
      <c r="Y815" s="1">
        <f>Sheet1[[#This Row],[UnitPrice]]*Sheet1[[#This Row],[Quantity]] *(1 - Sheet1[[#This Row],[Discount]])</f>
        <v>1019.5920000000001</v>
      </c>
      <c r="Z815" s="24">
        <f>SUM(Sheet1[[#This Row],[Quantity]]*Sheet1[[#This Row],[Returned]])</f>
        <v>0</v>
      </c>
    </row>
    <row r="816" spans="1:26" x14ac:dyDescent="0.25">
      <c r="A816" s="6">
        <v>45642</v>
      </c>
      <c r="B816" t="s">
        <v>62</v>
      </c>
      <c r="C816" t="s">
        <v>40</v>
      </c>
      <c r="D816">
        <v>9</v>
      </c>
      <c r="E816" s="1">
        <v>215.29</v>
      </c>
      <c r="F816" t="s">
        <v>51</v>
      </c>
      <c r="G816" t="s">
        <v>22</v>
      </c>
      <c r="H816" s="9">
        <v>0.1</v>
      </c>
      <c r="I816" t="s">
        <v>33</v>
      </c>
      <c r="J816" s="1">
        <v>1743.8489999999999</v>
      </c>
      <c r="K816" t="s">
        <v>82</v>
      </c>
      <c r="L816" t="s">
        <v>41</v>
      </c>
      <c r="M816">
        <v>0</v>
      </c>
      <c r="N816" t="s">
        <v>1639</v>
      </c>
      <c r="O816" t="s">
        <v>1640</v>
      </c>
      <c r="P816" s="11">
        <v>5.84</v>
      </c>
      <c r="Q816" s="6">
        <v>45642</v>
      </c>
      <c r="R816" s="6">
        <v>45645</v>
      </c>
      <c r="S816" t="s">
        <v>65</v>
      </c>
      <c r="T816">
        <f>Sheet1[[#This Row],[DeliveryDate]]-Sheet1[[#This Row],[OrderDate]]</f>
        <v>3</v>
      </c>
      <c r="U816" t="str">
        <f t="shared" si="24"/>
        <v>Nov</v>
      </c>
      <c r="V816" t="str">
        <f t="shared" si="25"/>
        <v>Monday</v>
      </c>
      <c r="W816" s="1">
        <f>Sheet1[[#This Row],[TotalPrice]]-Sheet1[[#This Row],[ShippingCost]]</f>
        <v>1738.009</v>
      </c>
      <c r="X816" t="str">
        <f>TEXT(Sheet1[[#This Row],[Date]], "yyyy")</f>
        <v>2024</v>
      </c>
      <c r="Y816" s="1">
        <f>Sheet1[[#This Row],[UnitPrice]]*Sheet1[[#This Row],[Quantity]] *(1 - Sheet1[[#This Row],[Discount]])</f>
        <v>1743.8489999999999</v>
      </c>
      <c r="Z816" s="24">
        <f>SUM(Sheet1[[#This Row],[Quantity]]*Sheet1[[#This Row],[Returned]])</f>
        <v>0</v>
      </c>
    </row>
    <row r="817" spans="1:26" hidden="1" x14ac:dyDescent="0.25">
      <c r="A817" s="6">
        <v>45154</v>
      </c>
      <c r="B817" t="s">
        <v>62</v>
      </c>
      <c r="C817" t="s">
        <v>20</v>
      </c>
      <c r="D817">
        <v>18</v>
      </c>
      <c r="E817" s="1">
        <v>497.22</v>
      </c>
      <c r="F817" t="s">
        <v>21</v>
      </c>
      <c r="G817" t="s">
        <v>22</v>
      </c>
      <c r="H817" s="9">
        <v>0.05</v>
      </c>
      <c r="I817" t="s">
        <v>66</v>
      </c>
      <c r="J817" s="1">
        <v>8502.4620000000014</v>
      </c>
      <c r="K817" t="s">
        <v>82</v>
      </c>
      <c r="L817" t="s">
        <v>41</v>
      </c>
      <c r="M817">
        <v>0</v>
      </c>
      <c r="N817" t="s">
        <v>1641</v>
      </c>
      <c r="O817" t="s">
        <v>1642</v>
      </c>
      <c r="P817" s="11">
        <v>17.39</v>
      </c>
      <c r="Q817" s="6">
        <v>45154</v>
      </c>
      <c r="R817" s="6">
        <v>45158</v>
      </c>
      <c r="S817" t="s">
        <v>65</v>
      </c>
      <c r="T817">
        <f>Sheet1[[#This Row],[DeliveryDate]]-Sheet1[[#This Row],[OrderDate]]</f>
        <v>4</v>
      </c>
      <c r="U817" t="str">
        <f t="shared" si="24"/>
        <v>Dec</v>
      </c>
      <c r="V817" t="str">
        <f t="shared" si="25"/>
        <v>Monday</v>
      </c>
      <c r="W817" s="1">
        <f>Sheet1[[#This Row],[TotalPrice]]-Sheet1[[#This Row],[ShippingCost]]</f>
        <v>8485.0720000000019</v>
      </c>
      <c r="X817" t="str">
        <f>TEXT(Sheet1[[#This Row],[Date]], "yyyy")</f>
        <v>2023</v>
      </c>
      <c r="Y817" s="1">
        <f>Sheet1[[#This Row],[UnitPrice]]*Sheet1[[#This Row],[Quantity]] *(1 - Sheet1[[#This Row],[Discount]])</f>
        <v>8502.4620000000014</v>
      </c>
      <c r="Z817" s="24">
        <f>SUM(Sheet1[[#This Row],[Quantity]]*Sheet1[[#This Row],[Returned]])</f>
        <v>0</v>
      </c>
    </row>
    <row r="818" spans="1:26" x14ac:dyDescent="0.25">
      <c r="A818" s="6">
        <v>44936</v>
      </c>
      <c r="B818" t="s">
        <v>19</v>
      </c>
      <c r="C818" t="s">
        <v>40</v>
      </c>
      <c r="D818">
        <v>13</v>
      </c>
      <c r="E818" s="1">
        <v>347.73</v>
      </c>
      <c r="F818" t="s">
        <v>21</v>
      </c>
      <c r="G818" t="s">
        <v>22</v>
      </c>
      <c r="H818" s="9">
        <v>0.05</v>
      </c>
      <c r="I818" t="s">
        <v>66</v>
      </c>
      <c r="J818" s="1">
        <v>4294.4654999999993</v>
      </c>
      <c r="K818" t="s">
        <v>34</v>
      </c>
      <c r="L818" t="s">
        <v>25</v>
      </c>
      <c r="M818">
        <v>1</v>
      </c>
      <c r="N818" t="s">
        <v>1643</v>
      </c>
      <c r="O818" t="s">
        <v>1644</v>
      </c>
      <c r="P818" s="11">
        <v>31.81</v>
      </c>
      <c r="Q818" s="6">
        <v>44936</v>
      </c>
      <c r="R818" s="6">
        <v>44946</v>
      </c>
      <c r="S818" t="s">
        <v>28</v>
      </c>
      <c r="T818">
        <f>Sheet1[[#This Row],[DeliveryDate]]-Sheet1[[#This Row],[OrderDate]]</f>
        <v>10</v>
      </c>
      <c r="U818" t="str">
        <f t="shared" si="24"/>
        <v>Mar</v>
      </c>
      <c r="V818" t="str">
        <f t="shared" si="25"/>
        <v>Thursday</v>
      </c>
      <c r="W818" s="1">
        <f>Sheet1[[#This Row],[TotalPrice]]-Sheet1[[#This Row],[ShippingCost]]</f>
        <v>4262.6554999999989</v>
      </c>
      <c r="X818" t="str">
        <f>TEXT(Sheet1[[#This Row],[Date]], "yyyy")</f>
        <v>2023</v>
      </c>
      <c r="Y818" s="1">
        <f>Sheet1[[#This Row],[UnitPrice]]*Sheet1[[#This Row],[Quantity]] *(1 - Sheet1[[#This Row],[Discount]])</f>
        <v>4294.4654999999993</v>
      </c>
      <c r="Z818" s="24">
        <f>SUM(Sheet1[[#This Row],[Quantity]]*Sheet1[[#This Row],[Returned]])</f>
        <v>13</v>
      </c>
    </row>
    <row r="819" spans="1:26" x14ac:dyDescent="0.25">
      <c r="A819" s="6">
        <v>45786</v>
      </c>
      <c r="B819" t="s">
        <v>45</v>
      </c>
      <c r="C819" t="s">
        <v>46</v>
      </c>
      <c r="D819">
        <v>3</v>
      </c>
      <c r="E819" s="1">
        <v>371.21</v>
      </c>
      <c r="F819" t="s">
        <v>51</v>
      </c>
      <c r="G819" t="s">
        <v>22</v>
      </c>
      <c r="H819" s="9">
        <v>0.1</v>
      </c>
      <c r="I819" t="s">
        <v>23</v>
      </c>
      <c r="J819" s="1">
        <v>1002.2670000000001</v>
      </c>
      <c r="K819" t="s">
        <v>34</v>
      </c>
      <c r="L819" t="s">
        <v>35</v>
      </c>
      <c r="M819">
        <v>0</v>
      </c>
      <c r="N819" t="s">
        <v>1645</v>
      </c>
      <c r="O819" t="s">
        <v>1646</v>
      </c>
      <c r="P819" s="11">
        <v>20.02</v>
      </c>
      <c r="Q819" s="6">
        <v>45786</v>
      </c>
      <c r="R819" s="6">
        <v>45795</v>
      </c>
      <c r="S819" t="s">
        <v>50</v>
      </c>
      <c r="T819">
        <f>Sheet1[[#This Row],[DeliveryDate]]-Sheet1[[#This Row],[OrderDate]]</f>
        <v>9</v>
      </c>
      <c r="U819" t="str">
        <f t="shared" si="24"/>
        <v>Oct</v>
      </c>
      <c r="V819" t="str">
        <f t="shared" si="25"/>
        <v>Saturday</v>
      </c>
      <c r="W819" s="1">
        <f>Sheet1[[#This Row],[TotalPrice]]-Sheet1[[#This Row],[ShippingCost]]</f>
        <v>982.24700000000007</v>
      </c>
      <c r="X819" t="str">
        <f>TEXT(Sheet1[[#This Row],[Date]], "yyyy")</f>
        <v>2025</v>
      </c>
      <c r="Y819" s="1">
        <f>Sheet1[[#This Row],[UnitPrice]]*Sheet1[[#This Row],[Quantity]] *(1 - Sheet1[[#This Row],[Discount]])</f>
        <v>1002.2669999999999</v>
      </c>
      <c r="Z819" s="24">
        <f>SUM(Sheet1[[#This Row],[Quantity]]*Sheet1[[#This Row],[Returned]])</f>
        <v>0</v>
      </c>
    </row>
    <row r="820" spans="1:26" x14ac:dyDescent="0.25">
      <c r="A820" s="6">
        <v>45390</v>
      </c>
      <c r="B820" t="s">
        <v>19</v>
      </c>
      <c r="C820" t="s">
        <v>109</v>
      </c>
      <c r="D820">
        <v>12</v>
      </c>
      <c r="E820" s="1">
        <v>434.33</v>
      </c>
      <c r="F820" t="s">
        <v>31</v>
      </c>
      <c r="G820" t="s">
        <v>22</v>
      </c>
      <c r="H820" s="9">
        <v>0.15</v>
      </c>
      <c r="I820" t="s">
        <v>59</v>
      </c>
      <c r="J820" s="1">
        <v>4430.1660000000002</v>
      </c>
      <c r="K820" t="s">
        <v>67</v>
      </c>
      <c r="L820" t="s">
        <v>25</v>
      </c>
      <c r="M820">
        <v>0</v>
      </c>
      <c r="N820" t="s">
        <v>1647</v>
      </c>
      <c r="O820" t="s">
        <v>446</v>
      </c>
      <c r="P820" s="11">
        <v>15.33</v>
      </c>
      <c r="Q820" s="6">
        <v>45390</v>
      </c>
      <c r="R820" s="6">
        <v>45398</v>
      </c>
      <c r="S820" t="s">
        <v>28</v>
      </c>
      <c r="T820">
        <f>Sheet1[[#This Row],[DeliveryDate]]-Sheet1[[#This Row],[OrderDate]]</f>
        <v>8</v>
      </c>
      <c r="U820" t="str">
        <f t="shared" si="24"/>
        <v>Jun</v>
      </c>
      <c r="V820" t="str">
        <f t="shared" si="25"/>
        <v>Tuesday</v>
      </c>
      <c r="W820" s="1">
        <f>Sheet1[[#This Row],[TotalPrice]]-Sheet1[[#This Row],[ShippingCost]]</f>
        <v>4414.8360000000002</v>
      </c>
      <c r="X820" t="str">
        <f>TEXT(Sheet1[[#This Row],[Date]], "yyyy")</f>
        <v>2024</v>
      </c>
      <c r="Y820" s="1">
        <f>Sheet1[[#This Row],[UnitPrice]]*Sheet1[[#This Row],[Quantity]] *(1 - Sheet1[[#This Row],[Discount]])</f>
        <v>4430.1660000000002</v>
      </c>
      <c r="Z820" s="24">
        <f>SUM(Sheet1[[#This Row],[Quantity]]*Sheet1[[#This Row],[Returned]])</f>
        <v>0</v>
      </c>
    </row>
    <row r="821" spans="1:26" x14ac:dyDescent="0.25">
      <c r="A821" s="6">
        <v>45067</v>
      </c>
      <c r="B821" t="s">
        <v>62</v>
      </c>
      <c r="C821" t="s">
        <v>40</v>
      </c>
      <c r="D821">
        <v>6</v>
      </c>
      <c r="E821" s="1">
        <v>294.97000000000003</v>
      </c>
      <c r="F821" t="s">
        <v>31</v>
      </c>
      <c r="G821" t="s">
        <v>22</v>
      </c>
      <c r="H821" s="9">
        <v>0.05</v>
      </c>
      <c r="I821" t="s">
        <v>59</v>
      </c>
      <c r="J821" s="1">
        <v>1681.329</v>
      </c>
      <c r="K821" t="s">
        <v>82</v>
      </c>
      <c r="L821" t="s">
        <v>41</v>
      </c>
      <c r="M821">
        <v>0</v>
      </c>
      <c r="N821" t="s">
        <v>1648</v>
      </c>
      <c r="O821" t="s">
        <v>1649</v>
      </c>
      <c r="P821" s="11">
        <v>48.08</v>
      </c>
      <c r="Q821" s="6">
        <v>45067</v>
      </c>
      <c r="R821" s="6">
        <v>45075</v>
      </c>
      <c r="S821" t="s">
        <v>65</v>
      </c>
      <c r="T821">
        <f>Sheet1[[#This Row],[DeliveryDate]]-Sheet1[[#This Row],[OrderDate]]</f>
        <v>8</v>
      </c>
      <c r="U821" t="str">
        <f t="shared" si="24"/>
        <v>Mar</v>
      </c>
      <c r="V821" t="str">
        <f t="shared" si="25"/>
        <v>Tuesday</v>
      </c>
      <c r="W821" s="1">
        <f>Sheet1[[#This Row],[TotalPrice]]-Sheet1[[#This Row],[ShippingCost]]</f>
        <v>1633.249</v>
      </c>
      <c r="X821" t="str">
        <f>TEXT(Sheet1[[#This Row],[Date]], "yyyy")</f>
        <v>2023</v>
      </c>
      <c r="Y821" s="1">
        <f>Sheet1[[#This Row],[UnitPrice]]*Sheet1[[#This Row],[Quantity]] *(1 - Sheet1[[#This Row],[Discount]])</f>
        <v>1681.3290000000002</v>
      </c>
      <c r="Z821" s="24">
        <f>SUM(Sheet1[[#This Row],[Quantity]]*Sheet1[[#This Row],[Returned]])</f>
        <v>0</v>
      </c>
    </row>
    <row r="822" spans="1:26" x14ac:dyDescent="0.25">
      <c r="A822" s="6">
        <v>45253</v>
      </c>
      <c r="B822" t="s">
        <v>45</v>
      </c>
      <c r="C822" t="s">
        <v>30</v>
      </c>
      <c r="D822">
        <v>12</v>
      </c>
      <c r="E822" s="1">
        <v>130.9</v>
      </c>
      <c r="F822" t="s">
        <v>58</v>
      </c>
      <c r="G822" t="s">
        <v>32</v>
      </c>
      <c r="H822" s="9">
        <v>0.15</v>
      </c>
      <c r="I822" t="s">
        <v>33</v>
      </c>
      <c r="J822" s="1">
        <v>1335.18</v>
      </c>
      <c r="K822" t="s">
        <v>55</v>
      </c>
      <c r="L822" t="s">
        <v>35</v>
      </c>
      <c r="M822">
        <v>0</v>
      </c>
      <c r="N822" t="s">
        <v>1650</v>
      </c>
      <c r="O822" t="s">
        <v>1651</v>
      </c>
      <c r="P822" s="11">
        <v>34.69</v>
      </c>
      <c r="Q822" s="6">
        <v>45253</v>
      </c>
      <c r="R822" s="6">
        <v>45260</v>
      </c>
      <c r="S822" t="s">
        <v>50</v>
      </c>
      <c r="T822">
        <f>Sheet1[[#This Row],[DeliveryDate]]-Sheet1[[#This Row],[OrderDate]]</f>
        <v>7</v>
      </c>
      <c r="U822" t="str">
        <f t="shared" si="24"/>
        <v>Jan</v>
      </c>
      <c r="V822" t="str">
        <f t="shared" si="25"/>
        <v>Saturday</v>
      </c>
      <c r="W822" s="1">
        <f>Sheet1[[#This Row],[TotalPrice]]-Sheet1[[#This Row],[ShippingCost]]</f>
        <v>1300.49</v>
      </c>
      <c r="X822" t="str">
        <f>TEXT(Sheet1[[#This Row],[Date]], "yyyy")</f>
        <v>2023</v>
      </c>
      <c r="Y822" s="1">
        <f>Sheet1[[#This Row],[UnitPrice]]*Sheet1[[#This Row],[Quantity]] *(1 - Sheet1[[#This Row],[Discount]])</f>
        <v>1335.18</v>
      </c>
      <c r="Z822" s="24">
        <f>SUM(Sheet1[[#This Row],[Quantity]]*Sheet1[[#This Row],[Returned]])</f>
        <v>0</v>
      </c>
    </row>
    <row r="823" spans="1:26" x14ac:dyDescent="0.25">
      <c r="A823" s="6">
        <v>45377</v>
      </c>
      <c r="B823" t="s">
        <v>39</v>
      </c>
      <c r="C823" t="s">
        <v>102</v>
      </c>
      <c r="D823">
        <v>18</v>
      </c>
      <c r="E823" s="1">
        <v>539.98</v>
      </c>
      <c r="F823" t="s">
        <v>51</v>
      </c>
      <c r="G823" t="s">
        <v>32</v>
      </c>
      <c r="H823" s="9">
        <v>0.15</v>
      </c>
      <c r="I823" t="s">
        <v>23</v>
      </c>
      <c r="J823" s="1">
        <v>8261.6939999999995</v>
      </c>
      <c r="K823" t="s">
        <v>67</v>
      </c>
      <c r="L823" t="s">
        <v>25</v>
      </c>
      <c r="M823">
        <v>1</v>
      </c>
      <c r="N823" t="s">
        <v>1652</v>
      </c>
      <c r="O823" t="s">
        <v>1653</v>
      </c>
      <c r="P823" s="11">
        <v>34.44</v>
      </c>
      <c r="Q823" s="6">
        <v>45377</v>
      </c>
      <c r="R823" s="6">
        <v>45387</v>
      </c>
      <c r="S823" t="s">
        <v>44</v>
      </c>
      <c r="T823">
        <f>Sheet1[[#This Row],[DeliveryDate]]-Sheet1[[#This Row],[OrderDate]]</f>
        <v>10</v>
      </c>
      <c r="U823" t="str">
        <f t="shared" si="24"/>
        <v>Jul</v>
      </c>
      <c r="V823" t="str">
        <f t="shared" si="25"/>
        <v>Thursday</v>
      </c>
      <c r="W823" s="1">
        <f>Sheet1[[#This Row],[TotalPrice]]-Sheet1[[#This Row],[ShippingCost]]</f>
        <v>8227.253999999999</v>
      </c>
      <c r="X823" t="str">
        <f>TEXT(Sheet1[[#This Row],[Date]], "yyyy")</f>
        <v>2024</v>
      </c>
      <c r="Y823" s="1">
        <f>Sheet1[[#This Row],[UnitPrice]]*Sheet1[[#This Row],[Quantity]] *(1 - Sheet1[[#This Row],[Discount]])</f>
        <v>8261.6939999999995</v>
      </c>
      <c r="Z823" s="24">
        <f>SUM(Sheet1[[#This Row],[Quantity]]*Sheet1[[#This Row],[Returned]])</f>
        <v>18</v>
      </c>
    </row>
    <row r="824" spans="1:26" hidden="1" x14ac:dyDescent="0.25">
      <c r="A824" s="6">
        <v>45022</v>
      </c>
      <c r="B824" t="s">
        <v>19</v>
      </c>
      <c r="C824" t="s">
        <v>46</v>
      </c>
      <c r="D824">
        <v>5</v>
      </c>
      <c r="E824" s="1">
        <v>411.24</v>
      </c>
      <c r="F824" t="s">
        <v>31</v>
      </c>
      <c r="G824" t="s">
        <v>22</v>
      </c>
      <c r="H824" s="9">
        <v>0.15</v>
      </c>
      <c r="I824" t="s">
        <v>59</v>
      </c>
      <c r="J824" s="1">
        <v>1747.77</v>
      </c>
      <c r="K824" t="s">
        <v>67</v>
      </c>
      <c r="L824" t="s">
        <v>41</v>
      </c>
      <c r="M824">
        <v>1</v>
      </c>
      <c r="N824" t="s">
        <v>1654</v>
      </c>
      <c r="O824" t="s">
        <v>1655</v>
      </c>
      <c r="P824" s="11">
        <v>5.35</v>
      </c>
      <c r="Q824" s="6">
        <v>45022</v>
      </c>
      <c r="R824" s="6">
        <v>45026</v>
      </c>
      <c r="S824" t="s">
        <v>28</v>
      </c>
      <c r="T824">
        <f>Sheet1[[#This Row],[DeliveryDate]]-Sheet1[[#This Row],[OrderDate]]</f>
        <v>4</v>
      </c>
      <c r="U824" t="str">
        <f t="shared" si="24"/>
        <v>Feb</v>
      </c>
      <c r="V824" t="str">
        <f t="shared" si="25"/>
        <v>Sunday</v>
      </c>
      <c r="W824" s="1">
        <f>Sheet1[[#This Row],[TotalPrice]]-Sheet1[[#This Row],[ShippingCost]]</f>
        <v>1742.42</v>
      </c>
      <c r="X824" t="str">
        <f>TEXT(Sheet1[[#This Row],[Date]], "yyyy")</f>
        <v>2023</v>
      </c>
      <c r="Y824" s="1">
        <f>Sheet1[[#This Row],[UnitPrice]]*Sheet1[[#This Row],[Quantity]] *(1 - Sheet1[[#This Row],[Discount]])</f>
        <v>1747.7699999999998</v>
      </c>
      <c r="Z824" s="24">
        <f>SUM(Sheet1[[#This Row],[Quantity]]*Sheet1[[#This Row],[Returned]])</f>
        <v>5</v>
      </c>
    </row>
    <row r="825" spans="1:26" hidden="1" x14ac:dyDescent="0.25">
      <c r="A825" s="6">
        <v>45641</v>
      </c>
      <c r="B825" t="s">
        <v>29</v>
      </c>
      <c r="C825" t="s">
        <v>20</v>
      </c>
      <c r="D825">
        <v>17</v>
      </c>
      <c r="E825" s="1">
        <v>506.38</v>
      </c>
      <c r="F825" t="s">
        <v>21</v>
      </c>
      <c r="G825" t="s">
        <v>22</v>
      </c>
      <c r="H825" s="9">
        <v>0</v>
      </c>
      <c r="I825" t="s">
        <v>52</v>
      </c>
      <c r="J825" s="1">
        <v>8608.4599999999991</v>
      </c>
      <c r="K825" t="s">
        <v>67</v>
      </c>
      <c r="L825" t="s">
        <v>41</v>
      </c>
      <c r="M825">
        <v>1</v>
      </c>
      <c r="N825" t="s">
        <v>1656</v>
      </c>
      <c r="O825" t="s">
        <v>1657</v>
      </c>
      <c r="P825" s="11">
        <v>33.36</v>
      </c>
      <c r="Q825" s="6">
        <v>45641</v>
      </c>
      <c r="R825" s="6">
        <v>45649</v>
      </c>
      <c r="S825" t="s">
        <v>38</v>
      </c>
      <c r="T825">
        <f>Sheet1[[#This Row],[DeliveryDate]]-Sheet1[[#This Row],[OrderDate]]</f>
        <v>8</v>
      </c>
      <c r="U825" t="str">
        <f t="shared" si="24"/>
        <v>Apr</v>
      </c>
      <c r="V825" t="str">
        <f t="shared" si="25"/>
        <v>Saturday</v>
      </c>
      <c r="W825" s="1">
        <f>Sheet1[[#This Row],[TotalPrice]]-Sheet1[[#This Row],[ShippingCost]]</f>
        <v>8575.0999999999985</v>
      </c>
      <c r="X825" t="str">
        <f>TEXT(Sheet1[[#This Row],[Date]], "yyyy")</f>
        <v>2024</v>
      </c>
      <c r="Y825" s="1">
        <f>Sheet1[[#This Row],[UnitPrice]]*Sheet1[[#This Row],[Quantity]] *(1 - Sheet1[[#This Row],[Discount]])</f>
        <v>8608.4599999999991</v>
      </c>
      <c r="Z825" s="24">
        <f>SUM(Sheet1[[#This Row],[Quantity]]*Sheet1[[#This Row],[Returned]])</f>
        <v>17</v>
      </c>
    </row>
    <row r="826" spans="1:26" x14ac:dyDescent="0.25">
      <c r="A826" s="6">
        <v>45172</v>
      </c>
      <c r="B826" t="s">
        <v>29</v>
      </c>
      <c r="C826" t="s">
        <v>40</v>
      </c>
      <c r="D826">
        <v>4</v>
      </c>
      <c r="E826" s="1">
        <v>467.45</v>
      </c>
      <c r="F826" t="s">
        <v>51</v>
      </c>
      <c r="G826" t="s">
        <v>22</v>
      </c>
      <c r="H826" s="9">
        <v>0.05</v>
      </c>
      <c r="I826" t="s">
        <v>47</v>
      </c>
      <c r="J826" s="1">
        <v>1776.31</v>
      </c>
      <c r="K826" t="s">
        <v>34</v>
      </c>
      <c r="L826" t="s">
        <v>41</v>
      </c>
      <c r="M826">
        <v>0</v>
      </c>
      <c r="N826" t="s">
        <v>1658</v>
      </c>
      <c r="O826" t="s">
        <v>1659</v>
      </c>
      <c r="P826" s="11">
        <v>25.05</v>
      </c>
      <c r="Q826" s="6">
        <v>45172</v>
      </c>
      <c r="R826" s="6">
        <v>45182</v>
      </c>
      <c r="S826" t="s">
        <v>38</v>
      </c>
      <c r="T826">
        <f>Sheet1[[#This Row],[DeliveryDate]]-Sheet1[[#This Row],[OrderDate]]</f>
        <v>10</v>
      </c>
      <c r="U826" t="str">
        <f t="shared" si="24"/>
        <v>Jun</v>
      </c>
      <c r="V826" t="str">
        <f t="shared" si="25"/>
        <v>Saturday</v>
      </c>
      <c r="W826" s="1">
        <f>Sheet1[[#This Row],[TotalPrice]]-Sheet1[[#This Row],[ShippingCost]]</f>
        <v>1751.26</v>
      </c>
      <c r="X826" t="str">
        <f>TEXT(Sheet1[[#This Row],[Date]], "yyyy")</f>
        <v>2023</v>
      </c>
      <c r="Y826" s="1">
        <f>Sheet1[[#This Row],[UnitPrice]]*Sheet1[[#This Row],[Quantity]] *(1 - Sheet1[[#This Row],[Discount]])</f>
        <v>1776.31</v>
      </c>
      <c r="Z826" s="24">
        <f>SUM(Sheet1[[#This Row],[Quantity]]*Sheet1[[#This Row],[Returned]])</f>
        <v>0</v>
      </c>
    </row>
    <row r="827" spans="1:26" hidden="1" x14ac:dyDescent="0.25">
      <c r="A827" s="6">
        <v>44955</v>
      </c>
      <c r="B827" t="s">
        <v>39</v>
      </c>
      <c r="C827" t="s">
        <v>109</v>
      </c>
      <c r="D827">
        <v>10</v>
      </c>
      <c r="E827" s="1">
        <v>140.5</v>
      </c>
      <c r="F827" t="s">
        <v>21</v>
      </c>
      <c r="G827" t="s">
        <v>32</v>
      </c>
      <c r="H827" s="9">
        <v>0.15</v>
      </c>
      <c r="I827" t="s">
        <v>52</v>
      </c>
      <c r="J827" s="1">
        <v>1194.25</v>
      </c>
      <c r="K827" t="s">
        <v>24</v>
      </c>
      <c r="L827" t="s">
        <v>25</v>
      </c>
      <c r="M827">
        <v>0</v>
      </c>
      <c r="N827" t="s">
        <v>1660</v>
      </c>
      <c r="O827" t="s">
        <v>1374</v>
      </c>
      <c r="P827" s="11">
        <v>43.81</v>
      </c>
      <c r="Q827" s="6">
        <v>44955</v>
      </c>
      <c r="R827" s="6">
        <v>44962</v>
      </c>
      <c r="S827" t="s">
        <v>44</v>
      </c>
      <c r="T827">
        <f>Sheet1[[#This Row],[DeliveryDate]]-Sheet1[[#This Row],[OrderDate]]</f>
        <v>7</v>
      </c>
      <c r="U827" t="str">
        <f t="shared" si="24"/>
        <v>Apr</v>
      </c>
      <c r="V827" t="str">
        <f t="shared" si="25"/>
        <v>Thursday</v>
      </c>
      <c r="W827" s="1">
        <f>Sheet1[[#This Row],[TotalPrice]]-Sheet1[[#This Row],[ShippingCost]]</f>
        <v>1150.44</v>
      </c>
      <c r="X827" t="str">
        <f>TEXT(Sheet1[[#This Row],[Date]], "yyyy")</f>
        <v>2023</v>
      </c>
      <c r="Y827" s="1">
        <f>Sheet1[[#This Row],[UnitPrice]]*Sheet1[[#This Row],[Quantity]] *(1 - Sheet1[[#This Row],[Discount]])</f>
        <v>1194.25</v>
      </c>
      <c r="Z827" s="24">
        <f>SUM(Sheet1[[#This Row],[Quantity]]*Sheet1[[#This Row],[Returned]])</f>
        <v>0</v>
      </c>
    </row>
    <row r="828" spans="1:26" x14ac:dyDescent="0.25">
      <c r="A828" s="6">
        <v>45455</v>
      </c>
      <c r="B828" t="s">
        <v>39</v>
      </c>
      <c r="C828" t="s">
        <v>30</v>
      </c>
      <c r="D828">
        <v>8</v>
      </c>
      <c r="E828" s="1">
        <v>57.85</v>
      </c>
      <c r="F828" t="s">
        <v>58</v>
      </c>
      <c r="G828" t="s">
        <v>22</v>
      </c>
      <c r="H828" s="9">
        <v>0</v>
      </c>
      <c r="I828" t="s">
        <v>47</v>
      </c>
      <c r="J828" s="1">
        <v>462.8</v>
      </c>
      <c r="K828" t="s">
        <v>24</v>
      </c>
      <c r="L828" t="s">
        <v>41</v>
      </c>
      <c r="M828">
        <v>1</v>
      </c>
      <c r="N828" t="s">
        <v>1661</v>
      </c>
      <c r="O828" t="s">
        <v>1662</v>
      </c>
      <c r="P828" s="11">
        <v>49.82</v>
      </c>
      <c r="Q828" s="6">
        <v>45455</v>
      </c>
      <c r="R828" s="6">
        <v>45463</v>
      </c>
      <c r="S828" t="s">
        <v>44</v>
      </c>
      <c r="T828">
        <f>Sheet1[[#This Row],[DeliveryDate]]-Sheet1[[#This Row],[OrderDate]]</f>
        <v>8</v>
      </c>
      <c r="U828" t="str">
        <f t="shared" si="24"/>
        <v>Sep</v>
      </c>
      <c r="V828" t="str">
        <f t="shared" si="25"/>
        <v>Friday</v>
      </c>
      <c r="W828" s="1">
        <f>Sheet1[[#This Row],[TotalPrice]]-Sheet1[[#This Row],[ShippingCost]]</f>
        <v>412.98</v>
      </c>
      <c r="X828" t="str">
        <f>TEXT(Sheet1[[#This Row],[Date]], "yyyy")</f>
        <v>2024</v>
      </c>
      <c r="Y828" s="1">
        <f>Sheet1[[#This Row],[UnitPrice]]*Sheet1[[#This Row],[Quantity]] *(1 - Sheet1[[#This Row],[Discount]])</f>
        <v>462.8</v>
      </c>
      <c r="Z828" s="24">
        <f>SUM(Sheet1[[#This Row],[Quantity]]*Sheet1[[#This Row],[Returned]])</f>
        <v>8</v>
      </c>
    </row>
    <row r="829" spans="1:26" x14ac:dyDescent="0.25">
      <c r="A829" s="6">
        <v>45153</v>
      </c>
      <c r="B829" t="s">
        <v>62</v>
      </c>
      <c r="C829" t="s">
        <v>102</v>
      </c>
      <c r="D829">
        <v>18</v>
      </c>
      <c r="E829" s="1">
        <v>476.32</v>
      </c>
      <c r="F829" t="s">
        <v>31</v>
      </c>
      <c r="G829" t="s">
        <v>22</v>
      </c>
      <c r="H829" s="9">
        <v>0</v>
      </c>
      <c r="I829" t="s">
        <v>66</v>
      </c>
      <c r="J829" s="1">
        <v>8573.76</v>
      </c>
      <c r="K829" t="s">
        <v>82</v>
      </c>
      <c r="L829" t="s">
        <v>35</v>
      </c>
      <c r="M829">
        <v>1</v>
      </c>
      <c r="N829" t="s">
        <v>1663</v>
      </c>
      <c r="O829" t="s">
        <v>1664</v>
      </c>
      <c r="P829" s="11">
        <v>47.43</v>
      </c>
      <c r="Q829" s="6">
        <v>45153</v>
      </c>
      <c r="R829" s="6">
        <v>45158</v>
      </c>
      <c r="S829" t="s">
        <v>65</v>
      </c>
      <c r="T829">
        <f>Sheet1[[#This Row],[DeliveryDate]]-Sheet1[[#This Row],[OrderDate]]</f>
        <v>5</v>
      </c>
      <c r="U829" t="str">
        <f t="shared" si="24"/>
        <v>Sep</v>
      </c>
      <c r="V829" t="str">
        <f t="shared" si="25"/>
        <v>Wednesday</v>
      </c>
      <c r="W829" s="1">
        <f>Sheet1[[#This Row],[TotalPrice]]-Sheet1[[#This Row],[ShippingCost]]</f>
        <v>8526.33</v>
      </c>
      <c r="X829" t="str">
        <f>TEXT(Sheet1[[#This Row],[Date]], "yyyy")</f>
        <v>2023</v>
      </c>
      <c r="Y829" s="1">
        <f>Sheet1[[#This Row],[UnitPrice]]*Sheet1[[#This Row],[Quantity]] *(1 - Sheet1[[#This Row],[Discount]])</f>
        <v>8573.76</v>
      </c>
      <c r="Z829" s="24">
        <f>SUM(Sheet1[[#This Row],[Quantity]]*Sheet1[[#This Row],[Returned]])</f>
        <v>18</v>
      </c>
    </row>
    <row r="830" spans="1:26" x14ac:dyDescent="0.25">
      <c r="A830" s="6">
        <v>45525</v>
      </c>
      <c r="B830" t="s">
        <v>45</v>
      </c>
      <c r="C830" t="s">
        <v>93</v>
      </c>
      <c r="D830">
        <v>11</v>
      </c>
      <c r="E830" s="1">
        <v>143.85</v>
      </c>
      <c r="F830" t="s">
        <v>31</v>
      </c>
      <c r="G830" t="s">
        <v>22</v>
      </c>
      <c r="H830" s="9">
        <v>0.1</v>
      </c>
      <c r="I830" t="s">
        <v>23</v>
      </c>
      <c r="J830" s="1">
        <v>1424.115</v>
      </c>
      <c r="K830" t="s">
        <v>55</v>
      </c>
      <c r="L830" t="s">
        <v>25</v>
      </c>
      <c r="M830">
        <v>0</v>
      </c>
      <c r="N830" t="s">
        <v>1665</v>
      </c>
      <c r="O830" t="s">
        <v>1666</v>
      </c>
      <c r="P830" s="11">
        <v>6.85</v>
      </c>
      <c r="Q830" s="6">
        <v>45525</v>
      </c>
      <c r="R830" s="6">
        <v>45534</v>
      </c>
      <c r="S830" t="s">
        <v>50</v>
      </c>
      <c r="T830">
        <f>Sheet1[[#This Row],[DeliveryDate]]-Sheet1[[#This Row],[OrderDate]]</f>
        <v>9</v>
      </c>
      <c r="U830" t="str">
        <f t="shared" si="24"/>
        <v>May</v>
      </c>
      <c r="V830" t="str">
        <f t="shared" si="25"/>
        <v>Friday</v>
      </c>
      <c r="W830" s="1">
        <f>Sheet1[[#This Row],[TotalPrice]]-Sheet1[[#This Row],[ShippingCost]]</f>
        <v>1417.2650000000001</v>
      </c>
      <c r="X830" t="str">
        <f>TEXT(Sheet1[[#This Row],[Date]], "yyyy")</f>
        <v>2024</v>
      </c>
      <c r="Y830" s="1">
        <f>Sheet1[[#This Row],[UnitPrice]]*Sheet1[[#This Row],[Quantity]] *(1 - Sheet1[[#This Row],[Discount]])</f>
        <v>1424.115</v>
      </c>
      <c r="Z830" s="24">
        <f>SUM(Sheet1[[#This Row],[Quantity]]*Sheet1[[#This Row],[Returned]])</f>
        <v>0</v>
      </c>
    </row>
    <row r="831" spans="1:26" x14ac:dyDescent="0.25">
      <c r="A831" s="6">
        <v>45070</v>
      </c>
      <c r="B831" t="s">
        <v>62</v>
      </c>
      <c r="C831" t="s">
        <v>102</v>
      </c>
      <c r="D831">
        <v>4</v>
      </c>
      <c r="E831" s="1">
        <v>323.63</v>
      </c>
      <c r="F831" t="s">
        <v>51</v>
      </c>
      <c r="G831" t="s">
        <v>32</v>
      </c>
      <c r="H831" s="9">
        <v>0.1</v>
      </c>
      <c r="I831" t="s">
        <v>52</v>
      </c>
      <c r="J831" s="1">
        <v>1165.068</v>
      </c>
      <c r="K831" t="s">
        <v>82</v>
      </c>
      <c r="L831" t="s">
        <v>25</v>
      </c>
      <c r="M831">
        <v>0</v>
      </c>
      <c r="N831" t="s">
        <v>1667</v>
      </c>
      <c r="O831" t="s">
        <v>1668</v>
      </c>
      <c r="P831" s="11">
        <v>32.92</v>
      </c>
      <c r="Q831" s="6">
        <v>45070</v>
      </c>
      <c r="R831" s="6">
        <v>45078</v>
      </c>
      <c r="S831" t="s">
        <v>65</v>
      </c>
      <c r="T831">
        <f>Sheet1[[#This Row],[DeliveryDate]]-Sheet1[[#This Row],[OrderDate]]</f>
        <v>8</v>
      </c>
      <c r="U831" t="str">
        <f t="shared" si="24"/>
        <v>Nov</v>
      </c>
      <c r="V831" t="str">
        <f t="shared" si="25"/>
        <v>Tuesday</v>
      </c>
      <c r="W831" s="1">
        <f>Sheet1[[#This Row],[TotalPrice]]-Sheet1[[#This Row],[ShippingCost]]</f>
        <v>1132.1479999999999</v>
      </c>
      <c r="X831" t="str">
        <f>TEXT(Sheet1[[#This Row],[Date]], "yyyy")</f>
        <v>2023</v>
      </c>
      <c r="Y831" s="1">
        <f>Sheet1[[#This Row],[UnitPrice]]*Sheet1[[#This Row],[Quantity]] *(1 - Sheet1[[#This Row],[Discount]])</f>
        <v>1165.068</v>
      </c>
      <c r="Z831" s="24">
        <f>SUM(Sheet1[[#This Row],[Quantity]]*Sheet1[[#This Row],[Returned]])</f>
        <v>0</v>
      </c>
    </row>
    <row r="832" spans="1:26" x14ac:dyDescent="0.25">
      <c r="A832" s="6">
        <v>45043</v>
      </c>
      <c r="B832" t="s">
        <v>62</v>
      </c>
      <c r="C832" t="s">
        <v>102</v>
      </c>
      <c r="D832">
        <v>16</v>
      </c>
      <c r="E832" s="1">
        <v>37.4</v>
      </c>
      <c r="F832" t="s">
        <v>31</v>
      </c>
      <c r="G832" t="s">
        <v>22</v>
      </c>
      <c r="H832" s="9">
        <v>0.05</v>
      </c>
      <c r="I832" t="s">
        <v>59</v>
      </c>
      <c r="J832" s="1">
        <v>568.4799999999999</v>
      </c>
      <c r="K832" t="s">
        <v>82</v>
      </c>
      <c r="L832" t="s">
        <v>25</v>
      </c>
      <c r="M832">
        <v>0</v>
      </c>
      <c r="N832" t="s">
        <v>1669</v>
      </c>
      <c r="O832" t="s">
        <v>1670</v>
      </c>
      <c r="P832" s="11">
        <v>49.55</v>
      </c>
      <c r="Q832" s="6">
        <v>45043</v>
      </c>
      <c r="R832" s="6">
        <v>45047</v>
      </c>
      <c r="S832" t="s">
        <v>65</v>
      </c>
      <c r="T832">
        <f>Sheet1[[#This Row],[DeliveryDate]]-Sheet1[[#This Row],[OrderDate]]</f>
        <v>4</v>
      </c>
      <c r="U832" t="str">
        <f t="shared" si="24"/>
        <v>Jul</v>
      </c>
      <c r="V832" t="str">
        <f t="shared" si="25"/>
        <v>Saturday</v>
      </c>
      <c r="W832" s="1">
        <f>Sheet1[[#This Row],[TotalPrice]]-Sheet1[[#This Row],[ShippingCost]]</f>
        <v>518.92999999999995</v>
      </c>
      <c r="X832" t="str">
        <f>TEXT(Sheet1[[#This Row],[Date]], "yyyy")</f>
        <v>2023</v>
      </c>
      <c r="Y832" s="1">
        <f>Sheet1[[#This Row],[UnitPrice]]*Sheet1[[#This Row],[Quantity]] *(1 - Sheet1[[#This Row],[Discount]])</f>
        <v>568.4799999999999</v>
      </c>
      <c r="Z832" s="24">
        <f>SUM(Sheet1[[#This Row],[Quantity]]*Sheet1[[#This Row],[Returned]])</f>
        <v>0</v>
      </c>
    </row>
    <row r="833" spans="1:26" x14ac:dyDescent="0.25">
      <c r="A833" s="6">
        <v>45067</v>
      </c>
      <c r="B833" t="s">
        <v>19</v>
      </c>
      <c r="C833" t="s">
        <v>93</v>
      </c>
      <c r="D833">
        <v>1</v>
      </c>
      <c r="E833" s="1">
        <v>418.98</v>
      </c>
      <c r="F833" t="s">
        <v>21</v>
      </c>
      <c r="G833" t="s">
        <v>32</v>
      </c>
      <c r="H833" s="9">
        <v>0.1</v>
      </c>
      <c r="I833" t="s">
        <v>52</v>
      </c>
      <c r="J833" s="1">
        <v>377.08200000000011</v>
      </c>
      <c r="K833" t="s">
        <v>34</v>
      </c>
      <c r="L833" t="s">
        <v>25</v>
      </c>
      <c r="M833">
        <v>0</v>
      </c>
      <c r="N833" t="s">
        <v>1671</v>
      </c>
      <c r="O833" t="s">
        <v>1672</v>
      </c>
      <c r="P833" s="11">
        <v>43.72</v>
      </c>
      <c r="Q833" s="6">
        <v>45067</v>
      </c>
      <c r="R833" s="6">
        <v>45072</v>
      </c>
      <c r="S833" t="s">
        <v>28</v>
      </c>
      <c r="T833">
        <f>Sheet1[[#This Row],[DeliveryDate]]-Sheet1[[#This Row],[OrderDate]]</f>
        <v>5</v>
      </c>
      <c r="U833" t="str">
        <f t="shared" si="24"/>
        <v>Oct</v>
      </c>
      <c r="V833" t="str">
        <f t="shared" si="25"/>
        <v>Saturday</v>
      </c>
      <c r="W833" s="1">
        <f>Sheet1[[#This Row],[TotalPrice]]-Sheet1[[#This Row],[ShippingCost]]</f>
        <v>333.36200000000008</v>
      </c>
      <c r="X833" t="str">
        <f>TEXT(Sheet1[[#This Row],[Date]], "yyyy")</f>
        <v>2023</v>
      </c>
      <c r="Y833" s="1">
        <f>Sheet1[[#This Row],[UnitPrice]]*Sheet1[[#This Row],[Quantity]] *(1 - Sheet1[[#This Row],[Discount]])</f>
        <v>377.08200000000005</v>
      </c>
      <c r="Z833" s="24">
        <f>SUM(Sheet1[[#This Row],[Quantity]]*Sheet1[[#This Row],[Returned]])</f>
        <v>0</v>
      </c>
    </row>
    <row r="834" spans="1:26" hidden="1" x14ac:dyDescent="0.25">
      <c r="A834" s="6">
        <v>45704</v>
      </c>
      <c r="B834" t="s">
        <v>19</v>
      </c>
      <c r="C834" t="s">
        <v>102</v>
      </c>
      <c r="D834">
        <v>12</v>
      </c>
      <c r="E834" s="1">
        <v>108.35</v>
      </c>
      <c r="F834" t="s">
        <v>31</v>
      </c>
      <c r="G834" t="s">
        <v>22</v>
      </c>
      <c r="H834" s="9">
        <v>0</v>
      </c>
      <c r="I834" t="s">
        <v>66</v>
      </c>
      <c r="J834" s="1">
        <v>1300.2</v>
      </c>
      <c r="K834" t="s">
        <v>24</v>
      </c>
      <c r="L834" t="s">
        <v>25</v>
      </c>
      <c r="M834">
        <v>0</v>
      </c>
      <c r="N834" t="s">
        <v>1673</v>
      </c>
      <c r="O834" t="s">
        <v>1674</v>
      </c>
      <c r="P834" s="11">
        <v>42.06</v>
      </c>
      <c r="Q834" s="6">
        <v>45704</v>
      </c>
      <c r="R834" s="6">
        <v>45713</v>
      </c>
      <c r="S834" t="s">
        <v>28</v>
      </c>
      <c r="T834">
        <f>Sheet1[[#This Row],[DeliveryDate]]-Sheet1[[#This Row],[OrderDate]]</f>
        <v>9</v>
      </c>
      <c r="U834" t="str">
        <f t="shared" ref="U834:U897" si="26">TEXT(A860,"mmm")</f>
        <v>May</v>
      </c>
      <c r="V834" t="str">
        <f t="shared" ref="V834:V897" si="27">TEXT(A859,"dddd")</f>
        <v>Sunday</v>
      </c>
      <c r="W834" s="1">
        <f>Sheet1[[#This Row],[TotalPrice]]-Sheet1[[#This Row],[ShippingCost]]</f>
        <v>1258.1400000000001</v>
      </c>
      <c r="X834" t="str">
        <f>TEXT(Sheet1[[#This Row],[Date]], "yyyy")</f>
        <v>2025</v>
      </c>
      <c r="Y834" s="1">
        <f>Sheet1[[#This Row],[UnitPrice]]*Sheet1[[#This Row],[Quantity]] *(1 - Sheet1[[#This Row],[Discount]])</f>
        <v>1300.1999999999998</v>
      </c>
      <c r="Z834" s="24">
        <f>SUM(Sheet1[[#This Row],[Quantity]]*Sheet1[[#This Row],[Returned]])</f>
        <v>0</v>
      </c>
    </row>
    <row r="835" spans="1:26" hidden="1" x14ac:dyDescent="0.25">
      <c r="A835" s="6">
        <v>45162</v>
      </c>
      <c r="B835" t="s">
        <v>19</v>
      </c>
      <c r="C835" t="s">
        <v>93</v>
      </c>
      <c r="D835">
        <v>5</v>
      </c>
      <c r="E835" s="1">
        <v>256.42</v>
      </c>
      <c r="F835" t="s">
        <v>21</v>
      </c>
      <c r="G835" t="s">
        <v>32</v>
      </c>
      <c r="H835" s="9">
        <v>0</v>
      </c>
      <c r="I835" t="s">
        <v>33</v>
      </c>
      <c r="J835" s="1">
        <v>1282.0999999999999</v>
      </c>
      <c r="K835" t="s">
        <v>34</v>
      </c>
      <c r="L835" t="s">
        <v>25</v>
      </c>
      <c r="M835">
        <v>0</v>
      </c>
      <c r="N835" t="s">
        <v>1675</v>
      </c>
      <c r="O835" t="s">
        <v>1676</v>
      </c>
      <c r="P835" s="11">
        <v>28.74</v>
      </c>
      <c r="Q835" s="6">
        <v>45162</v>
      </c>
      <c r="R835" s="6">
        <v>45167</v>
      </c>
      <c r="S835" t="s">
        <v>28</v>
      </c>
      <c r="T835">
        <f>Sheet1[[#This Row],[DeliveryDate]]-Sheet1[[#This Row],[OrderDate]]</f>
        <v>5</v>
      </c>
      <c r="U835" t="str">
        <f t="shared" si="26"/>
        <v>Mar</v>
      </c>
      <c r="V835" t="str">
        <f t="shared" si="27"/>
        <v>Sunday</v>
      </c>
      <c r="W835" s="1">
        <f>Sheet1[[#This Row],[TotalPrice]]-Sheet1[[#This Row],[ShippingCost]]</f>
        <v>1253.3599999999999</v>
      </c>
      <c r="X835" t="str">
        <f>TEXT(Sheet1[[#This Row],[Date]], "yyyy")</f>
        <v>2023</v>
      </c>
      <c r="Y835" s="1">
        <f>Sheet1[[#This Row],[UnitPrice]]*Sheet1[[#This Row],[Quantity]] *(1 - Sheet1[[#This Row],[Discount]])</f>
        <v>1282.1000000000001</v>
      </c>
      <c r="Z835" s="24">
        <f>SUM(Sheet1[[#This Row],[Quantity]]*Sheet1[[#This Row],[Returned]])</f>
        <v>0</v>
      </c>
    </row>
    <row r="836" spans="1:26" hidden="1" x14ac:dyDescent="0.25">
      <c r="A836" s="6">
        <v>45365</v>
      </c>
      <c r="B836" t="s">
        <v>19</v>
      </c>
      <c r="C836" t="s">
        <v>40</v>
      </c>
      <c r="D836">
        <v>16</v>
      </c>
      <c r="E836" s="1">
        <v>544.91</v>
      </c>
      <c r="F836" t="s">
        <v>21</v>
      </c>
      <c r="G836" t="s">
        <v>32</v>
      </c>
      <c r="H836" s="9">
        <v>0.1</v>
      </c>
      <c r="I836" t="s">
        <v>47</v>
      </c>
      <c r="J836" s="1">
        <v>7846.7039999999997</v>
      </c>
      <c r="K836" t="s">
        <v>82</v>
      </c>
      <c r="L836" t="s">
        <v>25</v>
      </c>
      <c r="M836">
        <v>0</v>
      </c>
      <c r="N836" t="s">
        <v>1677</v>
      </c>
      <c r="O836" t="s">
        <v>1678</v>
      </c>
      <c r="P836" s="11">
        <v>39.26</v>
      </c>
      <c r="Q836" s="6">
        <v>45365</v>
      </c>
      <c r="R836" s="6">
        <v>45372</v>
      </c>
      <c r="S836" t="s">
        <v>28</v>
      </c>
      <c r="T836">
        <f>Sheet1[[#This Row],[DeliveryDate]]-Sheet1[[#This Row],[OrderDate]]</f>
        <v>7</v>
      </c>
      <c r="U836" t="str">
        <f t="shared" si="26"/>
        <v>Feb</v>
      </c>
      <c r="V836" t="str">
        <f t="shared" si="27"/>
        <v>Sunday</v>
      </c>
      <c r="W836" s="1">
        <f>Sheet1[[#This Row],[TotalPrice]]-Sheet1[[#This Row],[ShippingCost]]</f>
        <v>7807.4439999999995</v>
      </c>
      <c r="X836" t="str">
        <f>TEXT(Sheet1[[#This Row],[Date]], "yyyy")</f>
        <v>2024</v>
      </c>
      <c r="Y836" s="1">
        <f>Sheet1[[#This Row],[UnitPrice]]*Sheet1[[#This Row],[Quantity]] *(1 - Sheet1[[#This Row],[Discount]])</f>
        <v>7846.7039999999997</v>
      </c>
      <c r="Z836" s="24">
        <f>SUM(Sheet1[[#This Row],[Quantity]]*Sheet1[[#This Row],[Returned]])</f>
        <v>0</v>
      </c>
    </row>
    <row r="837" spans="1:26" hidden="1" x14ac:dyDescent="0.25">
      <c r="A837" s="6">
        <v>45320</v>
      </c>
      <c r="B837" t="s">
        <v>39</v>
      </c>
      <c r="C837" t="s">
        <v>40</v>
      </c>
      <c r="D837">
        <v>19</v>
      </c>
      <c r="E837" s="1">
        <v>113.42</v>
      </c>
      <c r="F837" t="s">
        <v>31</v>
      </c>
      <c r="G837" t="s">
        <v>32</v>
      </c>
      <c r="H837" s="9">
        <v>0</v>
      </c>
      <c r="I837" t="s">
        <v>23</v>
      </c>
      <c r="J837" s="1">
        <v>2154.98</v>
      </c>
      <c r="K837" t="s">
        <v>55</v>
      </c>
      <c r="L837" t="s">
        <v>41</v>
      </c>
      <c r="M837">
        <v>0</v>
      </c>
      <c r="N837" t="s">
        <v>1679</v>
      </c>
      <c r="O837" t="s">
        <v>1680</v>
      </c>
      <c r="P837" s="11">
        <v>44.96</v>
      </c>
      <c r="Q837" s="6">
        <v>45320</v>
      </c>
      <c r="R837" s="6">
        <v>45329</v>
      </c>
      <c r="S837" t="s">
        <v>44</v>
      </c>
      <c r="T837">
        <f>Sheet1[[#This Row],[DeliveryDate]]-Sheet1[[#This Row],[OrderDate]]</f>
        <v>9</v>
      </c>
      <c r="U837" t="str">
        <f t="shared" si="26"/>
        <v>Jan</v>
      </c>
      <c r="V837" t="str">
        <f t="shared" si="27"/>
        <v>Sunday</v>
      </c>
      <c r="W837" s="1">
        <f>Sheet1[[#This Row],[TotalPrice]]-Sheet1[[#This Row],[ShippingCost]]</f>
        <v>2110.02</v>
      </c>
      <c r="X837" t="str">
        <f>TEXT(Sheet1[[#This Row],[Date]], "yyyy")</f>
        <v>2024</v>
      </c>
      <c r="Y837" s="1">
        <f>Sheet1[[#This Row],[UnitPrice]]*Sheet1[[#This Row],[Quantity]] *(1 - Sheet1[[#This Row],[Discount]])</f>
        <v>2154.98</v>
      </c>
      <c r="Z837" s="24">
        <f>SUM(Sheet1[[#This Row],[Quantity]]*Sheet1[[#This Row],[Returned]])</f>
        <v>0</v>
      </c>
    </row>
    <row r="838" spans="1:26" x14ac:dyDescent="0.25">
      <c r="A838" s="6">
        <v>45481</v>
      </c>
      <c r="B838" t="s">
        <v>39</v>
      </c>
      <c r="C838" t="s">
        <v>93</v>
      </c>
      <c r="D838">
        <v>18</v>
      </c>
      <c r="E838" s="1">
        <v>448.03</v>
      </c>
      <c r="F838" t="s">
        <v>21</v>
      </c>
      <c r="G838" t="s">
        <v>32</v>
      </c>
      <c r="H838" s="9">
        <v>0.15</v>
      </c>
      <c r="I838" t="s">
        <v>47</v>
      </c>
      <c r="J838" s="1">
        <v>6854.8589999999986</v>
      </c>
      <c r="K838" t="s">
        <v>67</v>
      </c>
      <c r="L838" t="s">
        <v>41</v>
      </c>
      <c r="M838">
        <v>1</v>
      </c>
      <c r="N838" t="s">
        <v>1681</v>
      </c>
      <c r="O838" t="s">
        <v>1682</v>
      </c>
      <c r="P838" s="11">
        <v>13.23</v>
      </c>
      <c r="Q838" s="6">
        <v>45481</v>
      </c>
      <c r="R838" s="6">
        <v>45490</v>
      </c>
      <c r="S838" t="s">
        <v>44</v>
      </c>
      <c r="T838">
        <f>Sheet1[[#This Row],[DeliveryDate]]-Sheet1[[#This Row],[OrderDate]]</f>
        <v>9</v>
      </c>
      <c r="U838" t="str">
        <f t="shared" si="26"/>
        <v>Sep</v>
      </c>
      <c r="V838" t="str">
        <f t="shared" si="27"/>
        <v>Tuesday</v>
      </c>
      <c r="W838" s="1">
        <f>Sheet1[[#This Row],[TotalPrice]]-Sheet1[[#This Row],[ShippingCost]]</f>
        <v>6841.628999999999</v>
      </c>
      <c r="X838" t="str">
        <f>TEXT(Sheet1[[#This Row],[Date]], "yyyy")</f>
        <v>2024</v>
      </c>
      <c r="Y838" s="1">
        <f>Sheet1[[#This Row],[UnitPrice]]*Sheet1[[#This Row],[Quantity]] *(1 - Sheet1[[#This Row],[Discount]])</f>
        <v>6854.8589999999995</v>
      </c>
      <c r="Z838" s="24">
        <f>SUM(Sheet1[[#This Row],[Quantity]]*Sheet1[[#This Row],[Returned]])</f>
        <v>18</v>
      </c>
    </row>
    <row r="839" spans="1:26" hidden="1" x14ac:dyDescent="0.25">
      <c r="A839" s="6">
        <v>45283</v>
      </c>
      <c r="B839" t="s">
        <v>19</v>
      </c>
      <c r="C839" t="s">
        <v>46</v>
      </c>
      <c r="D839">
        <v>5</v>
      </c>
      <c r="E839" s="1">
        <v>552.26</v>
      </c>
      <c r="F839" t="s">
        <v>58</v>
      </c>
      <c r="G839" t="s">
        <v>22</v>
      </c>
      <c r="H839" s="9">
        <v>0.15</v>
      </c>
      <c r="I839" t="s">
        <v>33</v>
      </c>
      <c r="J839" s="1">
        <v>2347.105</v>
      </c>
      <c r="K839" t="s">
        <v>55</v>
      </c>
      <c r="L839" t="s">
        <v>41</v>
      </c>
      <c r="M839">
        <v>0</v>
      </c>
      <c r="N839" t="s">
        <v>1683</v>
      </c>
      <c r="O839" t="s">
        <v>1684</v>
      </c>
      <c r="P839" s="11">
        <v>26.5</v>
      </c>
      <c r="Q839" s="6">
        <v>45283</v>
      </c>
      <c r="R839" s="6">
        <v>45285</v>
      </c>
      <c r="S839" t="s">
        <v>28</v>
      </c>
      <c r="T839">
        <f>Sheet1[[#This Row],[DeliveryDate]]-Sheet1[[#This Row],[OrderDate]]</f>
        <v>2</v>
      </c>
      <c r="U839" t="str">
        <f t="shared" si="26"/>
        <v>Feb</v>
      </c>
      <c r="V839" t="str">
        <f t="shared" si="27"/>
        <v>Sunday</v>
      </c>
      <c r="W839" s="1">
        <f>Sheet1[[#This Row],[TotalPrice]]-Sheet1[[#This Row],[ShippingCost]]</f>
        <v>2320.605</v>
      </c>
      <c r="X839" t="str">
        <f>TEXT(Sheet1[[#This Row],[Date]], "yyyy")</f>
        <v>2023</v>
      </c>
      <c r="Y839" s="1">
        <f>Sheet1[[#This Row],[UnitPrice]]*Sheet1[[#This Row],[Quantity]] *(1 - Sheet1[[#This Row],[Discount]])</f>
        <v>2347.105</v>
      </c>
      <c r="Z839" s="24">
        <f>SUM(Sheet1[[#This Row],[Quantity]]*Sheet1[[#This Row],[Returned]])</f>
        <v>0</v>
      </c>
    </row>
    <row r="840" spans="1:26" x14ac:dyDescent="0.25">
      <c r="A840" s="6">
        <v>45158</v>
      </c>
      <c r="B840" t="s">
        <v>45</v>
      </c>
      <c r="C840" t="s">
        <v>40</v>
      </c>
      <c r="D840">
        <v>1</v>
      </c>
      <c r="E840" s="1">
        <v>182.11</v>
      </c>
      <c r="F840" t="s">
        <v>31</v>
      </c>
      <c r="G840" t="s">
        <v>32</v>
      </c>
      <c r="H840" s="9">
        <v>0.1</v>
      </c>
      <c r="I840" t="s">
        <v>52</v>
      </c>
      <c r="J840" s="1">
        <v>163.899</v>
      </c>
      <c r="K840" t="s">
        <v>82</v>
      </c>
      <c r="L840" t="s">
        <v>41</v>
      </c>
      <c r="M840">
        <v>0</v>
      </c>
      <c r="N840" t="s">
        <v>1685</v>
      </c>
      <c r="O840" t="s">
        <v>1686</v>
      </c>
      <c r="P840" s="11">
        <v>7.31</v>
      </c>
      <c r="Q840" s="6">
        <v>45158</v>
      </c>
      <c r="R840" s="6">
        <v>45165</v>
      </c>
      <c r="S840" t="s">
        <v>50</v>
      </c>
      <c r="T840">
        <f>Sheet1[[#This Row],[DeliveryDate]]-Sheet1[[#This Row],[OrderDate]]</f>
        <v>7</v>
      </c>
      <c r="U840" t="str">
        <f t="shared" si="26"/>
        <v>Oct</v>
      </c>
      <c r="V840" t="str">
        <f t="shared" si="27"/>
        <v>Saturday</v>
      </c>
      <c r="W840" s="1">
        <f>Sheet1[[#This Row],[TotalPrice]]-Sheet1[[#This Row],[ShippingCost]]</f>
        <v>156.589</v>
      </c>
      <c r="X840" t="str">
        <f>TEXT(Sheet1[[#This Row],[Date]], "yyyy")</f>
        <v>2023</v>
      </c>
      <c r="Y840" s="1">
        <f>Sheet1[[#This Row],[UnitPrice]]*Sheet1[[#This Row],[Quantity]] *(1 - Sheet1[[#This Row],[Discount]])</f>
        <v>163.89900000000003</v>
      </c>
      <c r="Z840" s="24">
        <f>SUM(Sheet1[[#This Row],[Quantity]]*Sheet1[[#This Row],[Returned]])</f>
        <v>0</v>
      </c>
    </row>
    <row r="841" spans="1:26" hidden="1" x14ac:dyDescent="0.25">
      <c r="A841" s="6">
        <v>45593</v>
      </c>
      <c r="B841" t="s">
        <v>62</v>
      </c>
      <c r="C841" t="s">
        <v>40</v>
      </c>
      <c r="D841">
        <v>7</v>
      </c>
      <c r="E841" s="1">
        <v>466.36</v>
      </c>
      <c r="F841" t="s">
        <v>58</v>
      </c>
      <c r="G841" t="s">
        <v>22</v>
      </c>
      <c r="H841" s="9">
        <v>0.05</v>
      </c>
      <c r="I841" t="s">
        <v>59</v>
      </c>
      <c r="J841" s="1">
        <v>3101.2939999999999</v>
      </c>
      <c r="K841" t="s">
        <v>24</v>
      </c>
      <c r="L841" t="s">
        <v>35</v>
      </c>
      <c r="M841">
        <v>1</v>
      </c>
      <c r="N841" t="s">
        <v>1687</v>
      </c>
      <c r="O841" t="s">
        <v>1688</v>
      </c>
      <c r="P841" s="11">
        <v>11.45</v>
      </c>
      <c r="Q841" s="6">
        <v>45593</v>
      </c>
      <c r="R841" s="6">
        <v>45602</v>
      </c>
      <c r="S841" t="s">
        <v>65</v>
      </c>
      <c r="T841">
        <f>Sheet1[[#This Row],[DeliveryDate]]-Sheet1[[#This Row],[OrderDate]]</f>
        <v>9</v>
      </c>
      <c r="U841" t="str">
        <f t="shared" si="26"/>
        <v>Aug</v>
      </c>
      <c r="V841" t="str">
        <f t="shared" si="27"/>
        <v>Saturday</v>
      </c>
      <c r="W841" s="1">
        <f>Sheet1[[#This Row],[TotalPrice]]-Sheet1[[#This Row],[ShippingCost]]</f>
        <v>3089.8440000000001</v>
      </c>
      <c r="X841" t="str">
        <f>TEXT(Sheet1[[#This Row],[Date]], "yyyy")</f>
        <v>2024</v>
      </c>
      <c r="Y841" s="1">
        <f>Sheet1[[#This Row],[UnitPrice]]*Sheet1[[#This Row],[Quantity]] *(1 - Sheet1[[#This Row],[Discount]])</f>
        <v>3101.2939999999999</v>
      </c>
      <c r="Z841" s="24">
        <f>SUM(Sheet1[[#This Row],[Quantity]]*Sheet1[[#This Row],[Returned]])</f>
        <v>7</v>
      </c>
    </row>
    <row r="842" spans="1:26" hidden="1" x14ac:dyDescent="0.25">
      <c r="A842" s="6">
        <v>45607</v>
      </c>
      <c r="B842" t="s">
        <v>19</v>
      </c>
      <c r="C842" t="s">
        <v>109</v>
      </c>
      <c r="D842">
        <v>15</v>
      </c>
      <c r="E842" s="1">
        <v>140.54</v>
      </c>
      <c r="F842" t="s">
        <v>31</v>
      </c>
      <c r="G842" t="s">
        <v>22</v>
      </c>
      <c r="H842" s="9">
        <v>0.1</v>
      </c>
      <c r="I842" t="s">
        <v>23</v>
      </c>
      <c r="J842" s="1">
        <v>1897.29</v>
      </c>
      <c r="K842" t="s">
        <v>82</v>
      </c>
      <c r="L842" t="s">
        <v>35</v>
      </c>
      <c r="M842">
        <v>0</v>
      </c>
      <c r="N842" t="s">
        <v>1689</v>
      </c>
      <c r="O842" t="s">
        <v>1690</v>
      </c>
      <c r="P842" s="11">
        <v>49.91</v>
      </c>
      <c r="Q842" s="6">
        <v>45607</v>
      </c>
      <c r="R842" s="6">
        <v>45617</v>
      </c>
      <c r="S842" t="s">
        <v>28</v>
      </c>
      <c r="T842">
        <f>Sheet1[[#This Row],[DeliveryDate]]-Sheet1[[#This Row],[OrderDate]]</f>
        <v>10</v>
      </c>
      <c r="U842" t="str">
        <f t="shared" si="26"/>
        <v>Aug</v>
      </c>
      <c r="V842" t="str">
        <f t="shared" si="27"/>
        <v>Tuesday</v>
      </c>
      <c r="W842" s="1">
        <f>Sheet1[[#This Row],[TotalPrice]]-Sheet1[[#This Row],[ShippingCost]]</f>
        <v>1847.3799999999999</v>
      </c>
      <c r="X842" t="str">
        <f>TEXT(Sheet1[[#This Row],[Date]], "yyyy")</f>
        <v>2024</v>
      </c>
      <c r="Y842" s="1">
        <f>Sheet1[[#This Row],[UnitPrice]]*Sheet1[[#This Row],[Quantity]] *(1 - Sheet1[[#This Row],[Discount]])</f>
        <v>1897.29</v>
      </c>
      <c r="Z842" s="24">
        <f>SUM(Sheet1[[#This Row],[Quantity]]*Sheet1[[#This Row],[Returned]])</f>
        <v>0</v>
      </c>
    </row>
    <row r="843" spans="1:26" x14ac:dyDescent="0.25">
      <c r="A843" s="6">
        <v>45267</v>
      </c>
      <c r="B843" t="s">
        <v>62</v>
      </c>
      <c r="C843" t="s">
        <v>40</v>
      </c>
      <c r="D843">
        <v>17</v>
      </c>
      <c r="E843" s="1">
        <v>460.31</v>
      </c>
      <c r="F843" t="s">
        <v>31</v>
      </c>
      <c r="G843" t="s">
        <v>32</v>
      </c>
      <c r="H843" s="9">
        <v>0.15</v>
      </c>
      <c r="I843" t="s">
        <v>66</v>
      </c>
      <c r="J843" s="1">
        <v>6651.4795000000004</v>
      </c>
      <c r="K843" t="s">
        <v>24</v>
      </c>
      <c r="L843" t="s">
        <v>41</v>
      </c>
      <c r="M843">
        <v>0</v>
      </c>
      <c r="N843" t="s">
        <v>1691</v>
      </c>
      <c r="O843" t="s">
        <v>1692</v>
      </c>
      <c r="P843" s="11">
        <v>40.18</v>
      </c>
      <c r="Q843" s="6">
        <v>45267</v>
      </c>
      <c r="R843" s="6">
        <v>45275</v>
      </c>
      <c r="S843" t="s">
        <v>65</v>
      </c>
      <c r="T843">
        <f>Sheet1[[#This Row],[DeliveryDate]]-Sheet1[[#This Row],[OrderDate]]</f>
        <v>8</v>
      </c>
      <c r="U843" t="str">
        <f t="shared" si="26"/>
        <v>Jul</v>
      </c>
      <c r="V843" t="str">
        <f t="shared" si="27"/>
        <v>Monday</v>
      </c>
      <c r="W843" s="1">
        <f>Sheet1[[#This Row],[TotalPrice]]-Sheet1[[#This Row],[ShippingCost]]</f>
        <v>6611.2995000000001</v>
      </c>
      <c r="X843" t="str">
        <f>TEXT(Sheet1[[#This Row],[Date]], "yyyy")</f>
        <v>2023</v>
      </c>
      <c r="Y843" s="1">
        <f>Sheet1[[#This Row],[UnitPrice]]*Sheet1[[#This Row],[Quantity]] *(1 - Sheet1[[#This Row],[Discount]])</f>
        <v>6651.4795000000004</v>
      </c>
      <c r="Z843" s="24">
        <f>SUM(Sheet1[[#This Row],[Quantity]]*Sheet1[[#This Row],[Returned]])</f>
        <v>0</v>
      </c>
    </row>
    <row r="844" spans="1:26" hidden="1" x14ac:dyDescent="0.25">
      <c r="A844" s="6">
        <v>45374</v>
      </c>
      <c r="B844" t="s">
        <v>62</v>
      </c>
      <c r="C844" t="s">
        <v>20</v>
      </c>
      <c r="D844">
        <v>5</v>
      </c>
      <c r="E844" s="1">
        <v>132.87</v>
      </c>
      <c r="F844" t="s">
        <v>21</v>
      </c>
      <c r="G844" t="s">
        <v>32</v>
      </c>
      <c r="H844" s="9">
        <v>0</v>
      </c>
      <c r="I844" t="s">
        <v>59</v>
      </c>
      <c r="J844" s="1">
        <v>664.35</v>
      </c>
      <c r="K844" t="s">
        <v>55</v>
      </c>
      <c r="L844" t="s">
        <v>41</v>
      </c>
      <c r="M844">
        <v>0</v>
      </c>
      <c r="N844" t="s">
        <v>1693</v>
      </c>
      <c r="O844" t="s">
        <v>1694</v>
      </c>
      <c r="P844" s="11">
        <v>37.909999999999997</v>
      </c>
      <c r="Q844" s="6">
        <v>45374</v>
      </c>
      <c r="R844" s="6">
        <v>45384</v>
      </c>
      <c r="S844" t="s">
        <v>65</v>
      </c>
      <c r="T844">
        <f>Sheet1[[#This Row],[DeliveryDate]]-Sheet1[[#This Row],[OrderDate]]</f>
        <v>10</v>
      </c>
      <c r="U844" t="str">
        <f t="shared" si="26"/>
        <v>Jan</v>
      </c>
      <c r="V844" t="str">
        <f t="shared" si="27"/>
        <v>Sunday</v>
      </c>
      <c r="W844" s="1">
        <f>Sheet1[[#This Row],[TotalPrice]]-Sheet1[[#This Row],[ShippingCost]]</f>
        <v>626.44000000000005</v>
      </c>
      <c r="X844" t="str">
        <f>TEXT(Sheet1[[#This Row],[Date]], "yyyy")</f>
        <v>2024</v>
      </c>
      <c r="Y844" s="1">
        <f>Sheet1[[#This Row],[UnitPrice]]*Sheet1[[#This Row],[Quantity]] *(1 - Sheet1[[#This Row],[Discount]])</f>
        <v>664.35</v>
      </c>
      <c r="Z844" s="24">
        <f>SUM(Sheet1[[#This Row],[Quantity]]*Sheet1[[#This Row],[Returned]])</f>
        <v>0</v>
      </c>
    </row>
    <row r="845" spans="1:26" hidden="1" x14ac:dyDescent="0.25">
      <c r="A845" s="6">
        <v>45594</v>
      </c>
      <c r="B845" t="s">
        <v>62</v>
      </c>
      <c r="C845" t="s">
        <v>93</v>
      </c>
      <c r="D845">
        <v>12</v>
      </c>
      <c r="E845" s="1">
        <v>209.86</v>
      </c>
      <c r="F845" t="s">
        <v>58</v>
      </c>
      <c r="G845" t="s">
        <v>32</v>
      </c>
      <c r="H845" s="9">
        <v>0.05</v>
      </c>
      <c r="I845" t="s">
        <v>59</v>
      </c>
      <c r="J845" s="1">
        <v>2392.404</v>
      </c>
      <c r="K845" t="s">
        <v>24</v>
      </c>
      <c r="L845" t="s">
        <v>41</v>
      </c>
      <c r="M845">
        <v>0</v>
      </c>
      <c r="N845" t="s">
        <v>1695</v>
      </c>
      <c r="O845" t="s">
        <v>1696</v>
      </c>
      <c r="P845" s="11">
        <v>8.7799999999999994</v>
      </c>
      <c r="Q845" s="6">
        <v>45594</v>
      </c>
      <c r="R845" s="6">
        <v>45598</v>
      </c>
      <c r="S845" t="s">
        <v>65</v>
      </c>
      <c r="T845">
        <f>Sheet1[[#This Row],[DeliveryDate]]-Sheet1[[#This Row],[OrderDate]]</f>
        <v>4</v>
      </c>
      <c r="U845" t="str">
        <f t="shared" si="26"/>
        <v>Feb</v>
      </c>
      <c r="V845" t="str">
        <f t="shared" si="27"/>
        <v>Friday</v>
      </c>
      <c r="W845" s="1">
        <f>Sheet1[[#This Row],[TotalPrice]]-Sheet1[[#This Row],[ShippingCost]]</f>
        <v>2383.6239999999998</v>
      </c>
      <c r="X845" t="str">
        <f>TEXT(Sheet1[[#This Row],[Date]], "yyyy")</f>
        <v>2024</v>
      </c>
      <c r="Y845" s="1">
        <f>Sheet1[[#This Row],[UnitPrice]]*Sheet1[[#This Row],[Quantity]] *(1 - Sheet1[[#This Row],[Discount]])</f>
        <v>2392.404</v>
      </c>
      <c r="Z845" s="24">
        <f>SUM(Sheet1[[#This Row],[Quantity]]*Sheet1[[#This Row],[Returned]])</f>
        <v>0</v>
      </c>
    </row>
    <row r="846" spans="1:26" hidden="1" x14ac:dyDescent="0.25">
      <c r="A846" s="6">
        <v>45825</v>
      </c>
      <c r="B846" t="s">
        <v>19</v>
      </c>
      <c r="C846" t="s">
        <v>20</v>
      </c>
      <c r="D846">
        <v>9</v>
      </c>
      <c r="E846" s="1">
        <v>31.35</v>
      </c>
      <c r="F846" t="s">
        <v>21</v>
      </c>
      <c r="G846" t="s">
        <v>32</v>
      </c>
      <c r="H846" s="9">
        <v>0.1</v>
      </c>
      <c r="I846" t="s">
        <v>66</v>
      </c>
      <c r="J846" s="1">
        <v>253.935</v>
      </c>
      <c r="K846" t="s">
        <v>67</v>
      </c>
      <c r="L846" t="s">
        <v>35</v>
      </c>
      <c r="M846">
        <v>0</v>
      </c>
      <c r="N846" t="s">
        <v>1697</v>
      </c>
      <c r="O846" t="s">
        <v>1698</v>
      </c>
      <c r="P846" s="11">
        <v>39.32</v>
      </c>
      <c r="Q846" s="6">
        <v>45825</v>
      </c>
      <c r="R846" s="6">
        <v>45830</v>
      </c>
      <c r="S846" t="s">
        <v>28</v>
      </c>
      <c r="T846">
        <f>Sheet1[[#This Row],[DeliveryDate]]-Sheet1[[#This Row],[OrderDate]]</f>
        <v>5</v>
      </c>
      <c r="U846" t="str">
        <f t="shared" si="26"/>
        <v>Feb</v>
      </c>
      <c r="V846" t="str">
        <f t="shared" si="27"/>
        <v>Tuesday</v>
      </c>
      <c r="W846" s="1">
        <f>Sheet1[[#This Row],[TotalPrice]]-Sheet1[[#This Row],[ShippingCost]]</f>
        <v>214.61500000000001</v>
      </c>
      <c r="X846" t="str">
        <f>TEXT(Sheet1[[#This Row],[Date]], "yyyy")</f>
        <v>2025</v>
      </c>
      <c r="Y846" s="1">
        <f>Sheet1[[#This Row],[UnitPrice]]*Sheet1[[#This Row],[Quantity]] *(1 - Sheet1[[#This Row],[Discount]])</f>
        <v>253.93500000000003</v>
      </c>
      <c r="Z846" s="24">
        <f>SUM(Sheet1[[#This Row],[Quantity]]*Sheet1[[#This Row],[Returned]])</f>
        <v>0</v>
      </c>
    </row>
    <row r="847" spans="1:26" x14ac:dyDescent="0.25">
      <c r="A847" s="6">
        <v>45003</v>
      </c>
      <c r="B847" t="s">
        <v>39</v>
      </c>
      <c r="C847" t="s">
        <v>46</v>
      </c>
      <c r="D847">
        <v>11</v>
      </c>
      <c r="E847" s="1">
        <v>335.11</v>
      </c>
      <c r="F847" t="s">
        <v>51</v>
      </c>
      <c r="G847" t="s">
        <v>32</v>
      </c>
      <c r="H847" s="9">
        <v>0</v>
      </c>
      <c r="I847" t="s">
        <v>47</v>
      </c>
      <c r="J847" s="1">
        <v>3686.21</v>
      </c>
      <c r="K847" t="s">
        <v>34</v>
      </c>
      <c r="L847" t="s">
        <v>25</v>
      </c>
      <c r="M847">
        <v>0</v>
      </c>
      <c r="N847" t="s">
        <v>1699</v>
      </c>
      <c r="O847" t="s">
        <v>1700</v>
      </c>
      <c r="P847" s="11">
        <v>29.95</v>
      </c>
      <c r="Q847" s="6">
        <v>45003</v>
      </c>
      <c r="R847" s="6">
        <v>45011</v>
      </c>
      <c r="S847" t="s">
        <v>44</v>
      </c>
      <c r="T847">
        <f>Sheet1[[#This Row],[DeliveryDate]]-Sheet1[[#This Row],[OrderDate]]</f>
        <v>8</v>
      </c>
      <c r="U847" t="str">
        <f t="shared" si="26"/>
        <v>Jun</v>
      </c>
      <c r="V847" t="str">
        <f t="shared" si="27"/>
        <v>Thursday</v>
      </c>
      <c r="W847" s="1">
        <f>Sheet1[[#This Row],[TotalPrice]]-Sheet1[[#This Row],[ShippingCost]]</f>
        <v>3656.26</v>
      </c>
      <c r="X847" t="str">
        <f>TEXT(Sheet1[[#This Row],[Date]], "yyyy")</f>
        <v>2023</v>
      </c>
      <c r="Y847" s="1">
        <f>Sheet1[[#This Row],[UnitPrice]]*Sheet1[[#This Row],[Quantity]] *(1 - Sheet1[[#This Row],[Discount]])</f>
        <v>3686.21</v>
      </c>
      <c r="Z847" s="24">
        <f>SUM(Sheet1[[#This Row],[Quantity]]*Sheet1[[#This Row],[Returned]])</f>
        <v>0</v>
      </c>
    </row>
    <row r="848" spans="1:26" hidden="1" x14ac:dyDescent="0.25">
      <c r="A848" s="6">
        <v>44945</v>
      </c>
      <c r="B848" t="s">
        <v>19</v>
      </c>
      <c r="C848" t="s">
        <v>30</v>
      </c>
      <c r="D848">
        <v>8</v>
      </c>
      <c r="E848" s="1">
        <v>277.43</v>
      </c>
      <c r="F848" t="s">
        <v>58</v>
      </c>
      <c r="G848" t="s">
        <v>22</v>
      </c>
      <c r="H848" s="9">
        <v>0</v>
      </c>
      <c r="I848" t="s">
        <v>52</v>
      </c>
      <c r="J848" s="1">
        <v>2219.44</v>
      </c>
      <c r="K848" t="s">
        <v>24</v>
      </c>
      <c r="L848" t="s">
        <v>35</v>
      </c>
      <c r="M848">
        <v>0</v>
      </c>
      <c r="N848" t="s">
        <v>1701</v>
      </c>
      <c r="O848" t="s">
        <v>1702</v>
      </c>
      <c r="P848" s="11">
        <v>36.380000000000003</v>
      </c>
      <c r="Q848" s="6">
        <v>44945</v>
      </c>
      <c r="R848" s="6">
        <v>44949</v>
      </c>
      <c r="S848" t="s">
        <v>28</v>
      </c>
      <c r="T848">
        <f>Sheet1[[#This Row],[DeliveryDate]]-Sheet1[[#This Row],[OrderDate]]</f>
        <v>4</v>
      </c>
      <c r="U848" t="str">
        <f t="shared" si="26"/>
        <v>Aug</v>
      </c>
      <c r="V848" t="str">
        <f t="shared" si="27"/>
        <v>Monday</v>
      </c>
      <c r="W848" s="1">
        <f>Sheet1[[#This Row],[TotalPrice]]-Sheet1[[#This Row],[ShippingCost]]</f>
        <v>2183.06</v>
      </c>
      <c r="X848" t="str">
        <f>TEXT(Sheet1[[#This Row],[Date]], "yyyy")</f>
        <v>2023</v>
      </c>
      <c r="Y848" s="1">
        <f>Sheet1[[#This Row],[UnitPrice]]*Sheet1[[#This Row],[Quantity]] *(1 - Sheet1[[#This Row],[Discount]])</f>
        <v>2219.44</v>
      </c>
      <c r="Z848" s="24">
        <f>SUM(Sheet1[[#This Row],[Quantity]]*Sheet1[[#This Row],[Returned]])</f>
        <v>0</v>
      </c>
    </row>
    <row r="849" spans="1:26" x14ac:dyDescent="0.25">
      <c r="A849" s="6">
        <v>45116</v>
      </c>
      <c r="B849" t="s">
        <v>62</v>
      </c>
      <c r="C849" t="s">
        <v>40</v>
      </c>
      <c r="D849">
        <v>6</v>
      </c>
      <c r="E849" s="1">
        <v>287.72000000000003</v>
      </c>
      <c r="F849" t="s">
        <v>31</v>
      </c>
      <c r="G849" t="s">
        <v>32</v>
      </c>
      <c r="H849" s="9">
        <v>0.05</v>
      </c>
      <c r="I849" t="s">
        <v>59</v>
      </c>
      <c r="J849" s="1">
        <v>1640.0039999999999</v>
      </c>
      <c r="K849" t="s">
        <v>55</v>
      </c>
      <c r="L849" t="s">
        <v>41</v>
      </c>
      <c r="M849">
        <v>0</v>
      </c>
      <c r="N849" t="s">
        <v>1703</v>
      </c>
      <c r="O849" t="s">
        <v>1704</v>
      </c>
      <c r="P849" s="11">
        <v>17.14</v>
      </c>
      <c r="Q849" s="6">
        <v>45116</v>
      </c>
      <c r="R849" s="6">
        <v>45121</v>
      </c>
      <c r="S849" t="s">
        <v>65</v>
      </c>
      <c r="T849">
        <f>Sheet1[[#This Row],[DeliveryDate]]-Sheet1[[#This Row],[OrderDate]]</f>
        <v>5</v>
      </c>
      <c r="U849" t="str">
        <f t="shared" si="26"/>
        <v>Jan</v>
      </c>
      <c r="V849" t="str">
        <f t="shared" si="27"/>
        <v>Monday</v>
      </c>
      <c r="W849" s="1">
        <f>Sheet1[[#This Row],[TotalPrice]]-Sheet1[[#This Row],[ShippingCost]]</f>
        <v>1622.8639999999998</v>
      </c>
      <c r="X849" t="str">
        <f>TEXT(Sheet1[[#This Row],[Date]], "yyyy")</f>
        <v>2023</v>
      </c>
      <c r="Y849" s="1">
        <f>Sheet1[[#This Row],[UnitPrice]]*Sheet1[[#This Row],[Quantity]] *(1 - Sheet1[[#This Row],[Discount]])</f>
        <v>1640.0040000000001</v>
      </c>
      <c r="Z849" s="24">
        <f>SUM(Sheet1[[#This Row],[Quantity]]*Sheet1[[#This Row],[Returned]])</f>
        <v>0</v>
      </c>
    </row>
    <row r="850" spans="1:26" hidden="1" x14ac:dyDescent="0.25">
      <c r="A850" s="6">
        <v>45696</v>
      </c>
      <c r="B850" t="s">
        <v>39</v>
      </c>
      <c r="C850" t="s">
        <v>93</v>
      </c>
      <c r="D850">
        <v>10</v>
      </c>
      <c r="E850" s="1">
        <v>396.73</v>
      </c>
      <c r="F850" t="s">
        <v>21</v>
      </c>
      <c r="G850" t="s">
        <v>32</v>
      </c>
      <c r="H850" s="9">
        <v>0.1</v>
      </c>
      <c r="I850" t="s">
        <v>23</v>
      </c>
      <c r="J850" s="1">
        <v>3570.57</v>
      </c>
      <c r="K850" t="s">
        <v>24</v>
      </c>
      <c r="L850" t="s">
        <v>25</v>
      </c>
      <c r="M850">
        <v>0</v>
      </c>
      <c r="N850" t="s">
        <v>1705</v>
      </c>
      <c r="O850" t="s">
        <v>1706</v>
      </c>
      <c r="P850" s="11">
        <v>18.13</v>
      </c>
      <c r="Q850" s="6">
        <v>45696</v>
      </c>
      <c r="R850" s="6">
        <v>45701</v>
      </c>
      <c r="S850" t="s">
        <v>44</v>
      </c>
      <c r="T850">
        <f>Sheet1[[#This Row],[DeliveryDate]]-Sheet1[[#This Row],[OrderDate]]</f>
        <v>5</v>
      </c>
      <c r="U850" t="str">
        <f t="shared" si="26"/>
        <v>Aug</v>
      </c>
      <c r="V850" t="str">
        <f t="shared" si="27"/>
        <v>Monday</v>
      </c>
      <c r="W850" s="1">
        <f>Sheet1[[#This Row],[TotalPrice]]-Sheet1[[#This Row],[ShippingCost]]</f>
        <v>3552.44</v>
      </c>
      <c r="X850" t="str">
        <f>TEXT(Sheet1[[#This Row],[Date]], "yyyy")</f>
        <v>2025</v>
      </c>
      <c r="Y850" s="1">
        <f>Sheet1[[#This Row],[UnitPrice]]*Sheet1[[#This Row],[Quantity]] *(1 - Sheet1[[#This Row],[Discount]])</f>
        <v>3570.57</v>
      </c>
      <c r="Z850" s="24">
        <f>SUM(Sheet1[[#This Row],[Quantity]]*Sheet1[[#This Row],[Returned]])</f>
        <v>0</v>
      </c>
    </row>
    <row r="851" spans="1:26" x14ac:dyDescent="0.25">
      <c r="A851" s="6">
        <v>45402</v>
      </c>
      <c r="B851" t="s">
        <v>29</v>
      </c>
      <c r="C851" t="s">
        <v>109</v>
      </c>
      <c r="D851">
        <v>20</v>
      </c>
      <c r="E851" s="1">
        <v>516.42999999999995</v>
      </c>
      <c r="F851" t="s">
        <v>21</v>
      </c>
      <c r="G851" t="s">
        <v>32</v>
      </c>
      <c r="H851" s="9">
        <v>0</v>
      </c>
      <c r="I851" t="s">
        <v>59</v>
      </c>
      <c r="J851" s="1">
        <v>10328.6</v>
      </c>
      <c r="K851" t="s">
        <v>24</v>
      </c>
      <c r="L851" t="s">
        <v>25</v>
      </c>
      <c r="M851">
        <v>0</v>
      </c>
      <c r="N851" t="s">
        <v>1707</v>
      </c>
      <c r="O851" t="s">
        <v>241</v>
      </c>
      <c r="P851" s="11">
        <v>36.229999999999997</v>
      </c>
      <c r="Q851" s="6">
        <v>45402</v>
      </c>
      <c r="R851" s="6">
        <v>45404</v>
      </c>
      <c r="S851" t="s">
        <v>38</v>
      </c>
      <c r="T851">
        <f>Sheet1[[#This Row],[DeliveryDate]]-Sheet1[[#This Row],[OrderDate]]</f>
        <v>2</v>
      </c>
      <c r="U851" t="str">
        <f t="shared" si="26"/>
        <v>Jan</v>
      </c>
      <c r="V851" t="str">
        <f t="shared" si="27"/>
        <v>Thursday</v>
      </c>
      <c r="W851" s="1">
        <f>Sheet1[[#This Row],[TotalPrice]]-Sheet1[[#This Row],[ShippingCost]]</f>
        <v>10292.370000000001</v>
      </c>
      <c r="X851" t="str">
        <f>TEXT(Sheet1[[#This Row],[Date]], "yyyy")</f>
        <v>2024</v>
      </c>
      <c r="Y851" s="1">
        <f>Sheet1[[#This Row],[UnitPrice]]*Sheet1[[#This Row],[Quantity]] *(1 - Sheet1[[#This Row],[Discount]])</f>
        <v>10328.599999999999</v>
      </c>
      <c r="Z851" s="24">
        <f>SUM(Sheet1[[#This Row],[Quantity]]*Sheet1[[#This Row],[Returned]])</f>
        <v>0</v>
      </c>
    </row>
    <row r="852" spans="1:26" x14ac:dyDescent="0.25">
      <c r="A852" s="6">
        <v>45813</v>
      </c>
      <c r="B852" t="s">
        <v>19</v>
      </c>
      <c r="C852" t="s">
        <v>20</v>
      </c>
      <c r="D852">
        <v>1</v>
      </c>
      <c r="E852" s="1">
        <v>299.66000000000003</v>
      </c>
      <c r="F852" t="s">
        <v>31</v>
      </c>
      <c r="G852" t="s">
        <v>32</v>
      </c>
      <c r="H852" s="9">
        <v>0.1</v>
      </c>
      <c r="I852" t="s">
        <v>66</v>
      </c>
      <c r="J852" s="1">
        <v>269.69400000000002</v>
      </c>
      <c r="K852" t="s">
        <v>67</v>
      </c>
      <c r="L852" t="s">
        <v>35</v>
      </c>
      <c r="M852">
        <v>0</v>
      </c>
      <c r="N852" t="s">
        <v>1708</v>
      </c>
      <c r="O852" t="s">
        <v>1709</v>
      </c>
      <c r="P852" s="11">
        <v>38.94</v>
      </c>
      <c r="Q852" s="6">
        <v>45813</v>
      </c>
      <c r="R852" s="6">
        <v>45815</v>
      </c>
      <c r="S852" t="s">
        <v>28</v>
      </c>
      <c r="T852">
        <f>Sheet1[[#This Row],[DeliveryDate]]-Sheet1[[#This Row],[OrderDate]]</f>
        <v>2</v>
      </c>
      <c r="U852" t="str">
        <f t="shared" si="26"/>
        <v>Oct</v>
      </c>
      <c r="V852" t="str">
        <f t="shared" si="27"/>
        <v>Saturday</v>
      </c>
      <c r="W852" s="1">
        <f>Sheet1[[#This Row],[TotalPrice]]-Sheet1[[#This Row],[ShippingCost]]</f>
        <v>230.75400000000002</v>
      </c>
      <c r="X852" t="str">
        <f>TEXT(Sheet1[[#This Row],[Date]], "yyyy")</f>
        <v>2025</v>
      </c>
      <c r="Y852" s="1">
        <f>Sheet1[[#This Row],[UnitPrice]]*Sheet1[[#This Row],[Quantity]] *(1 - Sheet1[[#This Row],[Discount]])</f>
        <v>269.69400000000002</v>
      </c>
      <c r="Z852" s="24">
        <f>SUM(Sheet1[[#This Row],[Quantity]]*Sheet1[[#This Row],[Returned]])</f>
        <v>0</v>
      </c>
    </row>
    <row r="853" spans="1:26" x14ac:dyDescent="0.25">
      <c r="A853" s="6">
        <v>45772</v>
      </c>
      <c r="B853" t="s">
        <v>29</v>
      </c>
      <c r="C853" t="s">
        <v>46</v>
      </c>
      <c r="D853">
        <v>12</v>
      </c>
      <c r="E853" s="1">
        <v>31.72</v>
      </c>
      <c r="F853" t="s">
        <v>21</v>
      </c>
      <c r="G853" t="s">
        <v>32</v>
      </c>
      <c r="H853" s="9">
        <v>0</v>
      </c>
      <c r="I853" t="s">
        <v>33</v>
      </c>
      <c r="J853" s="1">
        <v>380.64</v>
      </c>
      <c r="K853" t="s">
        <v>55</v>
      </c>
      <c r="L853" t="s">
        <v>35</v>
      </c>
      <c r="M853">
        <v>0</v>
      </c>
      <c r="N853" t="s">
        <v>1710</v>
      </c>
      <c r="O853" t="s">
        <v>1711</v>
      </c>
      <c r="P853" s="11">
        <v>30.78</v>
      </c>
      <c r="Q853" s="6">
        <v>45772</v>
      </c>
      <c r="R853" s="6">
        <v>45780</v>
      </c>
      <c r="S853" t="s">
        <v>38</v>
      </c>
      <c r="T853">
        <f>Sheet1[[#This Row],[DeliveryDate]]-Sheet1[[#This Row],[OrderDate]]</f>
        <v>8</v>
      </c>
      <c r="U853" t="str">
        <f t="shared" si="26"/>
        <v>Mar</v>
      </c>
      <c r="V853" t="str">
        <f t="shared" si="27"/>
        <v>Monday</v>
      </c>
      <c r="W853" s="1">
        <f>Sheet1[[#This Row],[TotalPrice]]-Sheet1[[#This Row],[ShippingCost]]</f>
        <v>349.86</v>
      </c>
      <c r="X853" t="str">
        <f>TEXT(Sheet1[[#This Row],[Date]], "yyyy")</f>
        <v>2025</v>
      </c>
      <c r="Y853" s="1">
        <f>Sheet1[[#This Row],[UnitPrice]]*Sheet1[[#This Row],[Quantity]] *(1 - Sheet1[[#This Row],[Discount]])</f>
        <v>380.64</v>
      </c>
      <c r="Z853" s="24">
        <f>SUM(Sheet1[[#This Row],[Quantity]]*Sheet1[[#This Row],[Returned]])</f>
        <v>0</v>
      </c>
    </row>
    <row r="854" spans="1:26" hidden="1" x14ac:dyDescent="0.25">
      <c r="A854" s="6">
        <v>45175</v>
      </c>
      <c r="B854" t="s">
        <v>45</v>
      </c>
      <c r="C854" t="s">
        <v>30</v>
      </c>
      <c r="D854">
        <v>17</v>
      </c>
      <c r="E854" s="1">
        <v>588.58000000000004</v>
      </c>
      <c r="F854" t="s">
        <v>58</v>
      </c>
      <c r="G854" t="s">
        <v>22</v>
      </c>
      <c r="H854" s="9">
        <v>0.05</v>
      </c>
      <c r="I854" t="s">
        <v>66</v>
      </c>
      <c r="J854" s="1">
        <v>9505.5670000000009</v>
      </c>
      <c r="K854" t="s">
        <v>55</v>
      </c>
      <c r="L854" t="s">
        <v>35</v>
      </c>
      <c r="M854">
        <v>1</v>
      </c>
      <c r="N854" t="s">
        <v>1712</v>
      </c>
      <c r="O854" t="s">
        <v>1713</v>
      </c>
      <c r="P854" s="11">
        <v>25.31</v>
      </c>
      <c r="Q854" s="6">
        <v>45175</v>
      </c>
      <c r="R854" s="6">
        <v>45182</v>
      </c>
      <c r="S854" t="s">
        <v>50</v>
      </c>
      <c r="T854">
        <f>Sheet1[[#This Row],[DeliveryDate]]-Sheet1[[#This Row],[OrderDate]]</f>
        <v>7</v>
      </c>
      <c r="U854" t="str">
        <f t="shared" si="26"/>
        <v>Aug</v>
      </c>
      <c r="V854" t="str">
        <f t="shared" si="27"/>
        <v>Friday</v>
      </c>
      <c r="W854" s="1">
        <f>Sheet1[[#This Row],[TotalPrice]]-Sheet1[[#This Row],[ShippingCost]]</f>
        <v>9480.2570000000014</v>
      </c>
      <c r="X854" t="str">
        <f>TEXT(Sheet1[[#This Row],[Date]], "yyyy")</f>
        <v>2023</v>
      </c>
      <c r="Y854" s="1">
        <f>Sheet1[[#This Row],[UnitPrice]]*Sheet1[[#This Row],[Quantity]] *(1 - Sheet1[[#This Row],[Discount]])</f>
        <v>9505.5670000000009</v>
      </c>
      <c r="Z854" s="24">
        <f>SUM(Sheet1[[#This Row],[Quantity]]*Sheet1[[#This Row],[Returned]])</f>
        <v>17</v>
      </c>
    </row>
    <row r="855" spans="1:26" hidden="1" x14ac:dyDescent="0.25">
      <c r="A855" s="6">
        <v>45198</v>
      </c>
      <c r="B855" t="s">
        <v>19</v>
      </c>
      <c r="C855" t="s">
        <v>20</v>
      </c>
      <c r="D855">
        <v>11</v>
      </c>
      <c r="E855" s="1">
        <v>203.15</v>
      </c>
      <c r="F855" t="s">
        <v>51</v>
      </c>
      <c r="G855" t="s">
        <v>32</v>
      </c>
      <c r="H855" s="9">
        <v>0.1</v>
      </c>
      <c r="I855" t="s">
        <v>23</v>
      </c>
      <c r="J855" s="1">
        <v>2011.1849999999999</v>
      </c>
      <c r="K855" t="s">
        <v>24</v>
      </c>
      <c r="L855" t="s">
        <v>25</v>
      </c>
      <c r="M855">
        <v>0</v>
      </c>
      <c r="N855" t="s">
        <v>1714</v>
      </c>
      <c r="O855" t="s">
        <v>1715</v>
      </c>
      <c r="P855" s="11">
        <v>30.97</v>
      </c>
      <c r="Q855" s="6">
        <v>45198</v>
      </c>
      <c r="R855" s="6">
        <v>45201</v>
      </c>
      <c r="S855" t="s">
        <v>28</v>
      </c>
      <c r="T855">
        <f>Sheet1[[#This Row],[DeliveryDate]]-Sheet1[[#This Row],[OrderDate]]</f>
        <v>3</v>
      </c>
      <c r="U855" t="str">
        <f t="shared" si="26"/>
        <v>Apr</v>
      </c>
      <c r="V855" t="str">
        <f t="shared" si="27"/>
        <v>Friday</v>
      </c>
      <c r="W855" s="1">
        <f>Sheet1[[#This Row],[TotalPrice]]-Sheet1[[#This Row],[ShippingCost]]</f>
        <v>1980.2149999999999</v>
      </c>
      <c r="X855" t="str">
        <f>TEXT(Sheet1[[#This Row],[Date]], "yyyy")</f>
        <v>2023</v>
      </c>
      <c r="Y855" s="1">
        <f>Sheet1[[#This Row],[UnitPrice]]*Sheet1[[#This Row],[Quantity]] *(1 - Sheet1[[#This Row],[Discount]])</f>
        <v>2011.1850000000002</v>
      </c>
      <c r="Z855" s="24">
        <f>SUM(Sheet1[[#This Row],[Quantity]]*Sheet1[[#This Row],[Returned]])</f>
        <v>0</v>
      </c>
    </row>
    <row r="856" spans="1:26" x14ac:dyDescent="0.25">
      <c r="A856" s="6">
        <v>45433</v>
      </c>
      <c r="B856" t="s">
        <v>45</v>
      </c>
      <c r="C856" t="s">
        <v>102</v>
      </c>
      <c r="D856">
        <v>18</v>
      </c>
      <c r="E856" s="1">
        <v>139.13999999999999</v>
      </c>
      <c r="F856" t="s">
        <v>31</v>
      </c>
      <c r="G856" t="s">
        <v>22</v>
      </c>
      <c r="H856" s="9">
        <v>0</v>
      </c>
      <c r="I856" t="s">
        <v>52</v>
      </c>
      <c r="J856" s="1">
        <v>2504.52</v>
      </c>
      <c r="K856" t="s">
        <v>24</v>
      </c>
      <c r="L856" t="s">
        <v>25</v>
      </c>
      <c r="M856">
        <v>1</v>
      </c>
      <c r="N856" t="s">
        <v>1716</v>
      </c>
      <c r="O856" t="s">
        <v>1717</v>
      </c>
      <c r="P856" s="11">
        <v>10.56</v>
      </c>
      <c r="Q856" s="6">
        <v>45433</v>
      </c>
      <c r="R856" s="6">
        <v>45435</v>
      </c>
      <c r="S856" t="s">
        <v>50</v>
      </c>
      <c r="T856">
        <f>Sheet1[[#This Row],[DeliveryDate]]-Sheet1[[#This Row],[OrderDate]]</f>
        <v>2</v>
      </c>
      <c r="U856" t="str">
        <f t="shared" si="26"/>
        <v>Mar</v>
      </c>
      <c r="V856" t="str">
        <f t="shared" si="27"/>
        <v>Wednesday</v>
      </c>
      <c r="W856" s="1">
        <f>Sheet1[[#This Row],[TotalPrice]]-Sheet1[[#This Row],[ShippingCost]]</f>
        <v>2493.96</v>
      </c>
      <c r="X856" t="str">
        <f>TEXT(Sheet1[[#This Row],[Date]], "yyyy")</f>
        <v>2024</v>
      </c>
      <c r="Y856" s="1">
        <f>Sheet1[[#This Row],[UnitPrice]]*Sheet1[[#This Row],[Quantity]] *(1 - Sheet1[[#This Row],[Discount]])</f>
        <v>2504.5199999999995</v>
      </c>
      <c r="Z856" s="24">
        <f>SUM(Sheet1[[#This Row],[Quantity]]*Sheet1[[#This Row],[Returned]])</f>
        <v>18</v>
      </c>
    </row>
    <row r="857" spans="1:26" hidden="1" x14ac:dyDescent="0.25">
      <c r="A857" s="6">
        <v>45612</v>
      </c>
      <c r="B857" t="s">
        <v>19</v>
      </c>
      <c r="C857" t="s">
        <v>46</v>
      </c>
      <c r="D857">
        <v>3</v>
      </c>
      <c r="E857" s="1">
        <v>387.63</v>
      </c>
      <c r="F857" t="s">
        <v>31</v>
      </c>
      <c r="G857" t="s">
        <v>22</v>
      </c>
      <c r="H857" s="9">
        <v>0</v>
      </c>
      <c r="I857" t="s">
        <v>66</v>
      </c>
      <c r="J857" s="1">
        <v>1162.8900000000001</v>
      </c>
      <c r="K857" t="s">
        <v>82</v>
      </c>
      <c r="L857" t="s">
        <v>41</v>
      </c>
      <c r="M857">
        <v>0</v>
      </c>
      <c r="N857" t="s">
        <v>1718</v>
      </c>
      <c r="O857" t="s">
        <v>1719</v>
      </c>
      <c r="P857" s="11">
        <v>30.08</v>
      </c>
      <c r="Q857" s="6">
        <v>45612</v>
      </c>
      <c r="R857" s="6">
        <v>45616</v>
      </c>
      <c r="S857" t="s">
        <v>28</v>
      </c>
      <c r="T857">
        <f>Sheet1[[#This Row],[DeliveryDate]]-Sheet1[[#This Row],[OrderDate]]</f>
        <v>4</v>
      </c>
      <c r="U857" t="str">
        <f t="shared" si="26"/>
        <v>Feb</v>
      </c>
      <c r="V857" t="str">
        <f t="shared" si="27"/>
        <v>Monday</v>
      </c>
      <c r="W857" s="1">
        <f>Sheet1[[#This Row],[TotalPrice]]-Sheet1[[#This Row],[ShippingCost]]</f>
        <v>1132.8100000000002</v>
      </c>
      <c r="X857" t="str">
        <f>TEXT(Sheet1[[#This Row],[Date]], "yyyy")</f>
        <v>2024</v>
      </c>
      <c r="Y857" s="1">
        <f>Sheet1[[#This Row],[UnitPrice]]*Sheet1[[#This Row],[Quantity]] *(1 - Sheet1[[#This Row],[Discount]])</f>
        <v>1162.8899999999999</v>
      </c>
      <c r="Z857" s="24">
        <f>SUM(Sheet1[[#This Row],[Quantity]]*Sheet1[[#This Row],[Returned]])</f>
        <v>0</v>
      </c>
    </row>
    <row r="858" spans="1:26" hidden="1" x14ac:dyDescent="0.25">
      <c r="A858" s="6">
        <v>45493</v>
      </c>
      <c r="B858" t="s">
        <v>39</v>
      </c>
      <c r="C858" t="s">
        <v>40</v>
      </c>
      <c r="D858">
        <v>5</v>
      </c>
      <c r="E858" s="1">
        <v>202.12</v>
      </c>
      <c r="F858" t="s">
        <v>31</v>
      </c>
      <c r="G858" t="s">
        <v>32</v>
      </c>
      <c r="H858" s="9">
        <v>0.1</v>
      </c>
      <c r="I858" t="s">
        <v>66</v>
      </c>
      <c r="J858" s="1">
        <v>909.54000000000008</v>
      </c>
      <c r="K858" t="s">
        <v>24</v>
      </c>
      <c r="L858" t="s">
        <v>25</v>
      </c>
      <c r="M858">
        <v>1</v>
      </c>
      <c r="N858" t="s">
        <v>1720</v>
      </c>
      <c r="O858" t="s">
        <v>1721</v>
      </c>
      <c r="P858" s="11">
        <v>45.61</v>
      </c>
      <c r="Q858" s="6">
        <v>45493</v>
      </c>
      <c r="R858" s="6">
        <v>45501</v>
      </c>
      <c r="S858" t="s">
        <v>44</v>
      </c>
      <c r="T858">
        <f>Sheet1[[#This Row],[DeliveryDate]]-Sheet1[[#This Row],[OrderDate]]</f>
        <v>8</v>
      </c>
      <c r="U858" t="str">
        <f t="shared" si="26"/>
        <v>Apr</v>
      </c>
      <c r="V858" t="str">
        <f t="shared" si="27"/>
        <v>Tuesday</v>
      </c>
      <c r="W858" s="1">
        <f>Sheet1[[#This Row],[TotalPrice]]-Sheet1[[#This Row],[ShippingCost]]</f>
        <v>863.93000000000006</v>
      </c>
      <c r="X858" t="str">
        <f>TEXT(Sheet1[[#This Row],[Date]], "yyyy")</f>
        <v>2024</v>
      </c>
      <c r="Y858" s="1">
        <f>Sheet1[[#This Row],[UnitPrice]]*Sheet1[[#This Row],[Quantity]] *(1 - Sheet1[[#This Row],[Discount]])</f>
        <v>909.54000000000008</v>
      </c>
      <c r="Z858" s="24">
        <f>SUM(Sheet1[[#This Row],[Quantity]]*Sheet1[[#This Row],[Returned]])</f>
        <v>5</v>
      </c>
    </row>
    <row r="859" spans="1:26" x14ac:dyDescent="0.25">
      <c r="A859" s="6">
        <v>45221</v>
      </c>
      <c r="B859" t="s">
        <v>62</v>
      </c>
      <c r="C859" t="s">
        <v>30</v>
      </c>
      <c r="D859">
        <v>16</v>
      </c>
      <c r="E859" s="1">
        <v>486.71</v>
      </c>
      <c r="F859" t="s">
        <v>21</v>
      </c>
      <c r="G859" t="s">
        <v>22</v>
      </c>
      <c r="H859" s="9">
        <v>0.15</v>
      </c>
      <c r="I859" t="s">
        <v>52</v>
      </c>
      <c r="J859" s="1">
        <v>6619.2559999999994</v>
      </c>
      <c r="K859" t="s">
        <v>24</v>
      </c>
      <c r="L859" t="s">
        <v>25</v>
      </c>
      <c r="M859">
        <v>1</v>
      </c>
      <c r="N859" t="s">
        <v>1722</v>
      </c>
      <c r="O859" t="s">
        <v>1723</v>
      </c>
      <c r="P859" s="11">
        <v>12.53</v>
      </c>
      <c r="Q859" s="6">
        <v>45221</v>
      </c>
      <c r="R859" s="6">
        <v>45225</v>
      </c>
      <c r="S859" t="s">
        <v>65</v>
      </c>
      <c r="T859">
        <f>Sheet1[[#This Row],[DeliveryDate]]-Sheet1[[#This Row],[OrderDate]]</f>
        <v>4</v>
      </c>
      <c r="U859" t="str">
        <f t="shared" si="26"/>
        <v>Mar</v>
      </c>
      <c r="V859" t="str">
        <f t="shared" si="27"/>
        <v>Friday</v>
      </c>
      <c r="W859" s="1">
        <f>Sheet1[[#This Row],[TotalPrice]]-Sheet1[[#This Row],[ShippingCost]]</f>
        <v>6606.7259999999997</v>
      </c>
      <c r="X859" t="str">
        <f>TEXT(Sheet1[[#This Row],[Date]], "yyyy")</f>
        <v>2023</v>
      </c>
      <c r="Y859" s="1">
        <f>Sheet1[[#This Row],[UnitPrice]]*Sheet1[[#This Row],[Quantity]] *(1 - Sheet1[[#This Row],[Discount]])</f>
        <v>6619.2559999999994</v>
      </c>
      <c r="Z859" s="24">
        <f>SUM(Sheet1[[#This Row],[Quantity]]*Sheet1[[#This Row],[Returned]])</f>
        <v>16</v>
      </c>
    </row>
    <row r="860" spans="1:26" hidden="1" x14ac:dyDescent="0.25">
      <c r="A860" s="6">
        <v>45795</v>
      </c>
      <c r="B860" t="s">
        <v>39</v>
      </c>
      <c r="C860" t="s">
        <v>102</v>
      </c>
      <c r="D860">
        <v>2</v>
      </c>
      <c r="E860" s="1">
        <v>188.29</v>
      </c>
      <c r="F860" t="s">
        <v>58</v>
      </c>
      <c r="G860" t="s">
        <v>22</v>
      </c>
      <c r="H860" s="9">
        <v>0.15</v>
      </c>
      <c r="I860" t="s">
        <v>59</v>
      </c>
      <c r="J860" s="1">
        <v>320.09300000000002</v>
      </c>
      <c r="K860" t="s">
        <v>82</v>
      </c>
      <c r="L860" t="s">
        <v>35</v>
      </c>
      <c r="M860">
        <v>0</v>
      </c>
      <c r="N860" t="s">
        <v>1724</v>
      </c>
      <c r="O860" t="s">
        <v>1725</v>
      </c>
      <c r="P860" s="11">
        <v>32.22</v>
      </c>
      <c r="Q860" s="6">
        <v>45795</v>
      </c>
      <c r="R860" s="6">
        <v>45798</v>
      </c>
      <c r="S860" t="s">
        <v>44</v>
      </c>
      <c r="T860">
        <f>Sheet1[[#This Row],[DeliveryDate]]-Sheet1[[#This Row],[OrderDate]]</f>
        <v>3</v>
      </c>
      <c r="U860" t="str">
        <f t="shared" si="26"/>
        <v>Sep</v>
      </c>
      <c r="V860" t="str">
        <f t="shared" si="27"/>
        <v>Sunday</v>
      </c>
      <c r="W860" s="1">
        <f>Sheet1[[#This Row],[TotalPrice]]-Sheet1[[#This Row],[ShippingCost]]</f>
        <v>287.87300000000005</v>
      </c>
      <c r="X860" t="str">
        <f>TEXT(Sheet1[[#This Row],[Date]], "yyyy")</f>
        <v>2025</v>
      </c>
      <c r="Y860" s="1">
        <f>Sheet1[[#This Row],[UnitPrice]]*Sheet1[[#This Row],[Quantity]] *(1 - Sheet1[[#This Row],[Discount]])</f>
        <v>320.09299999999996</v>
      </c>
      <c r="Z860" s="24">
        <f>SUM(Sheet1[[#This Row],[Quantity]]*Sheet1[[#This Row],[Returned]])</f>
        <v>0</v>
      </c>
    </row>
    <row r="861" spans="1:26" hidden="1" x14ac:dyDescent="0.25">
      <c r="A861" s="6">
        <v>45354</v>
      </c>
      <c r="B861" t="s">
        <v>29</v>
      </c>
      <c r="C861" t="s">
        <v>20</v>
      </c>
      <c r="D861">
        <v>3</v>
      </c>
      <c r="E861" s="1">
        <v>260.72000000000003</v>
      </c>
      <c r="F861" t="s">
        <v>21</v>
      </c>
      <c r="G861" t="s">
        <v>22</v>
      </c>
      <c r="H861" s="9">
        <v>0.15</v>
      </c>
      <c r="I861" t="s">
        <v>47</v>
      </c>
      <c r="J861" s="1">
        <v>664.83600000000001</v>
      </c>
      <c r="K861" t="s">
        <v>24</v>
      </c>
      <c r="L861" t="s">
        <v>41</v>
      </c>
      <c r="M861">
        <v>0</v>
      </c>
      <c r="N861" t="s">
        <v>1726</v>
      </c>
      <c r="O861" t="s">
        <v>1727</v>
      </c>
      <c r="P861" s="11">
        <v>19.41</v>
      </c>
      <c r="Q861" s="6">
        <v>45354</v>
      </c>
      <c r="R861" s="6">
        <v>45357</v>
      </c>
      <c r="S861" t="s">
        <v>38</v>
      </c>
      <c r="T861">
        <f>Sheet1[[#This Row],[DeliveryDate]]-Sheet1[[#This Row],[OrderDate]]</f>
        <v>3</v>
      </c>
      <c r="U861" t="str">
        <f t="shared" si="26"/>
        <v>Dec</v>
      </c>
      <c r="V861" t="str">
        <f t="shared" si="27"/>
        <v>Wednesday</v>
      </c>
      <c r="W861" s="1">
        <f>Sheet1[[#This Row],[TotalPrice]]-Sheet1[[#This Row],[ShippingCost]]</f>
        <v>645.42600000000004</v>
      </c>
      <c r="X861" t="str">
        <f>TEXT(Sheet1[[#This Row],[Date]], "yyyy")</f>
        <v>2024</v>
      </c>
      <c r="Y861" s="1">
        <f>Sheet1[[#This Row],[UnitPrice]]*Sheet1[[#This Row],[Quantity]] *(1 - Sheet1[[#This Row],[Discount]])</f>
        <v>664.83600000000001</v>
      </c>
      <c r="Z861" s="24">
        <f>SUM(Sheet1[[#This Row],[Quantity]]*Sheet1[[#This Row],[Returned]])</f>
        <v>0</v>
      </c>
    </row>
    <row r="862" spans="1:26" hidden="1" x14ac:dyDescent="0.25">
      <c r="A862" s="6">
        <v>45697</v>
      </c>
      <c r="B862" t="s">
        <v>39</v>
      </c>
      <c r="C862" t="s">
        <v>40</v>
      </c>
      <c r="D862">
        <v>13</v>
      </c>
      <c r="E862" s="1">
        <v>492.66</v>
      </c>
      <c r="F862" t="s">
        <v>21</v>
      </c>
      <c r="G862" t="s">
        <v>32</v>
      </c>
      <c r="H862" s="9">
        <v>0.1</v>
      </c>
      <c r="I862" t="s">
        <v>47</v>
      </c>
      <c r="J862" s="1">
        <v>5764.1220000000003</v>
      </c>
      <c r="K862" t="s">
        <v>34</v>
      </c>
      <c r="L862" t="s">
        <v>25</v>
      </c>
      <c r="M862">
        <v>0</v>
      </c>
      <c r="N862" t="s">
        <v>1728</v>
      </c>
      <c r="O862" t="s">
        <v>1729</v>
      </c>
      <c r="P862" s="11">
        <v>46.21</v>
      </c>
      <c r="Q862" s="6">
        <v>45697</v>
      </c>
      <c r="R862" s="6">
        <v>45702</v>
      </c>
      <c r="S862" t="s">
        <v>44</v>
      </c>
      <c r="T862">
        <f>Sheet1[[#This Row],[DeliveryDate]]-Sheet1[[#This Row],[OrderDate]]</f>
        <v>5</v>
      </c>
      <c r="U862" t="str">
        <f t="shared" si="26"/>
        <v>Feb</v>
      </c>
      <c r="V862" t="str">
        <f t="shared" si="27"/>
        <v>Monday</v>
      </c>
      <c r="W862" s="1">
        <f>Sheet1[[#This Row],[TotalPrice]]-Sheet1[[#This Row],[ShippingCost]]</f>
        <v>5717.9120000000003</v>
      </c>
      <c r="X862" t="str">
        <f>TEXT(Sheet1[[#This Row],[Date]], "yyyy")</f>
        <v>2025</v>
      </c>
      <c r="Y862" s="1">
        <f>Sheet1[[#This Row],[UnitPrice]]*Sheet1[[#This Row],[Quantity]] *(1 - Sheet1[[#This Row],[Discount]])</f>
        <v>5764.1220000000003</v>
      </c>
      <c r="Z862" s="24">
        <f>SUM(Sheet1[[#This Row],[Quantity]]*Sheet1[[#This Row],[Returned]])</f>
        <v>0</v>
      </c>
    </row>
    <row r="863" spans="1:26" x14ac:dyDescent="0.25">
      <c r="A863" s="6">
        <v>44943</v>
      </c>
      <c r="B863" t="s">
        <v>29</v>
      </c>
      <c r="C863" t="s">
        <v>46</v>
      </c>
      <c r="D863">
        <v>3</v>
      </c>
      <c r="E863" s="1">
        <v>348.38</v>
      </c>
      <c r="F863" t="s">
        <v>21</v>
      </c>
      <c r="G863" t="s">
        <v>22</v>
      </c>
      <c r="H863" s="9">
        <v>0</v>
      </c>
      <c r="I863" t="s">
        <v>52</v>
      </c>
      <c r="J863" s="1">
        <v>1045.1400000000001</v>
      </c>
      <c r="K863" t="s">
        <v>34</v>
      </c>
      <c r="L863" t="s">
        <v>25</v>
      </c>
      <c r="M863">
        <v>0</v>
      </c>
      <c r="N863" t="s">
        <v>1730</v>
      </c>
      <c r="O863" t="s">
        <v>1731</v>
      </c>
      <c r="P863" s="11">
        <v>26.25</v>
      </c>
      <c r="Q863" s="6">
        <v>44943</v>
      </c>
      <c r="R863" s="6">
        <v>44949</v>
      </c>
      <c r="S863" t="s">
        <v>38</v>
      </c>
      <c r="T863">
        <f>Sheet1[[#This Row],[DeliveryDate]]-Sheet1[[#This Row],[OrderDate]]</f>
        <v>6</v>
      </c>
      <c r="U863" t="str">
        <f t="shared" si="26"/>
        <v>Sep</v>
      </c>
      <c r="V863" t="str">
        <f t="shared" si="27"/>
        <v>Saturday</v>
      </c>
      <c r="W863" s="1">
        <f>Sheet1[[#This Row],[TotalPrice]]-Sheet1[[#This Row],[ShippingCost]]</f>
        <v>1018.8900000000001</v>
      </c>
      <c r="X863" t="str">
        <f>TEXT(Sheet1[[#This Row],[Date]], "yyyy")</f>
        <v>2023</v>
      </c>
      <c r="Y863" s="1">
        <f>Sheet1[[#This Row],[UnitPrice]]*Sheet1[[#This Row],[Quantity]] *(1 - Sheet1[[#This Row],[Discount]])</f>
        <v>1045.1399999999999</v>
      </c>
      <c r="Z863" s="24">
        <f>SUM(Sheet1[[#This Row],[Quantity]]*Sheet1[[#This Row],[Returned]])</f>
        <v>0</v>
      </c>
    </row>
    <row r="864" spans="1:26" hidden="1" x14ac:dyDescent="0.25">
      <c r="A864" s="6">
        <v>45186</v>
      </c>
      <c r="B864" t="s">
        <v>39</v>
      </c>
      <c r="C864" t="s">
        <v>30</v>
      </c>
      <c r="D864">
        <v>6</v>
      </c>
      <c r="E864" s="1">
        <v>437.59</v>
      </c>
      <c r="F864" t="s">
        <v>58</v>
      </c>
      <c r="G864" t="s">
        <v>22</v>
      </c>
      <c r="H864" s="9">
        <v>0.05</v>
      </c>
      <c r="I864" t="s">
        <v>66</v>
      </c>
      <c r="J864" s="1">
        <v>2494.2629999999999</v>
      </c>
      <c r="K864" t="s">
        <v>34</v>
      </c>
      <c r="L864" t="s">
        <v>41</v>
      </c>
      <c r="M864">
        <v>1</v>
      </c>
      <c r="N864" t="s">
        <v>1732</v>
      </c>
      <c r="O864" t="s">
        <v>1733</v>
      </c>
      <c r="P864" s="11">
        <v>39.4</v>
      </c>
      <c r="Q864" s="6">
        <v>45186</v>
      </c>
      <c r="R864" s="6">
        <v>45195</v>
      </c>
      <c r="S864" t="s">
        <v>44</v>
      </c>
      <c r="T864">
        <f>Sheet1[[#This Row],[DeliveryDate]]-Sheet1[[#This Row],[OrderDate]]</f>
        <v>9</v>
      </c>
      <c r="U864" t="str">
        <f t="shared" si="26"/>
        <v>Aug</v>
      </c>
      <c r="V864" t="str">
        <f t="shared" si="27"/>
        <v>Thursday</v>
      </c>
      <c r="W864" s="1">
        <f>Sheet1[[#This Row],[TotalPrice]]-Sheet1[[#This Row],[ShippingCost]]</f>
        <v>2454.8629999999998</v>
      </c>
      <c r="X864" t="str">
        <f>TEXT(Sheet1[[#This Row],[Date]], "yyyy")</f>
        <v>2023</v>
      </c>
      <c r="Y864" s="1">
        <f>Sheet1[[#This Row],[UnitPrice]]*Sheet1[[#This Row],[Quantity]] *(1 - Sheet1[[#This Row],[Discount]])</f>
        <v>2494.2629999999999</v>
      </c>
      <c r="Z864" s="24">
        <f>SUM(Sheet1[[#This Row],[Quantity]]*Sheet1[[#This Row],[Returned]])</f>
        <v>6</v>
      </c>
    </row>
    <row r="865" spans="1:26" x14ac:dyDescent="0.25">
      <c r="A865" s="6">
        <v>45703</v>
      </c>
      <c r="B865" t="s">
        <v>39</v>
      </c>
      <c r="C865" t="s">
        <v>109</v>
      </c>
      <c r="D865">
        <v>19</v>
      </c>
      <c r="E865" s="1">
        <v>118.09</v>
      </c>
      <c r="F865" t="s">
        <v>58</v>
      </c>
      <c r="G865" t="s">
        <v>22</v>
      </c>
      <c r="H865" s="9">
        <v>0.1</v>
      </c>
      <c r="I865" t="s">
        <v>33</v>
      </c>
      <c r="J865" s="1">
        <v>2019.3389999999999</v>
      </c>
      <c r="K865" t="s">
        <v>24</v>
      </c>
      <c r="L865" t="s">
        <v>35</v>
      </c>
      <c r="M865">
        <v>0</v>
      </c>
      <c r="N865" t="s">
        <v>1734</v>
      </c>
      <c r="O865" t="s">
        <v>1735</v>
      </c>
      <c r="P865" s="11">
        <v>10.77</v>
      </c>
      <c r="Q865" s="6">
        <v>45703</v>
      </c>
      <c r="R865" s="6">
        <v>45711</v>
      </c>
      <c r="S865" t="s">
        <v>44</v>
      </c>
      <c r="T865">
        <f>Sheet1[[#This Row],[DeliveryDate]]-Sheet1[[#This Row],[OrderDate]]</f>
        <v>8</v>
      </c>
      <c r="U865" t="str">
        <f t="shared" si="26"/>
        <v>Mar</v>
      </c>
      <c r="V865" t="str">
        <f t="shared" si="27"/>
        <v>Friday</v>
      </c>
      <c r="W865" s="1">
        <f>Sheet1[[#This Row],[TotalPrice]]-Sheet1[[#This Row],[ShippingCost]]</f>
        <v>2008.569</v>
      </c>
      <c r="X865" t="str">
        <f>TEXT(Sheet1[[#This Row],[Date]], "yyyy")</f>
        <v>2025</v>
      </c>
      <c r="Y865" s="1">
        <f>Sheet1[[#This Row],[UnitPrice]]*Sheet1[[#This Row],[Quantity]] *(1 - Sheet1[[#This Row],[Discount]])</f>
        <v>2019.3390000000002</v>
      </c>
      <c r="Z865" s="24">
        <f>SUM(Sheet1[[#This Row],[Quantity]]*Sheet1[[#This Row],[Returned]])</f>
        <v>0</v>
      </c>
    </row>
    <row r="866" spans="1:26" hidden="1" x14ac:dyDescent="0.25">
      <c r="A866" s="6">
        <v>45206</v>
      </c>
      <c r="B866" t="s">
        <v>62</v>
      </c>
      <c r="C866" t="s">
        <v>93</v>
      </c>
      <c r="D866">
        <v>15</v>
      </c>
      <c r="E866" s="1">
        <v>188.57</v>
      </c>
      <c r="F866" t="s">
        <v>51</v>
      </c>
      <c r="G866" t="s">
        <v>22</v>
      </c>
      <c r="H866" s="9">
        <v>0.05</v>
      </c>
      <c r="I866" t="s">
        <v>59</v>
      </c>
      <c r="J866" s="1">
        <v>2687.122499999999</v>
      </c>
      <c r="K866" t="s">
        <v>82</v>
      </c>
      <c r="L866" t="s">
        <v>25</v>
      </c>
      <c r="M866">
        <v>1</v>
      </c>
      <c r="N866" t="s">
        <v>1736</v>
      </c>
      <c r="O866" t="s">
        <v>1737</v>
      </c>
      <c r="P866" s="11">
        <v>38.61</v>
      </c>
      <c r="Q866" s="6">
        <v>45206</v>
      </c>
      <c r="R866" s="6">
        <v>45208</v>
      </c>
      <c r="S866" t="s">
        <v>65</v>
      </c>
      <c r="T866">
        <f>Sheet1[[#This Row],[DeliveryDate]]-Sheet1[[#This Row],[OrderDate]]</f>
        <v>2</v>
      </c>
      <c r="U866" t="str">
        <f t="shared" si="26"/>
        <v>Mar</v>
      </c>
      <c r="V866" t="str">
        <f t="shared" si="27"/>
        <v>Sunday</v>
      </c>
      <c r="W866" s="1">
        <f>Sheet1[[#This Row],[TotalPrice]]-Sheet1[[#This Row],[ShippingCost]]</f>
        <v>2648.5124999999989</v>
      </c>
      <c r="X866" t="str">
        <f>TEXT(Sheet1[[#This Row],[Date]], "yyyy")</f>
        <v>2023</v>
      </c>
      <c r="Y866" s="1">
        <f>Sheet1[[#This Row],[UnitPrice]]*Sheet1[[#This Row],[Quantity]] *(1 - Sheet1[[#This Row],[Discount]])</f>
        <v>2687.1224999999995</v>
      </c>
      <c r="Z866" s="24">
        <f>SUM(Sheet1[[#This Row],[Quantity]]*Sheet1[[#This Row],[Returned]])</f>
        <v>15</v>
      </c>
    </row>
    <row r="867" spans="1:26" hidden="1" x14ac:dyDescent="0.25">
      <c r="A867" s="6">
        <v>45146</v>
      </c>
      <c r="B867" t="s">
        <v>62</v>
      </c>
      <c r="C867" t="s">
        <v>30</v>
      </c>
      <c r="D867">
        <v>8</v>
      </c>
      <c r="E867" s="1">
        <v>200.74</v>
      </c>
      <c r="F867" t="s">
        <v>31</v>
      </c>
      <c r="G867" t="s">
        <v>22</v>
      </c>
      <c r="H867" s="9">
        <v>0</v>
      </c>
      <c r="I867" t="s">
        <v>66</v>
      </c>
      <c r="J867" s="1">
        <v>1605.92</v>
      </c>
      <c r="K867" t="s">
        <v>34</v>
      </c>
      <c r="L867" t="s">
        <v>35</v>
      </c>
      <c r="M867">
        <v>1</v>
      </c>
      <c r="N867" t="s">
        <v>1738</v>
      </c>
      <c r="O867" t="s">
        <v>1739</v>
      </c>
      <c r="P867" s="11">
        <v>30.7</v>
      </c>
      <c r="Q867" s="6">
        <v>45146</v>
      </c>
      <c r="R867" s="6">
        <v>45148</v>
      </c>
      <c r="S867" t="s">
        <v>65</v>
      </c>
      <c r="T867">
        <f>Sheet1[[#This Row],[DeliveryDate]]-Sheet1[[#This Row],[OrderDate]]</f>
        <v>2</v>
      </c>
      <c r="U867" t="str">
        <f t="shared" si="26"/>
        <v>Feb</v>
      </c>
      <c r="V867" t="str">
        <f t="shared" si="27"/>
        <v>Wednesday</v>
      </c>
      <c r="W867" s="1">
        <f>Sheet1[[#This Row],[TotalPrice]]-Sheet1[[#This Row],[ShippingCost]]</f>
        <v>1575.22</v>
      </c>
      <c r="X867" t="str">
        <f>TEXT(Sheet1[[#This Row],[Date]], "yyyy")</f>
        <v>2023</v>
      </c>
      <c r="Y867" s="1">
        <f>Sheet1[[#This Row],[UnitPrice]]*Sheet1[[#This Row],[Quantity]] *(1 - Sheet1[[#This Row],[Discount]])</f>
        <v>1605.92</v>
      </c>
      <c r="Z867" s="24">
        <f>SUM(Sheet1[[#This Row],[Quantity]]*Sheet1[[#This Row],[Returned]])</f>
        <v>8</v>
      </c>
    </row>
    <row r="868" spans="1:26" x14ac:dyDescent="0.25">
      <c r="A868" s="6">
        <v>45159</v>
      </c>
      <c r="B868" t="s">
        <v>19</v>
      </c>
      <c r="C868" t="s">
        <v>20</v>
      </c>
      <c r="D868">
        <v>3</v>
      </c>
      <c r="E868" s="1">
        <v>142.09</v>
      </c>
      <c r="F868" t="s">
        <v>51</v>
      </c>
      <c r="G868" t="s">
        <v>22</v>
      </c>
      <c r="H868" s="9">
        <v>0.15</v>
      </c>
      <c r="I868" t="s">
        <v>47</v>
      </c>
      <c r="J868" s="1">
        <v>362.3295</v>
      </c>
      <c r="K868" t="s">
        <v>34</v>
      </c>
      <c r="L868" t="s">
        <v>41</v>
      </c>
      <c r="M868">
        <v>0</v>
      </c>
      <c r="N868" t="s">
        <v>1740</v>
      </c>
      <c r="O868" t="s">
        <v>613</v>
      </c>
      <c r="P868" s="11">
        <v>26.04</v>
      </c>
      <c r="Q868" s="6">
        <v>45159</v>
      </c>
      <c r="R868" s="6">
        <v>45165</v>
      </c>
      <c r="S868" t="s">
        <v>28</v>
      </c>
      <c r="T868">
        <f>Sheet1[[#This Row],[DeliveryDate]]-Sheet1[[#This Row],[OrderDate]]</f>
        <v>6</v>
      </c>
      <c r="U868" t="str">
        <f t="shared" si="26"/>
        <v>Jan</v>
      </c>
      <c r="V868" t="str">
        <f t="shared" si="27"/>
        <v>Monday</v>
      </c>
      <c r="W868" s="1">
        <f>Sheet1[[#This Row],[TotalPrice]]-Sheet1[[#This Row],[ShippingCost]]</f>
        <v>336.28949999999998</v>
      </c>
      <c r="X868" t="str">
        <f>TEXT(Sheet1[[#This Row],[Date]], "yyyy")</f>
        <v>2023</v>
      </c>
      <c r="Y868" s="1">
        <f>Sheet1[[#This Row],[UnitPrice]]*Sheet1[[#This Row],[Quantity]] *(1 - Sheet1[[#This Row],[Discount]])</f>
        <v>362.3295</v>
      </c>
      <c r="Z868" s="24">
        <f>SUM(Sheet1[[#This Row],[Quantity]]*Sheet1[[#This Row],[Returned]])</f>
        <v>0</v>
      </c>
    </row>
    <row r="869" spans="1:26" x14ac:dyDescent="0.25">
      <c r="A869" s="6">
        <v>45480</v>
      </c>
      <c r="B869" t="s">
        <v>39</v>
      </c>
      <c r="C869" t="s">
        <v>93</v>
      </c>
      <c r="D869">
        <v>15</v>
      </c>
      <c r="E869" s="1">
        <v>576.12</v>
      </c>
      <c r="F869" t="s">
        <v>58</v>
      </c>
      <c r="G869" t="s">
        <v>32</v>
      </c>
      <c r="H869" s="9">
        <v>0.1</v>
      </c>
      <c r="I869" t="s">
        <v>33</v>
      </c>
      <c r="J869" s="1">
        <v>7777.62</v>
      </c>
      <c r="K869" t="s">
        <v>24</v>
      </c>
      <c r="L869" t="s">
        <v>41</v>
      </c>
      <c r="M869">
        <v>0</v>
      </c>
      <c r="N869" t="s">
        <v>1741</v>
      </c>
      <c r="O869" t="s">
        <v>1742</v>
      </c>
      <c r="P869" s="11">
        <v>29.31</v>
      </c>
      <c r="Q869" s="6">
        <v>45480</v>
      </c>
      <c r="R869" s="6">
        <v>45484</v>
      </c>
      <c r="S869" t="s">
        <v>44</v>
      </c>
      <c r="T869">
        <f>Sheet1[[#This Row],[DeliveryDate]]-Sheet1[[#This Row],[OrderDate]]</f>
        <v>4</v>
      </c>
      <c r="U869" t="str">
        <f t="shared" si="26"/>
        <v>Jan</v>
      </c>
      <c r="V869" t="str">
        <f t="shared" si="27"/>
        <v>Saturday</v>
      </c>
      <c r="W869" s="1">
        <f>Sheet1[[#This Row],[TotalPrice]]-Sheet1[[#This Row],[ShippingCost]]</f>
        <v>7748.3099999999995</v>
      </c>
      <c r="X869" t="str">
        <f>TEXT(Sheet1[[#This Row],[Date]], "yyyy")</f>
        <v>2024</v>
      </c>
      <c r="Y869" s="1">
        <f>Sheet1[[#This Row],[UnitPrice]]*Sheet1[[#This Row],[Quantity]] *(1 - Sheet1[[#This Row],[Discount]])</f>
        <v>7777.62</v>
      </c>
      <c r="Z869" s="24">
        <f>SUM(Sheet1[[#This Row],[Quantity]]*Sheet1[[#This Row],[Returned]])</f>
        <v>0</v>
      </c>
    </row>
    <row r="870" spans="1:26" hidden="1" x14ac:dyDescent="0.25">
      <c r="A870" s="6">
        <v>45674</v>
      </c>
      <c r="B870" t="s">
        <v>29</v>
      </c>
      <c r="C870" t="s">
        <v>40</v>
      </c>
      <c r="D870">
        <v>9</v>
      </c>
      <c r="E870" s="1">
        <v>96.97</v>
      </c>
      <c r="F870" t="s">
        <v>58</v>
      </c>
      <c r="G870" t="s">
        <v>32</v>
      </c>
      <c r="H870" s="9">
        <v>0.15</v>
      </c>
      <c r="I870" t="s">
        <v>59</v>
      </c>
      <c r="J870" s="1">
        <v>741.82050000000004</v>
      </c>
      <c r="K870" t="s">
        <v>82</v>
      </c>
      <c r="L870" t="s">
        <v>41</v>
      </c>
      <c r="M870">
        <v>1</v>
      </c>
      <c r="N870" t="s">
        <v>1743</v>
      </c>
      <c r="O870" t="s">
        <v>1744</v>
      </c>
      <c r="P870" s="11">
        <v>30.87</v>
      </c>
      <c r="Q870" s="6">
        <v>45674</v>
      </c>
      <c r="R870" s="6">
        <v>45681</v>
      </c>
      <c r="S870" t="s">
        <v>38</v>
      </c>
      <c r="T870">
        <f>Sheet1[[#This Row],[DeliveryDate]]-Sheet1[[#This Row],[OrderDate]]</f>
        <v>7</v>
      </c>
      <c r="U870" t="str">
        <f t="shared" si="26"/>
        <v>Aug</v>
      </c>
      <c r="V870" t="str">
        <f t="shared" si="27"/>
        <v>Wednesday</v>
      </c>
      <c r="W870" s="1">
        <f>Sheet1[[#This Row],[TotalPrice]]-Sheet1[[#This Row],[ShippingCost]]</f>
        <v>710.95050000000003</v>
      </c>
      <c r="X870" t="str">
        <f>TEXT(Sheet1[[#This Row],[Date]], "yyyy")</f>
        <v>2025</v>
      </c>
      <c r="Y870" s="1">
        <f>Sheet1[[#This Row],[UnitPrice]]*Sheet1[[#This Row],[Quantity]] *(1 - Sheet1[[#This Row],[Discount]])</f>
        <v>741.82050000000004</v>
      </c>
      <c r="Z870" s="24">
        <f>SUM(Sheet1[[#This Row],[Quantity]]*Sheet1[[#This Row],[Returned]])</f>
        <v>9</v>
      </c>
    </row>
    <row r="871" spans="1:26" x14ac:dyDescent="0.25">
      <c r="A871" s="6">
        <v>45699</v>
      </c>
      <c r="B871" t="s">
        <v>39</v>
      </c>
      <c r="C871" t="s">
        <v>109</v>
      </c>
      <c r="D871">
        <v>8</v>
      </c>
      <c r="E871" s="1">
        <v>316.12</v>
      </c>
      <c r="F871" t="s">
        <v>21</v>
      </c>
      <c r="G871" t="s">
        <v>22</v>
      </c>
      <c r="H871" s="9">
        <v>0.1</v>
      </c>
      <c r="I871" t="s">
        <v>66</v>
      </c>
      <c r="J871" s="1">
        <v>2276.0639999999999</v>
      </c>
      <c r="K871" t="s">
        <v>34</v>
      </c>
      <c r="L871" t="s">
        <v>41</v>
      </c>
      <c r="M871">
        <v>0</v>
      </c>
      <c r="N871" t="s">
        <v>1745</v>
      </c>
      <c r="O871" t="s">
        <v>1746</v>
      </c>
      <c r="P871" s="11">
        <v>6.28</v>
      </c>
      <c r="Q871" s="6">
        <v>45699</v>
      </c>
      <c r="R871" s="6">
        <v>45703</v>
      </c>
      <c r="S871" t="s">
        <v>44</v>
      </c>
      <c r="T871">
        <f>Sheet1[[#This Row],[DeliveryDate]]-Sheet1[[#This Row],[OrderDate]]</f>
        <v>4</v>
      </c>
      <c r="U871" t="str">
        <f t="shared" si="26"/>
        <v>May</v>
      </c>
      <c r="V871" t="str">
        <f t="shared" si="27"/>
        <v>Friday</v>
      </c>
      <c r="W871" s="1">
        <f>Sheet1[[#This Row],[TotalPrice]]-Sheet1[[#This Row],[ShippingCost]]</f>
        <v>2269.7839999999997</v>
      </c>
      <c r="X871" t="str">
        <f>TEXT(Sheet1[[#This Row],[Date]], "yyyy")</f>
        <v>2025</v>
      </c>
      <c r="Y871" s="1">
        <f>Sheet1[[#This Row],[UnitPrice]]*Sheet1[[#This Row],[Quantity]] *(1 - Sheet1[[#This Row],[Discount]])</f>
        <v>2276.0640000000003</v>
      </c>
      <c r="Z871" s="24">
        <f>SUM(Sheet1[[#This Row],[Quantity]]*Sheet1[[#This Row],[Returned]])</f>
        <v>0</v>
      </c>
    </row>
    <row r="872" spans="1:26" hidden="1" x14ac:dyDescent="0.25">
      <c r="A872" s="6">
        <v>45351</v>
      </c>
      <c r="B872" t="s">
        <v>62</v>
      </c>
      <c r="C872" t="s">
        <v>109</v>
      </c>
      <c r="D872">
        <v>7</v>
      </c>
      <c r="E872" s="1">
        <v>208.31</v>
      </c>
      <c r="F872" t="s">
        <v>51</v>
      </c>
      <c r="G872" t="s">
        <v>22</v>
      </c>
      <c r="H872" s="9">
        <v>0.05</v>
      </c>
      <c r="I872" t="s">
        <v>47</v>
      </c>
      <c r="J872" s="1">
        <v>1385.2615000000001</v>
      </c>
      <c r="K872" t="s">
        <v>24</v>
      </c>
      <c r="L872" t="s">
        <v>35</v>
      </c>
      <c r="M872">
        <v>0</v>
      </c>
      <c r="N872" t="s">
        <v>1747</v>
      </c>
      <c r="O872" t="s">
        <v>1748</v>
      </c>
      <c r="P872" s="11">
        <v>26.57</v>
      </c>
      <c r="Q872" s="6">
        <v>45351</v>
      </c>
      <c r="R872" s="6">
        <v>45354</v>
      </c>
      <c r="S872" t="s">
        <v>65</v>
      </c>
      <c r="T872">
        <f>Sheet1[[#This Row],[DeliveryDate]]-Sheet1[[#This Row],[OrderDate]]</f>
        <v>3</v>
      </c>
      <c r="U872" t="str">
        <f t="shared" si="26"/>
        <v>Dec</v>
      </c>
      <c r="V872" t="str">
        <f t="shared" si="27"/>
        <v>Friday</v>
      </c>
      <c r="W872" s="1">
        <f>Sheet1[[#This Row],[TotalPrice]]-Sheet1[[#This Row],[ShippingCost]]</f>
        <v>1358.6915000000001</v>
      </c>
      <c r="X872" t="str">
        <f>TEXT(Sheet1[[#This Row],[Date]], "yyyy")</f>
        <v>2024</v>
      </c>
      <c r="Y872" s="1">
        <f>Sheet1[[#This Row],[UnitPrice]]*Sheet1[[#This Row],[Quantity]] *(1 - Sheet1[[#This Row],[Discount]])</f>
        <v>1385.2615000000001</v>
      </c>
      <c r="Z872" s="24">
        <f>SUM(Sheet1[[#This Row],[Quantity]]*Sheet1[[#This Row],[Returned]])</f>
        <v>0</v>
      </c>
    </row>
    <row r="873" spans="1:26" x14ac:dyDescent="0.25">
      <c r="A873" s="6">
        <v>45838</v>
      </c>
      <c r="B873" t="s">
        <v>39</v>
      </c>
      <c r="C873" t="s">
        <v>46</v>
      </c>
      <c r="D873">
        <v>2</v>
      </c>
      <c r="E873" s="1">
        <v>160.96</v>
      </c>
      <c r="F873" t="s">
        <v>51</v>
      </c>
      <c r="G873" t="s">
        <v>22</v>
      </c>
      <c r="H873" s="9">
        <v>0.1</v>
      </c>
      <c r="I873" t="s">
        <v>23</v>
      </c>
      <c r="J873" s="1">
        <v>289.72800000000001</v>
      </c>
      <c r="K873" t="s">
        <v>34</v>
      </c>
      <c r="L873" t="s">
        <v>41</v>
      </c>
      <c r="M873">
        <v>0</v>
      </c>
      <c r="N873" t="s">
        <v>1749</v>
      </c>
      <c r="O873" t="s">
        <v>1750</v>
      </c>
      <c r="P873" s="11">
        <v>44.97</v>
      </c>
      <c r="Q873" s="6">
        <v>45838</v>
      </c>
      <c r="R873" s="6">
        <v>45843</v>
      </c>
      <c r="S873" t="s">
        <v>44</v>
      </c>
      <c r="T873">
        <f>Sheet1[[#This Row],[DeliveryDate]]-Sheet1[[#This Row],[OrderDate]]</f>
        <v>5</v>
      </c>
      <c r="U873" t="str">
        <f t="shared" si="26"/>
        <v>Oct</v>
      </c>
      <c r="V873" t="str">
        <f t="shared" si="27"/>
        <v>Saturday</v>
      </c>
      <c r="W873" s="1">
        <f>Sheet1[[#This Row],[TotalPrice]]-Sheet1[[#This Row],[ShippingCost]]</f>
        <v>244.75800000000001</v>
      </c>
      <c r="X873" t="str">
        <f>TEXT(Sheet1[[#This Row],[Date]], "yyyy")</f>
        <v>2025</v>
      </c>
      <c r="Y873" s="1">
        <f>Sheet1[[#This Row],[UnitPrice]]*Sheet1[[#This Row],[Quantity]] *(1 - Sheet1[[#This Row],[Discount]])</f>
        <v>289.72800000000001</v>
      </c>
      <c r="Z873" s="24">
        <f>SUM(Sheet1[[#This Row],[Quantity]]*Sheet1[[#This Row],[Returned]])</f>
        <v>0</v>
      </c>
    </row>
    <row r="874" spans="1:26" hidden="1" x14ac:dyDescent="0.25">
      <c r="A874" s="6">
        <v>45523</v>
      </c>
      <c r="B874" t="s">
        <v>39</v>
      </c>
      <c r="C874" t="s">
        <v>102</v>
      </c>
      <c r="D874">
        <v>3</v>
      </c>
      <c r="E874" s="1">
        <v>373.77</v>
      </c>
      <c r="F874" t="s">
        <v>21</v>
      </c>
      <c r="G874" t="s">
        <v>32</v>
      </c>
      <c r="H874" s="9">
        <v>0.1</v>
      </c>
      <c r="I874" t="s">
        <v>23</v>
      </c>
      <c r="J874" s="1">
        <v>1009.179</v>
      </c>
      <c r="K874" t="s">
        <v>67</v>
      </c>
      <c r="L874" t="s">
        <v>41</v>
      </c>
      <c r="M874">
        <v>1</v>
      </c>
      <c r="N874" t="s">
        <v>1751</v>
      </c>
      <c r="O874" t="s">
        <v>1752</v>
      </c>
      <c r="P874" s="11">
        <v>17.62</v>
      </c>
      <c r="Q874" s="6">
        <v>45523</v>
      </c>
      <c r="R874" s="6">
        <v>45529</v>
      </c>
      <c r="S874" t="s">
        <v>44</v>
      </c>
      <c r="T874">
        <f>Sheet1[[#This Row],[DeliveryDate]]-Sheet1[[#This Row],[OrderDate]]</f>
        <v>6</v>
      </c>
      <c r="U874" t="str">
        <f t="shared" si="26"/>
        <v>Mar</v>
      </c>
      <c r="V874" t="str">
        <f t="shared" si="27"/>
        <v>Sunday</v>
      </c>
      <c r="W874" s="1">
        <f>Sheet1[[#This Row],[TotalPrice]]-Sheet1[[#This Row],[ShippingCost]]</f>
        <v>991.55899999999997</v>
      </c>
      <c r="X874" t="str">
        <f>TEXT(Sheet1[[#This Row],[Date]], "yyyy")</f>
        <v>2024</v>
      </c>
      <c r="Y874" s="1">
        <f>Sheet1[[#This Row],[UnitPrice]]*Sheet1[[#This Row],[Quantity]] *(1 - Sheet1[[#This Row],[Discount]])</f>
        <v>1009.179</v>
      </c>
      <c r="Z874" s="24">
        <f>SUM(Sheet1[[#This Row],[Quantity]]*Sheet1[[#This Row],[Returned]])</f>
        <v>3</v>
      </c>
    </row>
    <row r="875" spans="1:26" hidden="1" x14ac:dyDescent="0.25">
      <c r="A875" s="6">
        <v>45306</v>
      </c>
      <c r="B875" t="s">
        <v>45</v>
      </c>
      <c r="C875" t="s">
        <v>109</v>
      </c>
      <c r="D875">
        <v>20</v>
      </c>
      <c r="E875" s="1">
        <v>200.7</v>
      </c>
      <c r="F875" t="s">
        <v>58</v>
      </c>
      <c r="G875" t="s">
        <v>32</v>
      </c>
      <c r="H875" s="9">
        <v>0.1</v>
      </c>
      <c r="I875" t="s">
        <v>33</v>
      </c>
      <c r="J875" s="1">
        <v>3612.6</v>
      </c>
      <c r="K875" t="s">
        <v>24</v>
      </c>
      <c r="L875" t="s">
        <v>25</v>
      </c>
      <c r="M875">
        <v>0</v>
      </c>
      <c r="N875" t="s">
        <v>1753</v>
      </c>
      <c r="O875" t="s">
        <v>1754</v>
      </c>
      <c r="P875" s="11">
        <v>29.6</v>
      </c>
      <c r="Q875" s="6">
        <v>45306</v>
      </c>
      <c r="R875" s="6">
        <v>45310</v>
      </c>
      <c r="S875" t="s">
        <v>50</v>
      </c>
      <c r="T875">
        <f>Sheet1[[#This Row],[DeliveryDate]]-Sheet1[[#This Row],[OrderDate]]</f>
        <v>4</v>
      </c>
      <c r="U875" t="str">
        <f t="shared" si="26"/>
        <v>Apr</v>
      </c>
      <c r="V875" t="str">
        <f t="shared" si="27"/>
        <v>Sunday</v>
      </c>
      <c r="W875" s="1">
        <f>Sheet1[[#This Row],[TotalPrice]]-Sheet1[[#This Row],[ShippingCost]]</f>
        <v>3583</v>
      </c>
      <c r="X875" t="str">
        <f>TEXT(Sheet1[[#This Row],[Date]], "yyyy")</f>
        <v>2024</v>
      </c>
      <c r="Y875" s="1">
        <f>Sheet1[[#This Row],[UnitPrice]]*Sheet1[[#This Row],[Quantity]] *(1 - Sheet1[[#This Row],[Discount]])</f>
        <v>3612.6</v>
      </c>
      <c r="Z875" s="24">
        <f>SUM(Sheet1[[#This Row],[Quantity]]*Sheet1[[#This Row],[Returned]])</f>
        <v>0</v>
      </c>
    </row>
    <row r="876" spans="1:26" x14ac:dyDescent="0.25">
      <c r="A876" s="6">
        <v>45512</v>
      </c>
      <c r="B876" t="s">
        <v>45</v>
      </c>
      <c r="C876" t="s">
        <v>40</v>
      </c>
      <c r="D876">
        <v>14</v>
      </c>
      <c r="E876" s="1">
        <v>115.77</v>
      </c>
      <c r="F876" t="s">
        <v>21</v>
      </c>
      <c r="G876" t="s">
        <v>22</v>
      </c>
      <c r="H876" s="9">
        <v>0.15</v>
      </c>
      <c r="I876" t="s">
        <v>47</v>
      </c>
      <c r="J876" s="1">
        <v>1377.663</v>
      </c>
      <c r="K876" t="s">
        <v>82</v>
      </c>
      <c r="L876" t="s">
        <v>35</v>
      </c>
      <c r="M876">
        <v>1</v>
      </c>
      <c r="N876" t="s">
        <v>1755</v>
      </c>
      <c r="O876" t="s">
        <v>1756</v>
      </c>
      <c r="P876" s="11">
        <v>20.12</v>
      </c>
      <c r="Q876" s="6">
        <v>45512</v>
      </c>
      <c r="R876" s="6">
        <v>45515</v>
      </c>
      <c r="S876" t="s">
        <v>50</v>
      </c>
      <c r="T876">
        <f>Sheet1[[#This Row],[DeliveryDate]]-Sheet1[[#This Row],[OrderDate]]</f>
        <v>3</v>
      </c>
      <c r="U876" t="str">
        <f t="shared" si="26"/>
        <v>Jan</v>
      </c>
      <c r="V876" t="str">
        <f t="shared" si="27"/>
        <v>Saturday</v>
      </c>
      <c r="W876" s="1">
        <f>Sheet1[[#This Row],[TotalPrice]]-Sheet1[[#This Row],[ShippingCost]]</f>
        <v>1357.5430000000001</v>
      </c>
      <c r="X876" t="str">
        <f>TEXT(Sheet1[[#This Row],[Date]], "yyyy")</f>
        <v>2024</v>
      </c>
      <c r="Y876" s="1">
        <f>Sheet1[[#This Row],[UnitPrice]]*Sheet1[[#This Row],[Quantity]] *(1 - Sheet1[[#This Row],[Discount]])</f>
        <v>1377.663</v>
      </c>
      <c r="Z876" s="24">
        <f>SUM(Sheet1[[#This Row],[Quantity]]*Sheet1[[#This Row],[Returned]])</f>
        <v>14</v>
      </c>
    </row>
    <row r="877" spans="1:26" x14ac:dyDescent="0.25">
      <c r="A877" s="6">
        <v>45304</v>
      </c>
      <c r="B877" t="s">
        <v>29</v>
      </c>
      <c r="C877" t="s">
        <v>40</v>
      </c>
      <c r="D877">
        <v>12</v>
      </c>
      <c r="E877" s="1">
        <v>103.59</v>
      </c>
      <c r="F877" t="s">
        <v>31</v>
      </c>
      <c r="G877" t="s">
        <v>32</v>
      </c>
      <c r="H877" s="9">
        <v>0.1</v>
      </c>
      <c r="I877" t="s">
        <v>47</v>
      </c>
      <c r="J877" s="1">
        <v>1118.7719999999999</v>
      </c>
      <c r="K877" t="s">
        <v>55</v>
      </c>
      <c r="L877" t="s">
        <v>25</v>
      </c>
      <c r="M877">
        <v>0</v>
      </c>
      <c r="N877" t="s">
        <v>1757</v>
      </c>
      <c r="O877" t="s">
        <v>1758</v>
      </c>
      <c r="P877" s="11">
        <v>48.11</v>
      </c>
      <c r="Q877" s="6">
        <v>45304</v>
      </c>
      <c r="R877" s="6">
        <v>45312</v>
      </c>
      <c r="S877" t="s">
        <v>38</v>
      </c>
      <c r="T877">
        <f>Sheet1[[#This Row],[DeliveryDate]]-Sheet1[[#This Row],[OrderDate]]</f>
        <v>8</v>
      </c>
      <c r="U877" t="str">
        <f t="shared" si="26"/>
        <v>Sep</v>
      </c>
      <c r="V877" t="str">
        <f t="shared" si="27"/>
        <v>Friday</v>
      </c>
      <c r="W877" s="1">
        <f>Sheet1[[#This Row],[TotalPrice]]-Sheet1[[#This Row],[ShippingCost]]</f>
        <v>1070.662</v>
      </c>
      <c r="X877" t="str">
        <f>TEXT(Sheet1[[#This Row],[Date]], "yyyy")</f>
        <v>2024</v>
      </c>
      <c r="Y877" s="1">
        <f>Sheet1[[#This Row],[UnitPrice]]*Sheet1[[#This Row],[Quantity]] *(1 - Sheet1[[#This Row],[Discount]])</f>
        <v>1118.7719999999999</v>
      </c>
      <c r="Z877" s="24">
        <f>SUM(Sheet1[[#This Row],[Quantity]]*Sheet1[[#This Row],[Returned]])</f>
        <v>0</v>
      </c>
    </row>
    <row r="878" spans="1:26" x14ac:dyDescent="0.25">
      <c r="A878" s="6">
        <v>45222</v>
      </c>
      <c r="B878" t="s">
        <v>62</v>
      </c>
      <c r="C878" t="s">
        <v>46</v>
      </c>
      <c r="D878">
        <v>20</v>
      </c>
      <c r="E878" s="1">
        <v>19.3</v>
      </c>
      <c r="F878" t="s">
        <v>51</v>
      </c>
      <c r="G878" t="s">
        <v>22</v>
      </c>
      <c r="H878" s="9">
        <v>0</v>
      </c>
      <c r="I878" t="s">
        <v>59</v>
      </c>
      <c r="J878" s="1">
        <v>386</v>
      </c>
      <c r="K878" t="s">
        <v>55</v>
      </c>
      <c r="L878" t="s">
        <v>35</v>
      </c>
      <c r="M878">
        <v>0</v>
      </c>
      <c r="N878" t="s">
        <v>1759</v>
      </c>
      <c r="O878" t="s">
        <v>1760</v>
      </c>
      <c r="P878" s="11">
        <v>47.23</v>
      </c>
      <c r="Q878" s="6">
        <v>45222</v>
      </c>
      <c r="R878" s="6">
        <v>45231</v>
      </c>
      <c r="S878" t="s">
        <v>65</v>
      </c>
      <c r="T878">
        <f>Sheet1[[#This Row],[DeliveryDate]]-Sheet1[[#This Row],[OrderDate]]</f>
        <v>9</v>
      </c>
      <c r="U878" t="str">
        <f t="shared" si="26"/>
        <v>Sep</v>
      </c>
      <c r="V878" t="str">
        <f t="shared" si="27"/>
        <v>Monday</v>
      </c>
      <c r="W878" s="1">
        <f>Sheet1[[#This Row],[TotalPrice]]-Sheet1[[#This Row],[ShippingCost]]</f>
        <v>338.77</v>
      </c>
      <c r="X878" t="str">
        <f>TEXT(Sheet1[[#This Row],[Date]], "yyyy")</f>
        <v>2023</v>
      </c>
      <c r="Y878" s="1">
        <f>Sheet1[[#This Row],[UnitPrice]]*Sheet1[[#This Row],[Quantity]] *(1 - Sheet1[[#This Row],[Discount]])</f>
        <v>386</v>
      </c>
      <c r="Z878" s="24">
        <f>SUM(Sheet1[[#This Row],[Quantity]]*Sheet1[[#This Row],[Returned]])</f>
        <v>0</v>
      </c>
    </row>
    <row r="879" spans="1:26" x14ac:dyDescent="0.25">
      <c r="A879" s="6">
        <v>45009</v>
      </c>
      <c r="B879" t="s">
        <v>29</v>
      </c>
      <c r="C879" t="s">
        <v>30</v>
      </c>
      <c r="D879">
        <v>9</v>
      </c>
      <c r="E879" s="1">
        <v>233.11</v>
      </c>
      <c r="F879" t="s">
        <v>21</v>
      </c>
      <c r="G879" t="s">
        <v>32</v>
      </c>
      <c r="H879" s="9">
        <v>0.05</v>
      </c>
      <c r="I879" t="s">
        <v>23</v>
      </c>
      <c r="J879" s="1">
        <v>1993.0905</v>
      </c>
      <c r="K879" t="s">
        <v>55</v>
      </c>
      <c r="L879" t="s">
        <v>41</v>
      </c>
      <c r="M879">
        <v>0</v>
      </c>
      <c r="N879" t="s">
        <v>1761</v>
      </c>
      <c r="O879" t="s">
        <v>1762</v>
      </c>
      <c r="P879" s="11">
        <v>31.43</v>
      </c>
      <c r="Q879" s="6">
        <v>45009</v>
      </c>
      <c r="R879" s="6">
        <v>45013</v>
      </c>
      <c r="S879" t="s">
        <v>38</v>
      </c>
      <c r="T879">
        <f>Sheet1[[#This Row],[DeliveryDate]]-Sheet1[[#This Row],[OrderDate]]</f>
        <v>4</v>
      </c>
      <c r="U879" t="str">
        <f t="shared" si="26"/>
        <v>Jun</v>
      </c>
      <c r="V879" t="str">
        <f t="shared" si="27"/>
        <v>Thursday</v>
      </c>
      <c r="W879" s="1">
        <f>Sheet1[[#This Row],[TotalPrice]]-Sheet1[[#This Row],[ShippingCost]]</f>
        <v>1961.6605</v>
      </c>
      <c r="X879" t="str">
        <f>TEXT(Sheet1[[#This Row],[Date]], "yyyy")</f>
        <v>2023</v>
      </c>
      <c r="Y879" s="1">
        <f>Sheet1[[#This Row],[UnitPrice]]*Sheet1[[#This Row],[Quantity]] *(1 - Sheet1[[#This Row],[Discount]])</f>
        <v>1993.0905</v>
      </c>
      <c r="Z879" s="24">
        <f>SUM(Sheet1[[#This Row],[Quantity]]*Sheet1[[#This Row],[Returned]])</f>
        <v>0</v>
      </c>
    </row>
    <row r="880" spans="1:26" hidden="1" x14ac:dyDescent="0.25">
      <c r="A880" s="6">
        <v>45513</v>
      </c>
      <c r="B880" t="s">
        <v>62</v>
      </c>
      <c r="C880" t="s">
        <v>109</v>
      </c>
      <c r="D880">
        <v>17</v>
      </c>
      <c r="E880" s="1">
        <v>66.48</v>
      </c>
      <c r="F880" t="s">
        <v>51</v>
      </c>
      <c r="G880" t="s">
        <v>22</v>
      </c>
      <c r="H880" s="9">
        <v>0.15</v>
      </c>
      <c r="I880" t="s">
        <v>23</v>
      </c>
      <c r="J880" s="1">
        <v>960.63600000000008</v>
      </c>
      <c r="K880" t="s">
        <v>34</v>
      </c>
      <c r="L880" t="s">
        <v>41</v>
      </c>
      <c r="M880">
        <v>1</v>
      </c>
      <c r="N880" t="s">
        <v>1763</v>
      </c>
      <c r="O880" t="s">
        <v>1764</v>
      </c>
      <c r="P880" s="11">
        <v>10.79</v>
      </c>
      <c r="Q880" s="6">
        <v>45513</v>
      </c>
      <c r="R880" s="6">
        <v>45518</v>
      </c>
      <c r="S880" t="s">
        <v>65</v>
      </c>
      <c r="T880">
        <f>Sheet1[[#This Row],[DeliveryDate]]-Sheet1[[#This Row],[OrderDate]]</f>
        <v>5</v>
      </c>
      <c r="U880" t="str">
        <f t="shared" si="26"/>
        <v>Mar</v>
      </c>
      <c r="V880" t="str">
        <f t="shared" si="27"/>
        <v>Sunday</v>
      </c>
      <c r="W880" s="1">
        <f>Sheet1[[#This Row],[TotalPrice]]-Sheet1[[#This Row],[ShippingCost]]</f>
        <v>949.84600000000012</v>
      </c>
      <c r="X880" t="str">
        <f>TEXT(Sheet1[[#This Row],[Date]], "yyyy")</f>
        <v>2024</v>
      </c>
      <c r="Y880" s="1">
        <f>Sheet1[[#This Row],[UnitPrice]]*Sheet1[[#This Row],[Quantity]] *(1 - Sheet1[[#This Row],[Discount]])</f>
        <v>960.63600000000008</v>
      </c>
      <c r="Z880" s="24">
        <f>SUM(Sheet1[[#This Row],[Quantity]]*Sheet1[[#This Row],[Returned]])</f>
        <v>17</v>
      </c>
    </row>
    <row r="881" spans="1:26" x14ac:dyDescent="0.25">
      <c r="A881" s="6">
        <v>45042</v>
      </c>
      <c r="B881" t="s">
        <v>29</v>
      </c>
      <c r="C881" t="s">
        <v>20</v>
      </c>
      <c r="D881">
        <v>17</v>
      </c>
      <c r="E881" s="1">
        <v>504.63</v>
      </c>
      <c r="F881" t="s">
        <v>31</v>
      </c>
      <c r="G881" t="s">
        <v>22</v>
      </c>
      <c r="H881" s="9">
        <v>0.1</v>
      </c>
      <c r="I881" t="s">
        <v>52</v>
      </c>
      <c r="J881" s="1">
        <v>7720.838999999999</v>
      </c>
      <c r="K881" t="s">
        <v>24</v>
      </c>
      <c r="L881" t="s">
        <v>41</v>
      </c>
      <c r="M881">
        <v>1</v>
      </c>
      <c r="N881" t="s">
        <v>1765</v>
      </c>
      <c r="O881" t="s">
        <v>1766</v>
      </c>
      <c r="P881" s="11">
        <v>48.33</v>
      </c>
      <c r="Q881" s="6">
        <v>45042</v>
      </c>
      <c r="R881" s="6">
        <v>45052</v>
      </c>
      <c r="S881" t="s">
        <v>38</v>
      </c>
      <c r="T881">
        <f>Sheet1[[#This Row],[DeliveryDate]]-Sheet1[[#This Row],[OrderDate]]</f>
        <v>10</v>
      </c>
      <c r="U881" t="str">
        <f t="shared" si="26"/>
        <v>Oct</v>
      </c>
      <c r="V881" t="str">
        <f t="shared" si="27"/>
        <v>Thursday</v>
      </c>
      <c r="W881" s="1">
        <f>Sheet1[[#This Row],[TotalPrice]]-Sheet1[[#This Row],[ShippingCost]]</f>
        <v>7672.5089999999991</v>
      </c>
      <c r="X881" t="str">
        <f>TEXT(Sheet1[[#This Row],[Date]], "yyyy")</f>
        <v>2023</v>
      </c>
      <c r="Y881" s="1">
        <f>Sheet1[[#This Row],[UnitPrice]]*Sheet1[[#This Row],[Quantity]] *(1 - Sheet1[[#This Row],[Discount]])</f>
        <v>7720.838999999999</v>
      </c>
      <c r="Z881" s="24">
        <f>SUM(Sheet1[[#This Row],[Quantity]]*Sheet1[[#This Row],[Returned]])</f>
        <v>17</v>
      </c>
    </row>
    <row r="882" spans="1:26" x14ac:dyDescent="0.25">
      <c r="A882" s="6">
        <v>45355</v>
      </c>
      <c r="B882" t="s">
        <v>62</v>
      </c>
      <c r="C882" t="s">
        <v>93</v>
      </c>
      <c r="D882">
        <v>11</v>
      </c>
      <c r="E882" s="1">
        <v>97.84</v>
      </c>
      <c r="F882" t="s">
        <v>21</v>
      </c>
      <c r="G882" t="s">
        <v>32</v>
      </c>
      <c r="H882" s="9">
        <v>0.05</v>
      </c>
      <c r="I882" t="s">
        <v>33</v>
      </c>
      <c r="J882" s="1">
        <v>1022.428</v>
      </c>
      <c r="K882" t="s">
        <v>55</v>
      </c>
      <c r="L882" t="s">
        <v>35</v>
      </c>
      <c r="M882">
        <v>1</v>
      </c>
      <c r="N882" t="s">
        <v>1767</v>
      </c>
      <c r="O882" t="s">
        <v>1768</v>
      </c>
      <c r="P882" s="11">
        <v>45.97</v>
      </c>
      <c r="Q882" s="6">
        <v>45355</v>
      </c>
      <c r="R882" s="6">
        <v>45363</v>
      </c>
      <c r="S882" t="s">
        <v>65</v>
      </c>
      <c r="T882">
        <f>Sheet1[[#This Row],[DeliveryDate]]-Sheet1[[#This Row],[OrderDate]]</f>
        <v>8</v>
      </c>
      <c r="U882" t="str">
        <f t="shared" si="26"/>
        <v>Mar</v>
      </c>
      <c r="V882" t="str">
        <f t="shared" si="27"/>
        <v>Saturday</v>
      </c>
      <c r="W882" s="1">
        <f>Sheet1[[#This Row],[TotalPrice]]-Sheet1[[#This Row],[ShippingCost]]</f>
        <v>976.45799999999997</v>
      </c>
      <c r="X882" t="str">
        <f>TEXT(Sheet1[[#This Row],[Date]], "yyyy")</f>
        <v>2024</v>
      </c>
      <c r="Y882" s="1">
        <f>Sheet1[[#This Row],[UnitPrice]]*Sheet1[[#This Row],[Quantity]] *(1 - Sheet1[[#This Row],[Discount]])</f>
        <v>1022.428</v>
      </c>
      <c r="Z882" s="24">
        <f>SUM(Sheet1[[#This Row],[Quantity]]*Sheet1[[#This Row],[Returned]])</f>
        <v>11</v>
      </c>
    </row>
    <row r="883" spans="1:26" hidden="1" x14ac:dyDescent="0.25">
      <c r="A883" s="6">
        <v>44971</v>
      </c>
      <c r="B883" t="s">
        <v>19</v>
      </c>
      <c r="C883" t="s">
        <v>93</v>
      </c>
      <c r="D883">
        <v>7</v>
      </c>
      <c r="E883" s="1">
        <v>468.14</v>
      </c>
      <c r="F883" t="s">
        <v>31</v>
      </c>
      <c r="G883" t="s">
        <v>32</v>
      </c>
      <c r="H883" s="9">
        <v>0.15</v>
      </c>
      <c r="I883" t="s">
        <v>59</v>
      </c>
      <c r="J883" s="1">
        <v>2785.433</v>
      </c>
      <c r="K883" t="s">
        <v>67</v>
      </c>
      <c r="L883" t="s">
        <v>35</v>
      </c>
      <c r="M883">
        <v>0</v>
      </c>
      <c r="N883" t="s">
        <v>1769</v>
      </c>
      <c r="O883" t="s">
        <v>1770</v>
      </c>
      <c r="P883" s="11">
        <v>47.56</v>
      </c>
      <c r="Q883" s="6">
        <v>44971</v>
      </c>
      <c r="R883" s="6">
        <v>44974</v>
      </c>
      <c r="S883" t="s">
        <v>28</v>
      </c>
      <c r="T883">
        <f>Sheet1[[#This Row],[DeliveryDate]]-Sheet1[[#This Row],[OrderDate]]</f>
        <v>3</v>
      </c>
      <c r="U883" t="str">
        <f t="shared" si="26"/>
        <v>Mar</v>
      </c>
      <c r="V883" t="str">
        <f t="shared" si="27"/>
        <v>Sunday</v>
      </c>
      <c r="W883" s="1">
        <f>Sheet1[[#This Row],[TotalPrice]]-Sheet1[[#This Row],[ShippingCost]]</f>
        <v>2737.873</v>
      </c>
      <c r="X883" t="str">
        <f>TEXT(Sheet1[[#This Row],[Date]], "yyyy")</f>
        <v>2023</v>
      </c>
      <c r="Y883" s="1">
        <f>Sheet1[[#This Row],[UnitPrice]]*Sheet1[[#This Row],[Quantity]] *(1 - Sheet1[[#This Row],[Discount]])</f>
        <v>2785.433</v>
      </c>
      <c r="Z883" s="24">
        <f>SUM(Sheet1[[#This Row],[Quantity]]*Sheet1[[#This Row],[Returned]])</f>
        <v>0</v>
      </c>
    </row>
    <row r="884" spans="1:26" hidden="1" x14ac:dyDescent="0.25">
      <c r="A884" s="6">
        <v>45044</v>
      </c>
      <c r="B884" t="s">
        <v>62</v>
      </c>
      <c r="C884" t="s">
        <v>93</v>
      </c>
      <c r="D884">
        <v>20</v>
      </c>
      <c r="E884" s="1">
        <v>476.69</v>
      </c>
      <c r="F884" t="s">
        <v>21</v>
      </c>
      <c r="G884" t="s">
        <v>22</v>
      </c>
      <c r="H884" s="9">
        <v>0.05</v>
      </c>
      <c r="I884" t="s">
        <v>59</v>
      </c>
      <c r="J884" s="1">
        <v>9057.1099999999988</v>
      </c>
      <c r="K884" t="s">
        <v>24</v>
      </c>
      <c r="L884" t="s">
        <v>41</v>
      </c>
      <c r="M884">
        <v>0</v>
      </c>
      <c r="N884" t="s">
        <v>1771</v>
      </c>
      <c r="O884" t="s">
        <v>1772</v>
      </c>
      <c r="P884" s="11">
        <v>10.199999999999999</v>
      </c>
      <c r="Q884" s="6">
        <v>45044</v>
      </c>
      <c r="R884" s="6">
        <v>45049</v>
      </c>
      <c r="S884" t="s">
        <v>65</v>
      </c>
      <c r="T884">
        <f>Sheet1[[#This Row],[DeliveryDate]]-Sheet1[[#This Row],[OrderDate]]</f>
        <v>5</v>
      </c>
      <c r="U884" t="str">
        <f t="shared" si="26"/>
        <v>Dec</v>
      </c>
      <c r="V884" t="str">
        <f t="shared" si="27"/>
        <v>Monday</v>
      </c>
      <c r="W884" s="1">
        <f>Sheet1[[#This Row],[TotalPrice]]-Sheet1[[#This Row],[ShippingCost]]</f>
        <v>9046.909999999998</v>
      </c>
      <c r="X884" t="str">
        <f>TEXT(Sheet1[[#This Row],[Date]], "yyyy")</f>
        <v>2023</v>
      </c>
      <c r="Y884" s="1">
        <f>Sheet1[[#This Row],[UnitPrice]]*Sheet1[[#This Row],[Quantity]] *(1 - Sheet1[[#This Row],[Discount]])</f>
        <v>9057.1099999999988</v>
      </c>
      <c r="Z884" s="24">
        <f>SUM(Sheet1[[#This Row],[Quantity]]*Sheet1[[#This Row],[Returned]])</f>
        <v>0</v>
      </c>
    </row>
    <row r="885" spans="1:26" x14ac:dyDescent="0.25">
      <c r="A885" s="6">
        <v>45354</v>
      </c>
      <c r="B885" t="s">
        <v>39</v>
      </c>
      <c r="C885" t="s">
        <v>30</v>
      </c>
      <c r="D885">
        <v>2</v>
      </c>
      <c r="E885" s="1">
        <v>160.72999999999999</v>
      </c>
      <c r="F885" t="s">
        <v>31</v>
      </c>
      <c r="G885" t="s">
        <v>22</v>
      </c>
      <c r="H885" s="9">
        <v>0.15</v>
      </c>
      <c r="I885" t="s">
        <v>47</v>
      </c>
      <c r="J885" s="1">
        <v>273.24099999999999</v>
      </c>
      <c r="K885" t="s">
        <v>67</v>
      </c>
      <c r="L885" t="s">
        <v>25</v>
      </c>
      <c r="M885">
        <v>0</v>
      </c>
      <c r="N885" t="s">
        <v>1773</v>
      </c>
      <c r="O885" t="s">
        <v>1774</v>
      </c>
      <c r="P885" s="11">
        <v>20.18</v>
      </c>
      <c r="Q885" s="6">
        <v>45354</v>
      </c>
      <c r="R885" s="6">
        <v>45362</v>
      </c>
      <c r="S885" t="s">
        <v>44</v>
      </c>
      <c r="T885">
        <f>Sheet1[[#This Row],[DeliveryDate]]-Sheet1[[#This Row],[OrderDate]]</f>
        <v>8</v>
      </c>
      <c r="U885" t="str">
        <f t="shared" si="26"/>
        <v>Jan</v>
      </c>
      <c r="V885" t="str">
        <f t="shared" si="27"/>
        <v>Wednesday</v>
      </c>
      <c r="W885" s="1">
        <f>Sheet1[[#This Row],[TotalPrice]]-Sheet1[[#This Row],[ShippingCost]]</f>
        <v>253.06099999999998</v>
      </c>
      <c r="X885" t="str">
        <f>TEXT(Sheet1[[#This Row],[Date]], "yyyy")</f>
        <v>2024</v>
      </c>
      <c r="Y885" s="1">
        <f>Sheet1[[#This Row],[UnitPrice]]*Sheet1[[#This Row],[Quantity]] *(1 - Sheet1[[#This Row],[Discount]])</f>
        <v>273.24099999999999</v>
      </c>
      <c r="Z885" s="24">
        <f>SUM(Sheet1[[#This Row],[Quantity]]*Sheet1[[#This Row],[Returned]])</f>
        <v>0</v>
      </c>
    </row>
    <row r="886" spans="1:26" x14ac:dyDescent="0.25">
      <c r="A886" s="6">
        <v>45539</v>
      </c>
      <c r="B886" t="s">
        <v>62</v>
      </c>
      <c r="C886" t="s">
        <v>93</v>
      </c>
      <c r="D886">
        <v>9</v>
      </c>
      <c r="E886" s="1">
        <v>228.98</v>
      </c>
      <c r="F886" t="s">
        <v>58</v>
      </c>
      <c r="G886" t="s">
        <v>32</v>
      </c>
      <c r="H886" s="9">
        <v>0.15</v>
      </c>
      <c r="I886" t="s">
        <v>47</v>
      </c>
      <c r="J886" s="1">
        <v>1751.6969999999999</v>
      </c>
      <c r="K886" t="s">
        <v>24</v>
      </c>
      <c r="L886" t="s">
        <v>41</v>
      </c>
      <c r="M886">
        <v>0</v>
      </c>
      <c r="N886" t="s">
        <v>1775</v>
      </c>
      <c r="O886" t="s">
        <v>1776</v>
      </c>
      <c r="P886" s="11">
        <v>45.79</v>
      </c>
      <c r="Q886" s="6">
        <v>45539</v>
      </c>
      <c r="R886" s="6">
        <v>45543</v>
      </c>
      <c r="S886" t="s">
        <v>65</v>
      </c>
      <c r="T886">
        <f>Sheet1[[#This Row],[DeliveryDate]]-Sheet1[[#This Row],[OrderDate]]</f>
        <v>4</v>
      </c>
      <c r="U886" t="str">
        <f t="shared" si="26"/>
        <v>Jan</v>
      </c>
      <c r="V886" t="str">
        <f t="shared" si="27"/>
        <v>Monday</v>
      </c>
      <c r="W886" s="1">
        <f>Sheet1[[#This Row],[TotalPrice]]-Sheet1[[#This Row],[ShippingCost]]</f>
        <v>1705.9069999999999</v>
      </c>
      <c r="X886" t="str">
        <f>TEXT(Sheet1[[#This Row],[Date]], "yyyy")</f>
        <v>2024</v>
      </c>
      <c r="Y886" s="1">
        <f>Sheet1[[#This Row],[UnitPrice]]*Sheet1[[#This Row],[Quantity]] *(1 - Sheet1[[#This Row],[Discount]])</f>
        <v>1751.6969999999997</v>
      </c>
      <c r="Z886" s="24">
        <f>SUM(Sheet1[[#This Row],[Quantity]]*Sheet1[[#This Row],[Returned]])</f>
        <v>0</v>
      </c>
    </row>
    <row r="887" spans="1:26" x14ac:dyDescent="0.25">
      <c r="A887" s="6">
        <v>45656</v>
      </c>
      <c r="B887" t="s">
        <v>19</v>
      </c>
      <c r="C887" t="s">
        <v>93</v>
      </c>
      <c r="D887">
        <v>19</v>
      </c>
      <c r="E887" s="1">
        <v>336.5</v>
      </c>
      <c r="F887" t="s">
        <v>21</v>
      </c>
      <c r="G887" t="s">
        <v>22</v>
      </c>
      <c r="H887" s="9">
        <v>0</v>
      </c>
      <c r="I887" t="s">
        <v>33</v>
      </c>
      <c r="J887" s="1">
        <v>6393.5</v>
      </c>
      <c r="K887" t="s">
        <v>24</v>
      </c>
      <c r="L887" t="s">
        <v>41</v>
      </c>
      <c r="M887">
        <v>0</v>
      </c>
      <c r="N887" t="s">
        <v>1777</v>
      </c>
      <c r="O887" t="s">
        <v>1778</v>
      </c>
      <c r="P887" s="11">
        <v>27.43</v>
      </c>
      <c r="Q887" s="6">
        <v>45656</v>
      </c>
      <c r="R887" s="6">
        <v>45664</v>
      </c>
      <c r="S887" t="s">
        <v>28</v>
      </c>
      <c r="T887">
        <f>Sheet1[[#This Row],[DeliveryDate]]-Sheet1[[#This Row],[OrderDate]]</f>
        <v>8</v>
      </c>
      <c r="U887" t="str">
        <f t="shared" si="26"/>
        <v>Jan</v>
      </c>
      <c r="V887" t="str">
        <f t="shared" si="27"/>
        <v>Tuesday</v>
      </c>
      <c r="W887" s="1">
        <f>Sheet1[[#This Row],[TotalPrice]]-Sheet1[[#This Row],[ShippingCost]]</f>
        <v>6366.07</v>
      </c>
      <c r="X887" t="str">
        <f>TEXT(Sheet1[[#This Row],[Date]], "yyyy")</f>
        <v>2024</v>
      </c>
      <c r="Y887" s="1">
        <f>Sheet1[[#This Row],[UnitPrice]]*Sheet1[[#This Row],[Quantity]] *(1 - Sheet1[[#This Row],[Discount]])</f>
        <v>6393.5</v>
      </c>
      <c r="Z887" s="24">
        <f>SUM(Sheet1[[#This Row],[Quantity]]*Sheet1[[#This Row],[Returned]])</f>
        <v>0</v>
      </c>
    </row>
    <row r="888" spans="1:26" hidden="1" x14ac:dyDescent="0.25">
      <c r="A888" s="6">
        <v>45332</v>
      </c>
      <c r="B888" t="s">
        <v>19</v>
      </c>
      <c r="C888" t="s">
        <v>109</v>
      </c>
      <c r="D888">
        <v>18</v>
      </c>
      <c r="E888" s="1">
        <v>411.59</v>
      </c>
      <c r="F888" t="s">
        <v>31</v>
      </c>
      <c r="G888" t="s">
        <v>22</v>
      </c>
      <c r="H888" s="9">
        <v>0</v>
      </c>
      <c r="I888" t="s">
        <v>59</v>
      </c>
      <c r="J888" s="1">
        <v>7408.62</v>
      </c>
      <c r="K888" t="s">
        <v>82</v>
      </c>
      <c r="L888" t="s">
        <v>41</v>
      </c>
      <c r="M888">
        <v>0</v>
      </c>
      <c r="N888" t="s">
        <v>1779</v>
      </c>
      <c r="O888" t="s">
        <v>1780</v>
      </c>
      <c r="P888" s="11">
        <v>9.6199999999999992</v>
      </c>
      <c r="Q888" s="6">
        <v>45332</v>
      </c>
      <c r="R888" s="6">
        <v>45338</v>
      </c>
      <c r="S888" t="s">
        <v>28</v>
      </c>
      <c r="T888">
        <f>Sheet1[[#This Row],[DeliveryDate]]-Sheet1[[#This Row],[OrderDate]]</f>
        <v>6</v>
      </c>
      <c r="U888" t="str">
        <f t="shared" si="26"/>
        <v>Aug</v>
      </c>
      <c r="V888" t="str">
        <f t="shared" si="27"/>
        <v>Thursday</v>
      </c>
      <c r="W888" s="1">
        <f>Sheet1[[#This Row],[TotalPrice]]-Sheet1[[#This Row],[ShippingCost]]</f>
        <v>7399</v>
      </c>
      <c r="X888" t="str">
        <f>TEXT(Sheet1[[#This Row],[Date]], "yyyy")</f>
        <v>2024</v>
      </c>
      <c r="Y888" s="1">
        <f>Sheet1[[#This Row],[UnitPrice]]*Sheet1[[#This Row],[Quantity]] *(1 - Sheet1[[#This Row],[Discount]])</f>
        <v>7408.62</v>
      </c>
      <c r="Z888" s="24">
        <f>SUM(Sheet1[[#This Row],[Quantity]]*Sheet1[[#This Row],[Returned]])</f>
        <v>0</v>
      </c>
    </row>
    <row r="889" spans="1:26" hidden="1" x14ac:dyDescent="0.25">
      <c r="A889" s="6">
        <v>45176</v>
      </c>
      <c r="B889" t="s">
        <v>45</v>
      </c>
      <c r="C889" t="s">
        <v>109</v>
      </c>
      <c r="D889">
        <v>1</v>
      </c>
      <c r="E889" s="1">
        <v>431.49</v>
      </c>
      <c r="F889" t="s">
        <v>51</v>
      </c>
      <c r="G889" t="s">
        <v>22</v>
      </c>
      <c r="H889" s="9">
        <v>0.15</v>
      </c>
      <c r="I889" t="s">
        <v>33</v>
      </c>
      <c r="J889" s="1">
        <v>366.76650000000001</v>
      </c>
      <c r="K889" t="s">
        <v>67</v>
      </c>
      <c r="L889" t="s">
        <v>35</v>
      </c>
      <c r="M889">
        <v>0</v>
      </c>
      <c r="N889" t="s">
        <v>1781</v>
      </c>
      <c r="O889" t="s">
        <v>1782</v>
      </c>
      <c r="P889" s="11">
        <v>17.53</v>
      </c>
      <c r="Q889" s="6">
        <v>45176</v>
      </c>
      <c r="R889" s="6">
        <v>45184</v>
      </c>
      <c r="S889" t="s">
        <v>50</v>
      </c>
      <c r="T889">
        <f>Sheet1[[#This Row],[DeliveryDate]]-Sheet1[[#This Row],[OrderDate]]</f>
        <v>8</v>
      </c>
      <c r="U889" t="str">
        <f t="shared" si="26"/>
        <v>Feb</v>
      </c>
      <c r="V889" t="str">
        <f t="shared" si="27"/>
        <v>Sunday</v>
      </c>
      <c r="W889" s="1">
        <f>Sheet1[[#This Row],[TotalPrice]]-Sheet1[[#This Row],[ShippingCost]]</f>
        <v>349.23649999999998</v>
      </c>
      <c r="X889" t="str">
        <f>TEXT(Sheet1[[#This Row],[Date]], "yyyy")</f>
        <v>2023</v>
      </c>
      <c r="Y889" s="1">
        <f>Sheet1[[#This Row],[UnitPrice]]*Sheet1[[#This Row],[Quantity]] *(1 - Sheet1[[#This Row],[Discount]])</f>
        <v>366.76650000000001</v>
      </c>
      <c r="Z889" s="24">
        <f>SUM(Sheet1[[#This Row],[Quantity]]*Sheet1[[#This Row],[Returned]])</f>
        <v>0</v>
      </c>
    </row>
    <row r="890" spans="1:26" hidden="1" x14ac:dyDescent="0.25">
      <c r="A890" s="6">
        <v>45149</v>
      </c>
      <c r="B890" t="s">
        <v>19</v>
      </c>
      <c r="C890" t="s">
        <v>20</v>
      </c>
      <c r="D890">
        <v>18</v>
      </c>
      <c r="E890" s="1">
        <v>495.39</v>
      </c>
      <c r="F890" t="s">
        <v>31</v>
      </c>
      <c r="G890" t="s">
        <v>22</v>
      </c>
      <c r="H890" s="9">
        <v>0</v>
      </c>
      <c r="I890" t="s">
        <v>52</v>
      </c>
      <c r="J890" s="1">
        <v>8917.02</v>
      </c>
      <c r="K890" t="s">
        <v>34</v>
      </c>
      <c r="L890" t="s">
        <v>35</v>
      </c>
      <c r="M890">
        <v>0</v>
      </c>
      <c r="N890" t="s">
        <v>1783</v>
      </c>
      <c r="O890" t="s">
        <v>1784</v>
      </c>
      <c r="P890" s="11">
        <v>14.88</v>
      </c>
      <c r="Q890" s="6">
        <v>45149</v>
      </c>
      <c r="R890" s="6">
        <v>45153</v>
      </c>
      <c r="S890" t="s">
        <v>28</v>
      </c>
      <c r="T890">
        <f>Sheet1[[#This Row],[DeliveryDate]]-Sheet1[[#This Row],[OrderDate]]</f>
        <v>4</v>
      </c>
      <c r="U890" t="str">
        <f t="shared" si="26"/>
        <v>Feb</v>
      </c>
      <c r="V890" t="str">
        <f t="shared" si="27"/>
        <v>Tuesday</v>
      </c>
      <c r="W890" s="1">
        <f>Sheet1[[#This Row],[TotalPrice]]-Sheet1[[#This Row],[ShippingCost]]</f>
        <v>8902.1400000000012</v>
      </c>
      <c r="X890" t="str">
        <f>TEXT(Sheet1[[#This Row],[Date]], "yyyy")</f>
        <v>2023</v>
      </c>
      <c r="Y890" s="1">
        <f>Sheet1[[#This Row],[UnitPrice]]*Sheet1[[#This Row],[Quantity]] *(1 - Sheet1[[#This Row],[Discount]])</f>
        <v>8917.02</v>
      </c>
      <c r="Z890" s="24">
        <f>SUM(Sheet1[[#This Row],[Quantity]]*Sheet1[[#This Row],[Returned]])</f>
        <v>0</v>
      </c>
    </row>
    <row r="891" spans="1:26" x14ac:dyDescent="0.25">
      <c r="A891" s="6">
        <v>44997</v>
      </c>
      <c r="B891" t="s">
        <v>62</v>
      </c>
      <c r="C891" t="s">
        <v>30</v>
      </c>
      <c r="D891">
        <v>4</v>
      </c>
      <c r="E891" s="1">
        <v>149.30000000000001</v>
      </c>
      <c r="F891" t="s">
        <v>31</v>
      </c>
      <c r="G891" t="s">
        <v>22</v>
      </c>
      <c r="H891" s="9">
        <v>0.1</v>
      </c>
      <c r="I891" t="s">
        <v>66</v>
      </c>
      <c r="J891" s="1">
        <v>537.48</v>
      </c>
      <c r="K891" t="s">
        <v>55</v>
      </c>
      <c r="L891" t="s">
        <v>25</v>
      </c>
      <c r="M891">
        <v>0</v>
      </c>
      <c r="N891" t="s">
        <v>1785</v>
      </c>
      <c r="O891" t="s">
        <v>1786</v>
      </c>
      <c r="P891" s="11">
        <v>47.84</v>
      </c>
      <c r="Q891" s="6">
        <v>44997</v>
      </c>
      <c r="R891" s="6">
        <v>45001</v>
      </c>
      <c r="S891" t="s">
        <v>65</v>
      </c>
      <c r="T891">
        <f>Sheet1[[#This Row],[DeliveryDate]]-Sheet1[[#This Row],[OrderDate]]</f>
        <v>4</v>
      </c>
      <c r="U891" t="str">
        <f t="shared" si="26"/>
        <v>Jun</v>
      </c>
      <c r="V891" t="str">
        <f t="shared" si="27"/>
        <v>Saturday</v>
      </c>
      <c r="W891" s="1">
        <f>Sheet1[[#This Row],[TotalPrice]]-Sheet1[[#This Row],[ShippingCost]]</f>
        <v>489.64</v>
      </c>
      <c r="X891" t="str">
        <f>TEXT(Sheet1[[#This Row],[Date]], "yyyy")</f>
        <v>2023</v>
      </c>
      <c r="Y891" s="1">
        <f>Sheet1[[#This Row],[UnitPrice]]*Sheet1[[#This Row],[Quantity]] *(1 - Sheet1[[#This Row],[Discount]])</f>
        <v>537.48</v>
      </c>
      <c r="Z891" s="24">
        <f>SUM(Sheet1[[#This Row],[Quantity]]*Sheet1[[#This Row],[Returned]])</f>
        <v>0</v>
      </c>
    </row>
    <row r="892" spans="1:26" hidden="1" x14ac:dyDescent="0.25">
      <c r="A892" s="6">
        <v>45014</v>
      </c>
      <c r="B892" t="s">
        <v>45</v>
      </c>
      <c r="C892" t="s">
        <v>40</v>
      </c>
      <c r="D892">
        <v>18</v>
      </c>
      <c r="E892" s="1">
        <v>179.97</v>
      </c>
      <c r="F892" t="s">
        <v>51</v>
      </c>
      <c r="G892" t="s">
        <v>22</v>
      </c>
      <c r="H892" s="9">
        <v>0.1</v>
      </c>
      <c r="I892" t="s">
        <v>23</v>
      </c>
      <c r="J892" s="1">
        <v>2915.5140000000001</v>
      </c>
      <c r="K892" t="s">
        <v>67</v>
      </c>
      <c r="L892" t="s">
        <v>35</v>
      </c>
      <c r="M892">
        <v>0</v>
      </c>
      <c r="N892" t="s">
        <v>1787</v>
      </c>
      <c r="O892" t="s">
        <v>1788</v>
      </c>
      <c r="P892" s="11">
        <v>22.15</v>
      </c>
      <c r="Q892" s="6">
        <v>45014</v>
      </c>
      <c r="R892" s="6">
        <v>45016</v>
      </c>
      <c r="S892" t="s">
        <v>50</v>
      </c>
      <c r="T892">
        <f>Sheet1[[#This Row],[DeliveryDate]]-Sheet1[[#This Row],[OrderDate]]</f>
        <v>2</v>
      </c>
      <c r="U892" t="str">
        <f t="shared" si="26"/>
        <v>Feb</v>
      </c>
      <c r="V892" t="str">
        <f t="shared" si="27"/>
        <v>Monday</v>
      </c>
      <c r="W892" s="1">
        <f>Sheet1[[#This Row],[TotalPrice]]-Sheet1[[#This Row],[ShippingCost]]</f>
        <v>2893.364</v>
      </c>
      <c r="X892" t="str">
        <f>TEXT(Sheet1[[#This Row],[Date]], "yyyy")</f>
        <v>2023</v>
      </c>
      <c r="Y892" s="1">
        <f>Sheet1[[#This Row],[UnitPrice]]*Sheet1[[#This Row],[Quantity]] *(1 - Sheet1[[#This Row],[Discount]])</f>
        <v>2915.5140000000001</v>
      </c>
      <c r="Z892" s="24">
        <f>SUM(Sheet1[[#This Row],[Quantity]]*Sheet1[[#This Row],[Returned]])</f>
        <v>0</v>
      </c>
    </row>
    <row r="893" spans="1:26" x14ac:dyDescent="0.25">
      <c r="A893" s="6">
        <v>45705</v>
      </c>
      <c r="B893" t="s">
        <v>29</v>
      </c>
      <c r="C893" t="s">
        <v>46</v>
      </c>
      <c r="D893">
        <v>11</v>
      </c>
      <c r="E893" s="1">
        <v>381.14</v>
      </c>
      <c r="F893" t="s">
        <v>21</v>
      </c>
      <c r="G893" t="s">
        <v>32</v>
      </c>
      <c r="H893" s="9">
        <v>0.05</v>
      </c>
      <c r="I893" t="s">
        <v>47</v>
      </c>
      <c r="J893" s="1">
        <v>3982.913</v>
      </c>
      <c r="K893" t="s">
        <v>34</v>
      </c>
      <c r="L893" t="s">
        <v>25</v>
      </c>
      <c r="M893">
        <v>0</v>
      </c>
      <c r="N893" t="s">
        <v>1789</v>
      </c>
      <c r="O893" t="s">
        <v>1790</v>
      </c>
      <c r="P893" s="11">
        <v>32.83</v>
      </c>
      <c r="Q893" s="6">
        <v>45705</v>
      </c>
      <c r="R893" s="6">
        <v>45715</v>
      </c>
      <c r="S893" t="s">
        <v>38</v>
      </c>
      <c r="T893">
        <f>Sheet1[[#This Row],[DeliveryDate]]-Sheet1[[#This Row],[OrderDate]]</f>
        <v>10</v>
      </c>
      <c r="U893" t="str">
        <f t="shared" si="26"/>
        <v>Nov</v>
      </c>
      <c r="V893" t="str">
        <f t="shared" si="27"/>
        <v>Friday</v>
      </c>
      <c r="W893" s="1">
        <f>Sheet1[[#This Row],[TotalPrice]]-Sheet1[[#This Row],[ShippingCost]]</f>
        <v>3950.0830000000001</v>
      </c>
      <c r="X893" t="str">
        <f>TEXT(Sheet1[[#This Row],[Date]], "yyyy")</f>
        <v>2025</v>
      </c>
      <c r="Y893" s="1">
        <f>Sheet1[[#This Row],[UnitPrice]]*Sheet1[[#This Row],[Quantity]] *(1 - Sheet1[[#This Row],[Discount]])</f>
        <v>3982.9129999999996</v>
      </c>
      <c r="Z893" s="24">
        <f>SUM(Sheet1[[#This Row],[Quantity]]*Sheet1[[#This Row],[Returned]])</f>
        <v>0</v>
      </c>
    </row>
    <row r="894" spans="1:26" x14ac:dyDescent="0.25">
      <c r="A894" s="6">
        <v>44940</v>
      </c>
      <c r="B894" t="s">
        <v>19</v>
      </c>
      <c r="C894" t="s">
        <v>30</v>
      </c>
      <c r="D894">
        <v>17</v>
      </c>
      <c r="E894" s="1">
        <v>226.56</v>
      </c>
      <c r="F894" t="s">
        <v>31</v>
      </c>
      <c r="G894" t="s">
        <v>22</v>
      </c>
      <c r="H894" s="9">
        <v>0.1</v>
      </c>
      <c r="I894" t="s">
        <v>66</v>
      </c>
      <c r="J894" s="1">
        <v>3466.3679999999999</v>
      </c>
      <c r="K894" t="s">
        <v>34</v>
      </c>
      <c r="L894" t="s">
        <v>41</v>
      </c>
      <c r="M894">
        <v>1</v>
      </c>
      <c r="N894" t="s">
        <v>1791</v>
      </c>
      <c r="O894" t="s">
        <v>1792</v>
      </c>
      <c r="P894" s="11">
        <v>36.89</v>
      </c>
      <c r="Q894" s="6">
        <v>44940</v>
      </c>
      <c r="R894" s="6">
        <v>44946</v>
      </c>
      <c r="S894" t="s">
        <v>28</v>
      </c>
      <c r="T894">
        <f>Sheet1[[#This Row],[DeliveryDate]]-Sheet1[[#This Row],[OrderDate]]</f>
        <v>6</v>
      </c>
      <c r="U894" t="str">
        <f t="shared" si="26"/>
        <v>Jun</v>
      </c>
      <c r="V894" t="str">
        <f t="shared" si="27"/>
        <v>Monday</v>
      </c>
      <c r="W894" s="1">
        <f>Sheet1[[#This Row],[TotalPrice]]-Sheet1[[#This Row],[ShippingCost]]</f>
        <v>3429.4780000000001</v>
      </c>
      <c r="X894" t="str">
        <f>TEXT(Sheet1[[#This Row],[Date]], "yyyy")</f>
        <v>2023</v>
      </c>
      <c r="Y894" s="1">
        <f>Sheet1[[#This Row],[UnitPrice]]*Sheet1[[#This Row],[Quantity]] *(1 - Sheet1[[#This Row],[Discount]])</f>
        <v>3466.3679999999999</v>
      </c>
      <c r="Z894" s="24">
        <f>SUM(Sheet1[[#This Row],[Quantity]]*Sheet1[[#This Row],[Returned]])</f>
        <v>17</v>
      </c>
    </row>
    <row r="895" spans="1:26" hidden="1" x14ac:dyDescent="0.25">
      <c r="A895" s="6">
        <v>45294</v>
      </c>
      <c r="B895" t="s">
        <v>62</v>
      </c>
      <c r="C895" t="s">
        <v>20</v>
      </c>
      <c r="D895">
        <v>2</v>
      </c>
      <c r="E895" s="1">
        <v>132.91</v>
      </c>
      <c r="F895" t="s">
        <v>31</v>
      </c>
      <c r="G895" t="s">
        <v>22</v>
      </c>
      <c r="H895" s="9">
        <v>0</v>
      </c>
      <c r="I895" t="s">
        <v>59</v>
      </c>
      <c r="J895" s="1">
        <v>265.82</v>
      </c>
      <c r="K895" t="s">
        <v>55</v>
      </c>
      <c r="L895" t="s">
        <v>41</v>
      </c>
      <c r="M895">
        <v>0</v>
      </c>
      <c r="N895" t="s">
        <v>1793</v>
      </c>
      <c r="O895" t="s">
        <v>1794</v>
      </c>
      <c r="P895" s="11">
        <v>7.76</v>
      </c>
      <c r="Q895" s="6">
        <v>45294</v>
      </c>
      <c r="R895" s="6">
        <v>45303</v>
      </c>
      <c r="S895" t="s">
        <v>65</v>
      </c>
      <c r="T895">
        <f>Sheet1[[#This Row],[DeliveryDate]]-Sheet1[[#This Row],[OrderDate]]</f>
        <v>9</v>
      </c>
      <c r="U895" t="str">
        <f t="shared" si="26"/>
        <v>Aug</v>
      </c>
      <c r="V895" t="str">
        <f t="shared" si="27"/>
        <v>Sunday</v>
      </c>
      <c r="W895" s="1">
        <f>Sheet1[[#This Row],[TotalPrice]]-Sheet1[[#This Row],[ShippingCost]]</f>
        <v>258.06</v>
      </c>
      <c r="X895" t="str">
        <f>TEXT(Sheet1[[#This Row],[Date]], "yyyy")</f>
        <v>2024</v>
      </c>
      <c r="Y895" s="1">
        <f>Sheet1[[#This Row],[UnitPrice]]*Sheet1[[#This Row],[Quantity]] *(1 - Sheet1[[#This Row],[Discount]])</f>
        <v>265.82</v>
      </c>
      <c r="Z895" s="24">
        <f>SUM(Sheet1[[#This Row],[Quantity]]*Sheet1[[#This Row],[Returned]])</f>
        <v>0</v>
      </c>
    </row>
    <row r="896" spans="1:26" hidden="1" x14ac:dyDescent="0.25">
      <c r="A896" s="6">
        <v>45163</v>
      </c>
      <c r="B896" t="s">
        <v>29</v>
      </c>
      <c r="C896" t="s">
        <v>40</v>
      </c>
      <c r="D896">
        <v>2</v>
      </c>
      <c r="E896" s="1">
        <v>35.69</v>
      </c>
      <c r="F896" t="s">
        <v>51</v>
      </c>
      <c r="G896" t="s">
        <v>32</v>
      </c>
      <c r="H896" s="9">
        <v>0</v>
      </c>
      <c r="I896" t="s">
        <v>23</v>
      </c>
      <c r="J896" s="1">
        <v>71.38</v>
      </c>
      <c r="K896" t="s">
        <v>55</v>
      </c>
      <c r="L896" t="s">
        <v>25</v>
      </c>
      <c r="M896">
        <v>0</v>
      </c>
      <c r="N896" t="s">
        <v>1795</v>
      </c>
      <c r="O896" t="s">
        <v>1796</v>
      </c>
      <c r="P896" s="11">
        <v>39.89</v>
      </c>
      <c r="Q896" s="6">
        <v>45163</v>
      </c>
      <c r="R896" s="6">
        <v>45166</v>
      </c>
      <c r="S896" t="s">
        <v>38</v>
      </c>
      <c r="T896">
        <f>Sheet1[[#This Row],[DeliveryDate]]-Sheet1[[#This Row],[OrderDate]]</f>
        <v>3</v>
      </c>
      <c r="U896" t="str">
        <f t="shared" si="26"/>
        <v>Feb</v>
      </c>
      <c r="V896" t="str">
        <f t="shared" si="27"/>
        <v>Wednesday</v>
      </c>
      <c r="W896" s="1">
        <f>Sheet1[[#This Row],[TotalPrice]]-Sheet1[[#This Row],[ShippingCost]]</f>
        <v>31.489999999999995</v>
      </c>
      <c r="X896" t="str">
        <f>TEXT(Sheet1[[#This Row],[Date]], "yyyy")</f>
        <v>2023</v>
      </c>
      <c r="Y896" s="1">
        <f>Sheet1[[#This Row],[UnitPrice]]*Sheet1[[#This Row],[Quantity]] *(1 - Sheet1[[#This Row],[Discount]])</f>
        <v>71.38</v>
      </c>
      <c r="Z896" s="24">
        <f>SUM(Sheet1[[#This Row],[Quantity]]*Sheet1[[#This Row],[Returned]])</f>
        <v>0</v>
      </c>
    </row>
    <row r="897" spans="1:26" hidden="1" x14ac:dyDescent="0.25">
      <c r="A897" s="6">
        <v>45793</v>
      </c>
      <c r="B897" t="s">
        <v>39</v>
      </c>
      <c r="C897" t="s">
        <v>40</v>
      </c>
      <c r="D897">
        <v>6</v>
      </c>
      <c r="E897" s="1">
        <v>451.93</v>
      </c>
      <c r="F897" t="s">
        <v>31</v>
      </c>
      <c r="G897" t="s">
        <v>22</v>
      </c>
      <c r="H897" s="9">
        <v>0.15</v>
      </c>
      <c r="I897" t="s">
        <v>23</v>
      </c>
      <c r="J897" s="1">
        <v>2304.8429999999998</v>
      </c>
      <c r="K897" t="s">
        <v>67</v>
      </c>
      <c r="L897" t="s">
        <v>41</v>
      </c>
      <c r="M897">
        <v>1</v>
      </c>
      <c r="N897" t="s">
        <v>1797</v>
      </c>
      <c r="O897" t="s">
        <v>1798</v>
      </c>
      <c r="P897" s="11">
        <v>49.37</v>
      </c>
      <c r="Q897" s="6">
        <v>45793</v>
      </c>
      <c r="R897" s="6">
        <v>45802</v>
      </c>
      <c r="S897" t="s">
        <v>44</v>
      </c>
      <c r="T897">
        <f>Sheet1[[#This Row],[DeliveryDate]]-Sheet1[[#This Row],[OrderDate]]</f>
        <v>9</v>
      </c>
      <c r="U897" t="str">
        <f t="shared" si="26"/>
        <v>Apr</v>
      </c>
      <c r="V897" t="str">
        <f t="shared" si="27"/>
        <v>Thursday</v>
      </c>
      <c r="W897" s="1">
        <f>Sheet1[[#This Row],[TotalPrice]]-Sheet1[[#This Row],[ShippingCost]]</f>
        <v>2255.473</v>
      </c>
      <c r="X897" t="str">
        <f>TEXT(Sheet1[[#This Row],[Date]], "yyyy")</f>
        <v>2025</v>
      </c>
      <c r="Y897" s="1">
        <f>Sheet1[[#This Row],[UnitPrice]]*Sheet1[[#This Row],[Quantity]] *(1 - Sheet1[[#This Row],[Discount]])</f>
        <v>2304.8429999999998</v>
      </c>
      <c r="Z897" s="24">
        <f>SUM(Sheet1[[#This Row],[Quantity]]*Sheet1[[#This Row],[Returned]])</f>
        <v>6</v>
      </c>
    </row>
    <row r="898" spans="1:26" hidden="1" x14ac:dyDescent="0.25">
      <c r="A898" s="6">
        <v>45290</v>
      </c>
      <c r="B898" t="s">
        <v>29</v>
      </c>
      <c r="C898" t="s">
        <v>20</v>
      </c>
      <c r="D898">
        <v>7</v>
      </c>
      <c r="E898" s="1">
        <v>270.47000000000003</v>
      </c>
      <c r="F898" t="s">
        <v>58</v>
      </c>
      <c r="G898" t="s">
        <v>22</v>
      </c>
      <c r="H898" s="9">
        <v>0.05</v>
      </c>
      <c r="I898" t="s">
        <v>66</v>
      </c>
      <c r="J898" s="1">
        <v>1798.6255000000001</v>
      </c>
      <c r="K898" t="s">
        <v>82</v>
      </c>
      <c r="L898" t="s">
        <v>41</v>
      </c>
      <c r="M898">
        <v>1</v>
      </c>
      <c r="N898" t="s">
        <v>1799</v>
      </c>
      <c r="O898" t="s">
        <v>1800</v>
      </c>
      <c r="P898" s="11">
        <v>41.56</v>
      </c>
      <c r="Q898" s="6">
        <v>45290</v>
      </c>
      <c r="R898" s="6">
        <v>45294</v>
      </c>
      <c r="S898" t="s">
        <v>38</v>
      </c>
      <c r="T898">
        <f>Sheet1[[#This Row],[DeliveryDate]]-Sheet1[[#This Row],[OrderDate]]</f>
        <v>4</v>
      </c>
      <c r="U898" t="str">
        <f t="shared" ref="U898:U961" si="28">TEXT(A924,"mmm")</f>
        <v>Feb</v>
      </c>
      <c r="V898" t="str">
        <f t="shared" ref="V898:V961" si="29">TEXT(A923,"dddd")</f>
        <v>Friday</v>
      </c>
      <c r="W898" s="1">
        <f>Sheet1[[#This Row],[TotalPrice]]-Sheet1[[#This Row],[ShippingCost]]</f>
        <v>1757.0655000000002</v>
      </c>
      <c r="X898" t="str">
        <f>TEXT(Sheet1[[#This Row],[Date]], "yyyy")</f>
        <v>2023</v>
      </c>
      <c r="Y898" s="1">
        <f>Sheet1[[#This Row],[UnitPrice]]*Sheet1[[#This Row],[Quantity]] *(1 - Sheet1[[#This Row],[Discount]])</f>
        <v>1798.6255000000001</v>
      </c>
      <c r="Z898" s="24">
        <f>SUM(Sheet1[[#This Row],[Quantity]]*Sheet1[[#This Row],[Returned]])</f>
        <v>7</v>
      </c>
    </row>
    <row r="899" spans="1:26" x14ac:dyDescent="0.25">
      <c r="A899" s="6">
        <v>45571</v>
      </c>
      <c r="B899" t="s">
        <v>29</v>
      </c>
      <c r="C899" t="s">
        <v>30</v>
      </c>
      <c r="D899">
        <v>13</v>
      </c>
      <c r="E899" s="1">
        <v>55.46</v>
      </c>
      <c r="F899" t="s">
        <v>31</v>
      </c>
      <c r="G899" t="s">
        <v>32</v>
      </c>
      <c r="H899" s="9">
        <v>0.05</v>
      </c>
      <c r="I899" t="s">
        <v>59</v>
      </c>
      <c r="J899" s="1">
        <v>684.93100000000004</v>
      </c>
      <c r="K899" t="s">
        <v>82</v>
      </c>
      <c r="L899" t="s">
        <v>25</v>
      </c>
      <c r="M899">
        <v>1</v>
      </c>
      <c r="N899" t="s">
        <v>1801</v>
      </c>
      <c r="O899" t="s">
        <v>1802</v>
      </c>
      <c r="P899" s="11">
        <v>18.010000000000002</v>
      </c>
      <c r="Q899" s="6">
        <v>45571</v>
      </c>
      <c r="R899" s="6">
        <v>45574</v>
      </c>
      <c r="S899" t="s">
        <v>38</v>
      </c>
      <c r="T899">
        <f>Sheet1[[#This Row],[DeliveryDate]]-Sheet1[[#This Row],[OrderDate]]</f>
        <v>3</v>
      </c>
      <c r="U899" t="str">
        <f t="shared" si="28"/>
        <v>Jun</v>
      </c>
      <c r="V899" t="str">
        <f t="shared" si="29"/>
        <v>Wednesday</v>
      </c>
      <c r="W899" s="1">
        <f>Sheet1[[#This Row],[TotalPrice]]-Sheet1[[#This Row],[ShippingCost]]</f>
        <v>666.92100000000005</v>
      </c>
      <c r="X899" t="str">
        <f>TEXT(Sheet1[[#This Row],[Date]], "yyyy")</f>
        <v>2024</v>
      </c>
      <c r="Y899" s="1">
        <f>Sheet1[[#This Row],[UnitPrice]]*Sheet1[[#This Row],[Quantity]] *(1 - Sheet1[[#This Row],[Discount]])</f>
        <v>684.93100000000004</v>
      </c>
      <c r="Z899" s="24">
        <f>SUM(Sheet1[[#This Row],[Quantity]]*Sheet1[[#This Row],[Returned]])</f>
        <v>13</v>
      </c>
    </row>
    <row r="900" spans="1:26" hidden="1" x14ac:dyDescent="0.25">
      <c r="A900" s="6">
        <v>44997</v>
      </c>
      <c r="B900" t="s">
        <v>45</v>
      </c>
      <c r="C900" t="s">
        <v>93</v>
      </c>
      <c r="D900">
        <v>17</v>
      </c>
      <c r="E900" s="1">
        <v>515.12</v>
      </c>
      <c r="F900" t="s">
        <v>58</v>
      </c>
      <c r="G900" t="s">
        <v>22</v>
      </c>
      <c r="H900" s="9">
        <v>0.15</v>
      </c>
      <c r="I900" t="s">
        <v>59</v>
      </c>
      <c r="J900" s="1">
        <v>7443.4840000000004</v>
      </c>
      <c r="K900" t="s">
        <v>82</v>
      </c>
      <c r="L900" t="s">
        <v>35</v>
      </c>
      <c r="M900">
        <v>1</v>
      </c>
      <c r="N900" t="s">
        <v>1803</v>
      </c>
      <c r="O900" t="s">
        <v>189</v>
      </c>
      <c r="P900" s="11">
        <v>32.74</v>
      </c>
      <c r="Q900" s="6">
        <v>44997</v>
      </c>
      <c r="R900" s="6">
        <v>45007</v>
      </c>
      <c r="S900" t="s">
        <v>50</v>
      </c>
      <c r="T900">
        <f>Sheet1[[#This Row],[DeliveryDate]]-Sheet1[[#This Row],[OrderDate]]</f>
        <v>10</v>
      </c>
      <c r="U900" t="str">
        <f t="shared" si="28"/>
        <v>Oct</v>
      </c>
      <c r="V900" t="str">
        <f t="shared" si="29"/>
        <v>Sunday</v>
      </c>
      <c r="W900" s="1">
        <f>Sheet1[[#This Row],[TotalPrice]]-Sheet1[[#This Row],[ShippingCost]]</f>
        <v>7410.7440000000006</v>
      </c>
      <c r="X900" t="str">
        <f>TEXT(Sheet1[[#This Row],[Date]], "yyyy")</f>
        <v>2023</v>
      </c>
      <c r="Y900" s="1">
        <f>Sheet1[[#This Row],[UnitPrice]]*Sheet1[[#This Row],[Quantity]] *(1 - Sheet1[[#This Row],[Discount]])</f>
        <v>7443.4840000000004</v>
      </c>
      <c r="Z900" s="24">
        <f>SUM(Sheet1[[#This Row],[Quantity]]*Sheet1[[#This Row],[Returned]])</f>
        <v>17</v>
      </c>
    </row>
    <row r="901" spans="1:26" x14ac:dyDescent="0.25">
      <c r="A901" s="6">
        <v>45388</v>
      </c>
      <c r="B901" t="s">
        <v>39</v>
      </c>
      <c r="C901" t="s">
        <v>30</v>
      </c>
      <c r="D901">
        <v>1</v>
      </c>
      <c r="E901" s="1">
        <v>256.63</v>
      </c>
      <c r="F901" t="s">
        <v>58</v>
      </c>
      <c r="G901" t="s">
        <v>22</v>
      </c>
      <c r="H901" s="9">
        <v>0</v>
      </c>
      <c r="I901" t="s">
        <v>52</v>
      </c>
      <c r="J901" s="1">
        <v>256.63</v>
      </c>
      <c r="K901" t="s">
        <v>34</v>
      </c>
      <c r="L901" t="s">
        <v>25</v>
      </c>
      <c r="M901">
        <v>0</v>
      </c>
      <c r="N901" t="s">
        <v>1804</v>
      </c>
      <c r="O901" t="s">
        <v>1805</v>
      </c>
      <c r="P901" s="11">
        <v>12.97</v>
      </c>
      <c r="Q901" s="6">
        <v>45388</v>
      </c>
      <c r="R901" s="6">
        <v>45390</v>
      </c>
      <c r="S901" t="s">
        <v>44</v>
      </c>
      <c r="T901">
        <f>Sheet1[[#This Row],[DeliveryDate]]-Sheet1[[#This Row],[OrderDate]]</f>
        <v>2</v>
      </c>
      <c r="U901" t="str">
        <f t="shared" si="28"/>
        <v>Jul</v>
      </c>
      <c r="V901" t="str">
        <f t="shared" si="29"/>
        <v>Wednesday</v>
      </c>
      <c r="W901" s="1">
        <f>Sheet1[[#This Row],[TotalPrice]]-Sheet1[[#This Row],[ShippingCost]]</f>
        <v>243.66</v>
      </c>
      <c r="X901" t="str">
        <f>TEXT(Sheet1[[#This Row],[Date]], "yyyy")</f>
        <v>2024</v>
      </c>
      <c r="Y901" s="1">
        <f>Sheet1[[#This Row],[UnitPrice]]*Sheet1[[#This Row],[Quantity]] *(1 - Sheet1[[#This Row],[Discount]])</f>
        <v>256.63</v>
      </c>
      <c r="Z901" s="24">
        <f>SUM(Sheet1[[#This Row],[Quantity]]*Sheet1[[#This Row],[Returned]])</f>
        <v>0</v>
      </c>
    </row>
    <row r="902" spans="1:26" x14ac:dyDescent="0.25">
      <c r="A902" s="6">
        <v>44946</v>
      </c>
      <c r="B902" t="s">
        <v>39</v>
      </c>
      <c r="C902" t="s">
        <v>93</v>
      </c>
      <c r="D902">
        <v>4</v>
      </c>
      <c r="E902" s="1">
        <v>423.99</v>
      </c>
      <c r="F902" t="s">
        <v>21</v>
      </c>
      <c r="G902" t="s">
        <v>32</v>
      </c>
      <c r="H902" s="9">
        <v>0.05</v>
      </c>
      <c r="I902" t="s">
        <v>47</v>
      </c>
      <c r="J902" s="1">
        <v>1611.162</v>
      </c>
      <c r="K902" t="s">
        <v>24</v>
      </c>
      <c r="L902" t="s">
        <v>25</v>
      </c>
      <c r="M902">
        <v>0</v>
      </c>
      <c r="N902" t="s">
        <v>1806</v>
      </c>
      <c r="O902" t="s">
        <v>1807</v>
      </c>
      <c r="P902" s="11">
        <v>20.05</v>
      </c>
      <c r="Q902" s="6">
        <v>44946</v>
      </c>
      <c r="R902" s="6">
        <v>44951</v>
      </c>
      <c r="S902" t="s">
        <v>44</v>
      </c>
      <c r="T902">
        <f>Sheet1[[#This Row],[DeliveryDate]]-Sheet1[[#This Row],[OrderDate]]</f>
        <v>5</v>
      </c>
      <c r="U902" t="str">
        <f t="shared" si="28"/>
        <v>Jul</v>
      </c>
      <c r="V902" t="str">
        <f t="shared" si="29"/>
        <v>Thursday</v>
      </c>
      <c r="W902" s="1">
        <f>Sheet1[[#This Row],[TotalPrice]]-Sheet1[[#This Row],[ShippingCost]]</f>
        <v>1591.1120000000001</v>
      </c>
      <c r="X902" t="str">
        <f>TEXT(Sheet1[[#This Row],[Date]], "yyyy")</f>
        <v>2023</v>
      </c>
      <c r="Y902" s="1">
        <f>Sheet1[[#This Row],[UnitPrice]]*Sheet1[[#This Row],[Quantity]] *(1 - Sheet1[[#This Row],[Discount]])</f>
        <v>1611.162</v>
      </c>
      <c r="Z902" s="24">
        <f>SUM(Sheet1[[#This Row],[Quantity]]*Sheet1[[#This Row],[Returned]])</f>
        <v>0</v>
      </c>
    </row>
    <row r="903" spans="1:26" x14ac:dyDescent="0.25">
      <c r="A903" s="6">
        <v>45180</v>
      </c>
      <c r="B903" t="s">
        <v>19</v>
      </c>
      <c r="C903" t="s">
        <v>40</v>
      </c>
      <c r="D903">
        <v>7</v>
      </c>
      <c r="E903" s="1">
        <v>67.05</v>
      </c>
      <c r="F903" t="s">
        <v>58</v>
      </c>
      <c r="G903" t="s">
        <v>22</v>
      </c>
      <c r="H903" s="9">
        <v>0.1</v>
      </c>
      <c r="I903" t="s">
        <v>52</v>
      </c>
      <c r="J903" s="1">
        <v>422.41500000000002</v>
      </c>
      <c r="K903" t="s">
        <v>67</v>
      </c>
      <c r="L903" t="s">
        <v>25</v>
      </c>
      <c r="M903">
        <v>0</v>
      </c>
      <c r="N903" t="s">
        <v>1808</v>
      </c>
      <c r="O903" t="s">
        <v>225</v>
      </c>
      <c r="P903" s="11">
        <v>36.67</v>
      </c>
      <c r="Q903" s="6">
        <v>45180</v>
      </c>
      <c r="R903" s="6">
        <v>45187</v>
      </c>
      <c r="S903" t="s">
        <v>28</v>
      </c>
      <c r="T903">
        <f>Sheet1[[#This Row],[DeliveryDate]]-Sheet1[[#This Row],[OrderDate]]</f>
        <v>7</v>
      </c>
      <c r="U903" t="str">
        <f t="shared" si="28"/>
        <v>Jul</v>
      </c>
      <c r="V903" t="str">
        <f t="shared" si="29"/>
        <v>Thursday</v>
      </c>
      <c r="W903" s="1">
        <f>Sheet1[[#This Row],[TotalPrice]]-Sheet1[[#This Row],[ShippingCost]]</f>
        <v>385.745</v>
      </c>
      <c r="X903" t="str">
        <f>TEXT(Sheet1[[#This Row],[Date]], "yyyy")</f>
        <v>2023</v>
      </c>
      <c r="Y903" s="1">
        <f>Sheet1[[#This Row],[UnitPrice]]*Sheet1[[#This Row],[Quantity]] *(1 - Sheet1[[#This Row],[Discount]])</f>
        <v>422.41499999999996</v>
      </c>
      <c r="Z903" s="24">
        <f>SUM(Sheet1[[#This Row],[Quantity]]*Sheet1[[#This Row],[Returned]])</f>
        <v>0</v>
      </c>
    </row>
    <row r="904" spans="1:26" x14ac:dyDescent="0.25">
      <c r="A904" s="6">
        <v>45183</v>
      </c>
      <c r="B904" t="s">
        <v>39</v>
      </c>
      <c r="C904" t="s">
        <v>30</v>
      </c>
      <c r="D904">
        <v>19</v>
      </c>
      <c r="E904" s="1">
        <v>118.15</v>
      </c>
      <c r="F904" t="s">
        <v>51</v>
      </c>
      <c r="G904" t="s">
        <v>32</v>
      </c>
      <c r="H904" s="9">
        <v>0.15</v>
      </c>
      <c r="I904" t="s">
        <v>47</v>
      </c>
      <c r="J904" s="1">
        <v>1908.1224999999999</v>
      </c>
      <c r="K904" t="s">
        <v>67</v>
      </c>
      <c r="L904" t="s">
        <v>35</v>
      </c>
      <c r="M904">
        <v>0</v>
      </c>
      <c r="N904" t="s">
        <v>1809</v>
      </c>
      <c r="O904" t="s">
        <v>1810</v>
      </c>
      <c r="P904" s="11">
        <v>12.95</v>
      </c>
      <c r="Q904" s="6">
        <v>45183</v>
      </c>
      <c r="R904" s="6">
        <v>45188</v>
      </c>
      <c r="S904" t="s">
        <v>44</v>
      </c>
      <c r="T904">
        <f>Sheet1[[#This Row],[DeliveryDate]]-Sheet1[[#This Row],[OrderDate]]</f>
        <v>5</v>
      </c>
      <c r="U904" t="str">
        <f t="shared" si="28"/>
        <v>Jan</v>
      </c>
      <c r="V904" t="str">
        <f t="shared" si="29"/>
        <v>Thursday</v>
      </c>
      <c r="W904" s="1">
        <f>Sheet1[[#This Row],[TotalPrice]]-Sheet1[[#This Row],[ShippingCost]]</f>
        <v>1895.1724999999999</v>
      </c>
      <c r="X904" t="str">
        <f>TEXT(Sheet1[[#This Row],[Date]], "yyyy")</f>
        <v>2023</v>
      </c>
      <c r="Y904" s="1">
        <f>Sheet1[[#This Row],[UnitPrice]]*Sheet1[[#This Row],[Quantity]] *(1 - Sheet1[[#This Row],[Discount]])</f>
        <v>1908.1224999999999</v>
      </c>
      <c r="Z904" s="24">
        <f>SUM(Sheet1[[#This Row],[Quantity]]*Sheet1[[#This Row],[Returned]])</f>
        <v>0</v>
      </c>
    </row>
    <row r="905" spans="1:26" hidden="1" x14ac:dyDescent="0.25">
      <c r="A905" s="6">
        <v>45466</v>
      </c>
      <c r="B905" t="s">
        <v>39</v>
      </c>
      <c r="C905" t="s">
        <v>102</v>
      </c>
      <c r="D905">
        <v>9</v>
      </c>
      <c r="E905" s="1">
        <v>36.21</v>
      </c>
      <c r="F905" t="s">
        <v>51</v>
      </c>
      <c r="G905" t="s">
        <v>22</v>
      </c>
      <c r="H905" s="9">
        <v>0.15</v>
      </c>
      <c r="I905" t="s">
        <v>59</v>
      </c>
      <c r="J905" s="1">
        <v>277.00650000000002</v>
      </c>
      <c r="K905" t="s">
        <v>82</v>
      </c>
      <c r="L905" t="s">
        <v>25</v>
      </c>
      <c r="M905">
        <v>0</v>
      </c>
      <c r="N905" t="s">
        <v>1811</v>
      </c>
      <c r="O905" t="s">
        <v>1812</v>
      </c>
      <c r="P905" s="11">
        <v>6.71</v>
      </c>
      <c r="Q905" s="6">
        <v>45466</v>
      </c>
      <c r="R905" s="6">
        <v>45473</v>
      </c>
      <c r="S905" t="s">
        <v>44</v>
      </c>
      <c r="T905">
        <f>Sheet1[[#This Row],[DeliveryDate]]-Sheet1[[#This Row],[OrderDate]]</f>
        <v>7</v>
      </c>
      <c r="U905" t="str">
        <f t="shared" si="28"/>
        <v>Apr</v>
      </c>
      <c r="V905" t="str">
        <f t="shared" si="29"/>
        <v>Wednesday</v>
      </c>
      <c r="W905" s="1">
        <f>Sheet1[[#This Row],[TotalPrice]]-Sheet1[[#This Row],[ShippingCost]]</f>
        <v>270.29650000000004</v>
      </c>
      <c r="X905" t="str">
        <f>TEXT(Sheet1[[#This Row],[Date]], "yyyy")</f>
        <v>2024</v>
      </c>
      <c r="Y905" s="1">
        <f>Sheet1[[#This Row],[UnitPrice]]*Sheet1[[#This Row],[Quantity]] *(1 - Sheet1[[#This Row],[Discount]])</f>
        <v>277.00649999999996</v>
      </c>
      <c r="Z905" s="24">
        <f>SUM(Sheet1[[#This Row],[Quantity]]*Sheet1[[#This Row],[Returned]])</f>
        <v>0</v>
      </c>
    </row>
    <row r="906" spans="1:26" x14ac:dyDescent="0.25">
      <c r="A906" s="6">
        <v>45015</v>
      </c>
      <c r="B906" t="s">
        <v>62</v>
      </c>
      <c r="C906" t="s">
        <v>109</v>
      </c>
      <c r="D906">
        <v>10</v>
      </c>
      <c r="E906" s="1">
        <v>52.58</v>
      </c>
      <c r="F906" t="s">
        <v>21</v>
      </c>
      <c r="G906" t="s">
        <v>22</v>
      </c>
      <c r="H906" s="9">
        <v>0.1</v>
      </c>
      <c r="I906" t="s">
        <v>23</v>
      </c>
      <c r="J906" s="1">
        <v>473.22</v>
      </c>
      <c r="K906" t="s">
        <v>67</v>
      </c>
      <c r="L906" t="s">
        <v>41</v>
      </c>
      <c r="M906">
        <v>0</v>
      </c>
      <c r="N906" t="s">
        <v>1813</v>
      </c>
      <c r="O906" t="s">
        <v>1814</v>
      </c>
      <c r="P906" s="11">
        <v>14.01</v>
      </c>
      <c r="Q906" s="6">
        <v>45015</v>
      </c>
      <c r="R906" s="6">
        <v>45025</v>
      </c>
      <c r="S906" t="s">
        <v>65</v>
      </c>
      <c r="T906">
        <f>Sheet1[[#This Row],[DeliveryDate]]-Sheet1[[#This Row],[OrderDate]]</f>
        <v>10</v>
      </c>
      <c r="U906" t="str">
        <f t="shared" si="28"/>
        <v>Mar</v>
      </c>
      <c r="V906" t="str">
        <f t="shared" si="29"/>
        <v>Tuesday</v>
      </c>
      <c r="W906" s="1">
        <f>Sheet1[[#This Row],[TotalPrice]]-Sheet1[[#This Row],[ShippingCost]]</f>
        <v>459.21000000000004</v>
      </c>
      <c r="X906" t="str">
        <f>TEXT(Sheet1[[#This Row],[Date]], "yyyy")</f>
        <v>2023</v>
      </c>
      <c r="Y906" s="1">
        <f>Sheet1[[#This Row],[UnitPrice]]*Sheet1[[#This Row],[Quantity]] *(1 - Sheet1[[#This Row],[Discount]])</f>
        <v>473.21999999999997</v>
      </c>
      <c r="Z906" s="24">
        <f>SUM(Sheet1[[#This Row],[Quantity]]*Sheet1[[#This Row],[Returned]])</f>
        <v>0</v>
      </c>
    </row>
    <row r="907" spans="1:26" x14ac:dyDescent="0.25">
      <c r="A907" s="6">
        <v>45570</v>
      </c>
      <c r="B907" t="s">
        <v>19</v>
      </c>
      <c r="C907" t="s">
        <v>30</v>
      </c>
      <c r="D907">
        <v>6</v>
      </c>
      <c r="E907" s="1">
        <v>272.26</v>
      </c>
      <c r="F907" t="s">
        <v>31</v>
      </c>
      <c r="G907" t="s">
        <v>32</v>
      </c>
      <c r="H907" s="9">
        <v>0.1</v>
      </c>
      <c r="I907" t="s">
        <v>52</v>
      </c>
      <c r="J907" s="1">
        <v>1470.204</v>
      </c>
      <c r="K907" t="s">
        <v>55</v>
      </c>
      <c r="L907" t="s">
        <v>35</v>
      </c>
      <c r="M907">
        <v>0</v>
      </c>
      <c r="N907" t="s">
        <v>1815</v>
      </c>
      <c r="O907" t="s">
        <v>1816</v>
      </c>
      <c r="P907" s="11">
        <v>43.67</v>
      </c>
      <c r="Q907" s="6">
        <v>45570</v>
      </c>
      <c r="R907" s="6">
        <v>45580</v>
      </c>
      <c r="S907" t="s">
        <v>28</v>
      </c>
      <c r="T907">
        <f>Sheet1[[#This Row],[DeliveryDate]]-Sheet1[[#This Row],[OrderDate]]</f>
        <v>10</v>
      </c>
      <c r="U907" t="str">
        <f t="shared" si="28"/>
        <v>Oct</v>
      </c>
      <c r="V907" t="str">
        <f t="shared" si="29"/>
        <v>Saturday</v>
      </c>
      <c r="W907" s="1">
        <f>Sheet1[[#This Row],[TotalPrice]]-Sheet1[[#This Row],[ShippingCost]]</f>
        <v>1426.5339999999999</v>
      </c>
      <c r="X907" t="str">
        <f>TEXT(Sheet1[[#This Row],[Date]], "yyyy")</f>
        <v>2024</v>
      </c>
      <c r="Y907" s="1">
        <f>Sheet1[[#This Row],[UnitPrice]]*Sheet1[[#This Row],[Quantity]] *(1 - Sheet1[[#This Row],[Discount]])</f>
        <v>1470.204</v>
      </c>
      <c r="Z907" s="24">
        <f>SUM(Sheet1[[#This Row],[Quantity]]*Sheet1[[#This Row],[Returned]])</f>
        <v>0</v>
      </c>
    </row>
    <row r="908" spans="1:26" x14ac:dyDescent="0.25">
      <c r="A908" s="6">
        <v>45004</v>
      </c>
      <c r="B908" t="s">
        <v>45</v>
      </c>
      <c r="C908" t="s">
        <v>46</v>
      </c>
      <c r="D908">
        <v>10</v>
      </c>
      <c r="E908" s="1">
        <v>124.97</v>
      </c>
      <c r="F908" t="s">
        <v>58</v>
      </c>
      <c r="G908" t="s">
        <v>32</v>
      </c>
      <c r="H908" s="9">
        <v>0.15</v>
      </c>
      <c r="I908" t="s">
        <v>23</v>
      </c>
      <c r="J908" s="1">
        <v>1062.2449999999999</v>
      </c>
      <c r="K908" t="s">
        <v>34</v>
      </c>
      <c r="L908" t="s">
        <v>41</v>
      </c>
      <c r="M908">
        <v>1</v>
      </c>
      <c r="N908" t="s">
        <v>1817</v>
      </c>
      <c r="O908" t="s">
        <v>1818</v>
      </c>
      <c r="P908" s="11">
        <v>40.229999999999997</v>
      </c>
      <c r="Q908" s="6">
        <v>45004</v>
      </c>
      <c r="R908" s="6">
        <v>45014</v>
      </c>
      <c r="S908" t="s">
        <v>50</v>
      </c>
      <c r="T908">
        <f>Sheet1[[#This Row],[DeliveryDate]]-Sheet1[[#This Row],[OrderDate]]</f>
        <v>10</v>
      </c>
      <c r="U908" t="str">
        <f t="shared" si="28"/>
        <v>Oct</v>
      </c>
      <c r="V908" t="str">
        <f t="shared" si="29"/>
        <v>Monday</v>
      </c>
      <c r="W908" s="1">
        <f>Sheet1[[#This Row],[TotalPrice]]-Sheet1[[#This Row],[ShippingCost]]</f>
        <v>1022.0149999999999</v>
      </c>
      <c r="X908" t="str">
        <f>TEXT(Sheet1[[#This Row],[Date]], "yyyy")</f>
        <v>2023</v>
      </c>
      <c r="Y908" s="1">
        <f>Sheet1[[#This Row],[UnitPrice]]*Sheet1[[#This Row],[Quantity]] *(1 - Sheet1[[#This Row],[Discount]])</f>
        <v>1062.2450000000001</v>
      </c>
      <c r="Z908" s="24">
        <f>SUM(Sheet1[[#This Row],[Quantity]]*Sheet1[[#This Row],[Returned]])</f>
        <v>10</v>
      </c>
    </row>
    <row r="909" spans="1:26" hidden="1" x14ac:dyDescent="0.25">
      <c r="A909" s="6">
        <v>45733</v>
      </c>
      <c r="B909" t="s">
        <v>39</v>
      </c>
      <c r="C909" t="s">
        <v>30</v>
      </c>
      <c r="D909">
        <v>9</v>
      </c>
      <c r="E909" s="1">
        <v>228.62</v>
      </c>
      <c r="F909" t="s">
        <v>51</v>
      </c>
      <c r="G909" t="s">
        <v>32</v>
      </c>
      <c r="H909" s="9">
        <v>0.05</v>
      </c>
      <c r="I909" t="s">
        <v>23</v>
      </c>
      <c r="J909" s="1">
        <v>1954.701</v>
      </c>
      <c r="K909" t="s">
        <v>34</v>
      </c>
      <c r="L909" t="s">
        <v>35</v>
      </c>
      <c r="M909">
        <v>0</v>
      </c>
      <c r="N909" t="s">
        <v>1819</v>
      </c>
      <c r="O909" t="s">
        <v>1820</v>
      </c>
      <c r="P909" s="11">
        <v>31.43</v>
      </c>
      <c r="Q909" s="6">
        <v>45733</v>
      </c>
      <c r="R909" s="6">
        <v>45737</v>
      </c>
      <c r="S909" t="s">
        <v>44</v>
      </c>
      <c r="T909">
        <f>Sheet1[[#This Row],[DeliveryDate]]-Sheet1[[#This Row],[OrderDate]]</f>
        <v>4</v>
      </c>
      <c r="U909" t="str">
        <f t="shared" si="28"/>
        <v>Feb</v>
      </c>
      <c r="V909" t="str">
        <f t="shared" si="29"/>
        <v>Friday</v>
      </c>
      <c r="W909" s="1">
        <f>Sheet1[[#This Row],[TotalPrice]]-Sheet1[[#This Row],[ShippingCost]]</f>
        <v>1923.271</v>
      </c>
      <c r="X909" t="str">
        <f>TEXT(Sheet1[[#This Row],[Date]], "yyyy")</f>
        <v>2025</v>
      </c>
      <c r="Y909" s="1">
        <f>Sheet1[[#This Row],[UnitPrice]]*Sheet1[[#This Row],[Quantity]] *(1 - Sheet1[[#This Row],[Discount]])</f>
        <v>1954.7009999999998</v>
      </c>
      <c r="Z909" s="24">
        <f>SUM(Sheet1[[#This Row],[Quantity]]*Sheet1[[#This Row],[Returned]])</f>
        <v>0</v>
      </c>
    </row>
    <row r="910" spans="1:26" x14ac:dyDescent="0.25">
      <c r="A910" s="6">
        <v>45644</v>
      </c>
      <c r="B910" t="s">
        <v>45</v>
      </c>
      <c r="C910" t="s">
        <v>20</v>
      </c>
      <c r="D910">
        <v>20</v>
      </c>
      <c r="E910" s="1">
        <v>282.91000000000003</v>
      </c>
      <c r="F910" t="s">
        <v>31</v>
      </c>
      <c r="G910" t="s">
        <v>22</v>
      </c>
      <c r="H910" s="9">
        <v>0.15</v>
      </c>
      <c r="I910" t="s">
        <v>47</v>
      </c>
      <c r="J910" s="1">
        <v>4809.47</v>
      </c>
      <c r="K910" t="s">
        <v>55</v>
      </c>
      <c r="L910" t="s">
        <v>25</v>
      </c>
      <c r="M910">
        <v>0</v>
      </c>
      <c r="N910" t="s">
        <v>1821</v>
      </c>
      <c r="O910" t="s">
        <v>1822</v>
      </c>
      <c r="P910" s="11">
        <v>8.19</v>
      </c>
      <c r="Q910" s="6">
        <v>45644</v>
      </c>
      <c r="R910" s="6">
        <v>45654</v>
      </c>
      <c r="S910" t="s">
        <v>50</v>
      </c>
      <c r="T910">
        <f>Sheet1[[#This Row],[DeliveryDate]]-Sheet1[[#This Row],[OrderDate]]</f>
        <v>10</v>
      </c>
      <c r="U910" t="str">
        <f t="shared" si="28"/>
        <v>Jan</v>
      </c>
      <c r="V910" t="str">
        <f t="shared" si="29"/>
        <v>Tuesday</v>
      </c>
      <c r="W910" s="1">
        <f>Sheet1[[#This Row],[TotalPrice]]-Sheet1[[#This Row],[ShippingCost]]</f>
        <v>4801.2800000000007</v>
      </c>
      <c r="X910" t="str">
        <f>TEXT(Sheet1[[#This Row],[Date]], "yyyy")</f>
        <v>2024</v>
      </c>
      <c r="Y910" s="1">
        <f>Sheet1[[#This Row],[UnitPrice]]*Sheet1[[#This Row],[Quantity]] *(1 - Sheet1[[#This Row],[Discount]])</f>
        <v>4809.47</v>
      </c>
      <c r="Z910" s="24">
        <f>SUM(Sheet1[[#This Row],[Quantity]]*Sheet1[[#This Row],[Returned]])</f>
        <v>0</v>
      </c>
    </row>
    <row r="911" spans="1:26" x14ac:dyDescent="0.25">
      <c r="A911" s="6">
        <v>45663</v>
      </c>
      <c r="B911" t="s">
        <v>62</v>
      </c>
      <c r="C911" t="s">
        <v>93</v>
      </c>
      <c r="D911">
        <v>17</v>
      </c>
      <c r="E911" s="1">
        <v>129.62</v>
      </c>
      <c r="F911" t="s">
        <v>58</v>
      </c>
      <c r="G911" t="s">
        <v>32</v>
      </c>
      <c r="H911" s="9">
        <v>0.15</v>
      </c>
      <c r="I911" t="s">
        <v>23</v>
      </c>
      <c r="J911" s="1">
        <v>1873.009</v>
      </c>
      <c r="K911" t="s">
        <v>24</v>
      </c>
      <c r="L911" t="s">
        <v>25</v>
      </c>
      <c r="M911">
        <v>0</v>
      </c>
      <c r="N911" t="s">
        <v>1823</v>
      </c>
      <c r="O911" t="s">
        <v>1824</v>
      </c>
      <c r="P911" s="11">
        <v>24.28</v>
      </c>
      <c r="Q911" s="6">
        <v>45663</v>
      </c>
      <c r="R911" s="6">
        <v>45665</v>
      </c>
      <c r="S911" t="s">
        <v>65</v>
      </c>
      <c r="T911">
        <f>Sheet1[[#This Row],[DeliveryDate]]-Sheet1[[#This Row],[OrderDate]]</f>
        <v>2</v>
      </c>
      <c r="U911" t="str">
        <f t="shared" si="28"/>
        <v>Jun</v>
      </c>
      <c r="V911" t="str">
        <f t="shared" si="29"/>
        <v>Monday</v>
      </c>
      <c r="W911" s="1">
        <f>Sheet1[[#This Row],[TotalPrice]]-Sheet1[[#This Row],[ShippingCost]]</f>
        <v>1848.729</v>
      </c>
      <c r="X911" t="str">
        <f>TEXT(Sheet1[[#This Row],[Date]], "yyyy")</f>
        <v>2025</v>
      </c>
      <c r="Y911" s="1">
        <f>Sheet1[[#This Row],[UnitPrice]]*Sheet1[[#This Row],[Quantity]] *(1 - Sheet1[[#This Row],[Discount]])</f>
        <v>1873.009</v>
      </c>
      <c r="Z911" s="24">
        <f>SUM(Sheet1[[#This Row],[Quantity]]*Sheet1[[#This Row],[Returned]])</f>
        <v>0</v>
      </c>
    </row>
    <row r="912" spans="1:26" x14ac:dyDescent="0.25">
      <c r="A912" s="6">
        <v>45671</v>
      </c>
      <c r="B912" t="s">
        <v>45</v>
      </c>
      <c r="C912" t="s">
        <v>102</v>
      </c>
      <c r="D912">
        <v>6</v>
      </c>
      <c r="E912" s="1">
        <v>162.35</v>
      </c>
      <c r="F912" t="s">
        <v>21</v>
      </c>
      <c r="G912" t="s">
        <v>22</v>
      </c>
      <c r="H912" s="9">
        <v>0.05</v>
      </c>
      <c r="I912" t="s">
        <v>23</v>
      </c>
      <c r="J912" s="1">
        <v>925.39499999999987</v>
      </c>
      <c r="K912" t="s">
        <v>82</v>
      </c>
      <c r="L912" t="s">
        <v>35</v>
      </c>
      <c r="M912">
        <v>1</v>
      </c>
      <c r="N912" t="s">
        <v>1825</v>
      </c>
      <c r="O912" t="s">
        <v>1826</v>
      </c>
      <c r="P912" s="11">
        <v>19.18</v>
      </c>
      <c r="Q912" s="6">
        <v>45671</v>
      </c>
      <c r="R912" s="6">
        <v>45677</v>
      </c>
      <c r="S912" t="s">
        <v>50</v>
      </c>
      <c r="T912">
        <f>Sheet1[[#This Row],[DeliveryDate]]-Sheet1[[#This Row],[OrderDate]]</f>
        <v>6</v>
      </c>
      <c r="U912" t="str">
        <f t="shared" si="28"/>
        <v>May</v>
      </c>
      <c r="V912" t="str">
        <f t="shared" si="29"/>
        <v>Wednesday</v>
      </c>
      <c r="W912" s="1">
        <f>Sheet1[[#This Row],[TotalPrice]]-Sheet1[[#This Row],[ShippingCost]]</f>
        <v>906.21499999999992</v>
      </c>
      <c r="X912" t="str">
        <f>TEXT(Sheet1[[#This Row],[Date]], "yyyy")</f>
        <v>2025</v>
      </c>
      <c r="Y912" s="1">
        <f>Sheet1[[#This Row],[UnitPrice]]*Sheet1[[#This Row],[Quantity]] *(1 - Sheet1[[#This Row],[Discount]])</f>
        <v>925.39499999999987</v>
      </c>
      <c r="Z912" s="24">
        <f>SUM(Sheet1[[#This Row],[Quantity]]*Sheet1[[#This Row],[Returned]])</f>
        <v>6</v>
      </c>
    </row>
    <row r="913" spans="1:26" x14ac:dyDescent="0.25">
      <c r="A913" s="6">
        <v>44952</v>
      </c>
      <c r="B913" t="s">
        <v>29</v>
      </c>
      <c r="C913" t="s">
        <v>109</v>
      </c>
      <c r="D913">
        <v>14</v>
      </c>
      <c r="E913" s="1">
        <v>209.82</v>
      </c>
      <c r="F913" t="s">
        <v>21</v>
      </c>
      <c r="G913" t="s">
        <v>22</v>
      </c>
      <c r="H913" s="9">
        <v>0</v>
      </c>
      <c r="I913" t="s">
        <v>23</v>
      </c>
      <c r="J913" s="1">
        <v>2937.48</v>
      </c>
      <c r="K913" t="s">
        <v>67</v>
      </c>
      <c r="L913" t="s">
        <v>35</v>
      </c>
      <c r="M913">
        <v>0</v>
      </c>
      <c r="N913" t="s">
        <v>1827</v>
      </c>
      <c r="O913" t="s">
        <v>1828</v>
      </c>
      <c r="P913" s="11">
        <v>36.11</v>
      </c>
      <c r="Q913" s="6">
        <v>44952</v>
      </c>
      <c r="R913" s="6">
        <v>44956</v>
      </c>
      <c r="S913" t="s">
        <v>38</v>
      </c>
      <c r="T913">
        <f>Sheet1[[#This Row],[DeliveryDate]]-Sheet1[[#This Row],[OrderDate]]</f>
        <v>4</v>
      </c>
      <c r="U913" t="str">
        <f t="shared" si="28"/>
        <v>Mar</v>
      </c>
      <c r="V913" t="str">
        <f t="shared" si="29"/>
        <v>Wednesday</v>
      </c>
      <c r="W913" s="1">
        <f>Sheet1[[#This Row],[TotalPrice]]-Sheet1[[#This Row],[ShippingCost]]</f>
        <v>2901.37</v>
      </c>
      <c r="X913" t="str">
        <f>TEXT(Sheet1[[#This Row],[Date]], "yyyy")</f>
        <v>2023</v>
      </c>
      <c r="Y913" s="1">
        <f>Sheet1[[#This Row],[UnitPrice]]*Sheet1[[#This Row],[Quantity]] *(1 - Sheet1[[#This Row],[Discount]])</f>
        <v>2937.48</v>
      </c>
      <c r="Z913" s="24">
        <f>SUM(Sheet1[[#This Row],[Quantity]]*Sheet1[[#This Row],[Returned]])</f>
        <v>0</v>
      </c>
    </row>
    <row r="914" spans="1:26" hidden="1" x14ac:dyDescent="0.25">
      <c r="A914" s="6">
        <v>45508</v>
      </c>
      <c r="B914" t="s">
        <v>39</v>
      </c>
      <c r="C914" t="s">
        <v>20</v>
      </c>
      <c r="D914">
        <v>16</v>
      </c>
      <c r="E914" s="1">
        <v>293.44</v>
      </c>
      <c r="F914" t="s">
        <v>58</v>
      </c>
      <c r="G914" t="s">
        <v>22</v>
      </c>
      <c r="H914" s="9">
        <v>0.05</v>
      </c>
      <c r="I914" t="s">
        <v>66</v>
      </c>
      <c r="J914" s="1">
        <v>4460.2879999999996</v>
      </c>
      <c r="K914" t="s">
        <v>34</v>
      </c>
      <c r="L914" t="s">
        <v>35</v>
      </c>
      <c r="M914">
        <v>0</v>
      </c>
      <c r="N914" t="s">
        <v>1829</v>
      </c>
      <c r="O914" t="s">
        <v>1830</v>
      </c>
      <c r="P914" s="11">
        <v>42.56</v>
      </c>
      <c r="Q914" s="6">
        <v>45508</v>
      </c>
      <c r="R914" s="6">
        <v>45518</v>
      </c>
      <c r="S914" t="s">
        <v>44</v>
      </c>
      <c r="T914">
        <f>Sheet1[[#This Row],[DeliveryDate]]-Sheet1[[#This Row],[OrderDate]]</f>
        <v>10</v>
      </c>
      <c r="U914" t="str">
        <f t="shared" si="28"/>
        <v>Oct</v>
      </c>
      <c r="V914" t="str">
        <f t="shared" si="29"/>
        <v>Sunday</v>
      </c>
      <c r="W914" s="1">
        <f>Sheet1[[#This Row],[TotalPrice]]-Sheet1[[#This Row],[ShippingCost]]</f>
        <v>4417.7279999999992</v>
      </c>
      <c r="X914" t="str">
        <f>TEXT(Sheet1[[#This Row],[Date]], "yyyy")</f>
        <v>2024</v>
      </c>
      <c r="Y914" s="1">
        <f>Sheet1[[#This Row],[UnitPrice]]*Sheet1[[#This Row],[Quantity]] *(1 - Sheet1[[#This Row],[Discount]])</f>
        <v>4460.2879999999996</v>
      </c>
      <c r="Z914" s="24">
        <f>SUM(Sheet1[[#This Row],[Quantity]]*Sheet1[[#This Row],[Returned]])</f>
        <v>0</v>
      </c>
    </row>
    <row r="915" spans="1:26" hidden="1" x14ac:dyDescent="0.25">
      <c r="A915" s="6">
        <v>45335</v>
      </c>
      <c r="B915" t="s">
        <v>39</v>
      </c>
      <c r="C915" t="s">
        <v>30</v>
      </c>
      <c r="D915">
        <v>11</v>
      </c>
      <c r="E915" s="1">
        <v>185.52</v>
      </c>
      <c r="F915" t="s">
        <v>58</v>
      </c>
      <c r="G915" t="s">
        <v>22</v>
      </c>
      <c r="H915" s="9">
        <v>0.15</v>
      </c>
      <c r="I915" t="s">
        <v>66</v>
      </c>
      <c r="J915" s="1">
        <v>1734.6120000000001</v>
      </c>
      <c r="K915" t="s">
        <v>82</v>
      </c>
      <c r="L915" t="s">
        <v>41</v>
      </c>
      <c r="M915">
        <v>0</v>
      </c>
      <c r="N915" t="s">
        <v>1831</v>
      </c>
      <c r="O915" t="s">
        <v>1832</v>
      </c>
      <c r="P915" s="11">
        <v>38.53</v>
      </c>
      <c r="Q915" s="6">
        <v>45335</v>
      </c>
      <c r="R915" s="6">
        <v>45338</v>
      </c>
      <c r="S915" t="s">
        <v>44</v>
      </c>
      <c r="T915">
        <f>Sheet1[[#This Row],[DeliveryDate]]-Sheet1[[#This Row],[OrderDate]]</f>
        <v>3</v>
      </c>
      <c r="U915" t="str">
        <f t="shared" si="28"/>
        <v>Mar</v>
      </c>
      <c r="V915" t="str">
        <f t="shared" si="29"/>
        <v>Sunday</v>
      </c>
      <c r="W915" s="1">
        <f>Sheet1[[#This Row],[TotalPrice]]-Sheet1[[#This Row],[ShippingCost]]</f>
        <v>1696.0820000000001</v>
      </c>
      <c r="X915" t="str">
        <f>TEXT(Sheet1[[#This Row],[Date]], "yyyy")</f>
        <v>2024</v>
      </c>
      <c r="Y915" s="1">
        <f>Sheet1[[#This Row],[UnitPrice]]*Sheet1[[#This Row],[Quantity]] *(1 - Sheet1[[#This Row],[Discount]])</f>
        <v>1734.6120000000001</v>
      </c>
      <c r="Z915" s="24">
        <f>SUM(Sheet1[[#This Row],[Quantity]]*Sheet1[[#This Row],[Returned]])</f>
        <v>0</v>
      </c>
    </row>
    <row r="916" spans="1:26" x14ac:dyDescent="0.25">
      <c r="A916" s="6">
        <v>44968</v>
      </c>
      <c r="B916" t="s">
        <v>45</v>
      </c>
      <c r="C916" t="s">
        <v>40</v>
      </c>
      <c r="D916">
        <v>18</v>
      </c>
      <c r="E916" s="1">
        <v>268.38</v>
      </c>
      <c r="F916" t="s">
        <v>58</v>
      </c>
      <c r="G916" t="s">
        <v>22</v>
      </c>
      <c r="H916" s="9">
        <v>0.15</v>
      </c>
      <c r="I916" t="s">
        <v>33</v>
      </c>
      <c r="J916" s="1">
        <v>4106.2139999999999</v>
      </c>
      <c r="K916" t="s">
        <v>67</v>
      </c>
      <c r="L916" t="s">
        <v>25</v>
      </c>
      <c r="M916">
        <v>0</v>
      </c>
      <c r="N916" t="s">
        <v>1833</v>
      </c>
      <c r="O916" t="s">
        <v>1834</v>
      </c>
      <c r="P916" s="11">
        <v>48.38</v>
      </c>
      <c r="Q916" s="6">
        <v>44968</v>
      </c>
      <c r="R916" s="6">
        <v>44971</v>
      </c>
      <c r="S916" t="s">
        <v>50</v>
      </c>
      <c r="T916">
        <f>Sheet1[[#This Row],[DeliveryDate]]-Sheet1[[#This Row],[OrderDate]]</f>
        <v>3</v>
      </c>
      <c r="U916" t="str">
        <f t="shared" si="28"/>
        <v>Sep</v>
      </c>
      <c r="V916" t="str">
        <f t="shared" si="29"/>
        <v>Monday</v>
      </c>
      <c r="W916" s="1">
        <f>Sheet1[[#This Row],[TotalPrice]]-Sheet1[[#This Row],[ShippingCost]]</f>
        <v>4057.8339999999998</v>
      </c>
      <c r="X916" t="str">
        <f>TEXT(Sheet1[[#This Row],[Date]], "yyyy")</f>
        <v>2023</v>
      </c>
      <c r="Y916" s="1">
        <f>Sheet1[[#This Row],[UnitPrice]]*Sheet1[[#This Row],[Quantity]] *(1 - Sheet1[[#This Row],[Discount]])</f>
        <v>4106.2139999999999</v>
      </c>
      <c r="Z916" s="24">
        <f>SUM(Sheet1[[#This Row],[Quantity]]*Sheet1[[#This Row],[Returned]])</f>
        <v>0</v>
      </c>
    </row>
    <row r="917" spans="1:26" x14ac:dyDescent="0.25">
      <c r="A917" s="6">
        <v>45460</v>
      </c>
      <c r="B917" t="s">
        <v>19</v>
      </c>
      <c r="C917" t="s">
        <v>109</v>
      </c>
      <c r="D917">
        <v>18</v>
      </c>
      <c r="E917" s="1">
        <v>547.04999999999995</v>
      </c>
      <c r="F917" t="s">
        <v>51</v>
      </c>
      <c r="G917" t="s">
        <v>22</v>
      </c>
      <c r="H917" s="9">
        <v>0.1</v>
      </c>
      <c r="I917" t="s">
        <v>52</v>
      </c>
      <c r="J917" s="1">
        <v>8862.2099999999991</v>
      </c>
      <c r="K917" t="s">
        <v>67</v>
      </c>
      <c r="L917" t="s">
        <v>25</v>
      </c>
      <c r="M917">
        <v>0</v>
      </c>
      <c r="N917" t="s">
        <v>1835</v>
      </c>
      <c r="O917" t="s">
        <v>1836</v>
      </c>
      <c r="P917" s="11">
        <v>10.99</v>
      </c>
      <c r="Q917" s="6">
        <v>45460</v>
      </c>
      <c r="R917" s="6">
        <v>45465</v>
      </c>
      <c r="S917" t="s">
        <v>28</v>
      </c>
      <c r="T917">
        <f>Sheet1[[#This Row],[DeliveryDate]]-Sheet1[[#This Row],[OrderDate]]</f>
        <v>5</v>
      </c>
      <c r="U917" t="str">
        <f t="shared" si="28"/>
        <v>Jul</v>
      </c>
      <c r="V917" t="str">
        <f t="shared" si="29"/>
        <v>Saturday</v>
      </c>
      <c r="W917" s="1">
        <f>Sheet1[[#This Row],[TotalPrice]]-Sheet1[[#This Row],[ShippingCost]]</f>
        <v>8851.2199999999993</v>
      </c>
      <c r="X917" t="str">
        <f>TEXT(Sheet1[[#This Row],[Date]], "yyyy")</f>
        <v>2024</v>
      </c>
      <c r="Y917" s="1">
        <f>Sheet1[[#This Row],[UnitPrice]]*Sheet1[[#This Row],[Quantity]] *(1 - Sheet1[[#This Row],[Discount]])</f>
        <v>8862.2099999999991</v>
      </c>
      <c r="Z917" s="24">
        <f>SUM(Sheet1[[#This Row],[Quantity]]*Sheet1[[#This Row],[Returned]])</f>
        <v>0</v>
      </c>
    </row>
    <row r="918" spans="1:26" x14ac:dyDescent="0.25">
      <c r="A918" s="6">
        <v>44960</v>
      </c>
      <c r="B918" t="s">
        <v>62</v>
      </c>
      <c r="C918" t="s">
        <v>40</v>
      </c>
      <c r="D918">
        <v>2</v>
      </c>
      <c r="E918" s="1">
        <v>438.06</v>
      </c>
      <c r="F918" t="s">
        <v>21</v>
      </c>
      <c r="G918" t="s">
        <v>32</v>
      </c>
      <c r="H918" s="9">
        <v>0</v>
      </c>
      <c r="I918" t="s">
        <v>47</v>
      </c>
      <c r="J918" s="1">
        <v>876.12</v>
      </c>
      <c r="K918" t="s">
        <v>24</v>
      </c>
      <c r="L918" t="s">
        <v>25</v>
      </c>
      <c r="M918">
        <v>1</v>
      </c>
      <c r="N918" t="s">
        <v>1837</v>
      </c>
      <c r="O918" t="s">
        <v>1838</v>
      </c>
      <c r="P918" s="11">
        <v>12.9</v>
      </c>
      <c r="Q918" s="6">
        <v>44960</v>
      </c>
      <c r="R918" s="6">
        <v>44966</v>
      </c>
      <c r="S918" t="s">
        <v>65</v>
      </c>
      <c r="T918">
        <f>Sheet1[[#This Row],[DeliveryDate]]-Sheet1[[#This Row],[OrderDate]]</f>
        <v>6</v>
      </c>
      <c r="U918" t="str">
        <f t="shared" si="28"/>
        <v>Nov</v>
      </c>
      <c r="V918" t="str">
        <f t="shared" si="29"/>
        <v>Thursday</v>
      </c>
      <c r="W918" s="1">
        <f>Sheet1[[#This Row],[TotalPrice]]-Sheet1[[#This Row],[ShippingCost]]</f>
        <v>863.22</v>
      </c>
      <c r="X918" t="str">
        <f>TEXT(Sheet1[[#This Row],[Date]], "yyyy")</f>
        <v>2023</v>
      </c>
      <c r="Y918" s="1">
        <f>Sheet1[[#This Row],[UnitPrice]]*Sheet1[[#This Row],[Quantity]] *(1 - Sheet1[[#This Row],[Discount]])</f>
        <v>876.12</v>
      </c>
      <c r="Z918" s="24">
        <f>SUM(Sheet1[[#This Row],[Quantity]]*Sheet1[[#This Row],[Returned]])</f>
        <v>2</v>
      </c>
    </row>
    <row r="919" spans="1:26" hidden="1" x14ac:dyDescent="0.25">
      <c r="A919" s="6">
        <v>45621</v>
      </c>
      <c r="B919" t="s">
        <v>19</v>
      </c>
      <c r="C919" t="s">
        <v>46</v>
      </c>
      <c r="D919">
        <v>14</v>
      </c>
      <c r="E919" s="1">
        <v>6.1</v>
      </c>
      <c r="F919" t="s">
        <v>51</v>
      </c>
      <c r="G919" t="s">
        <v>22</v>
      </c>
      <c r="H919" s="9">
        <v>0.15</v>
      </c>
      <c r="I919" t="s">
        <v>52</v>
      </c>
      <c r="J919" s="1">
        <v>72.589999999999989</v>
      </c>
      <c r="K919" t="s">
        <v>24</v>
      </c>
      <c r="L919" t="s">
        <v>25</v>
      </c>
      <c r="M919">
        <v>1</v>
      </c>
      <c r="N919" t="s">
        <v>1839</v>
      </c>
      <c r="O919" t="s">
        <v>1840</v>
      </c>
      <c r="P919" s="11">
        <v>10.18</v>
      </c>
      <c r="Q919" s="6">
        <v>45621</v>
      </c>
      <c r="R919" s="6">
        <v>45626</v>
      </c>
      <c r="S919" t="s">
        <v>28</v>
      </c>
      <c r="T919">
        <f>Sheet1[[#This Row],[DeliveryDate]]-Sheet1[[#This Row],[OrderDate]]</f>
        <v>5</v>
      </c>
      <c r="U919" t="str">
        <f t="shared" si="28"/>
        <v>Jun</v>
      </c>
      <c r="V919" t="str">
        <f t="shared" si="29"/>
        <v>Sunday</v>
      </c>
      <c r="W919" s="1">
        <f>Sheet1[[#This Row],[TotalPrice]]-Sheet1[[#This Row],[ShippingCost]]</f>
        <v>62.409999999999989</v>
      </c>
      <c r="X919" t="str">
        <f>TEXT(Sheet1[[#This Row],[Date]], "yyyy")</f>
        <v>2024</v>
      </c>
      <c r="Y919" s="1">
        <f>Sheet1[[#This Row],[UnitPrice]]*Sheet1[[#This Row],[Quantity]] *(1 - Sheet1[[#This Row],[Discount]])</f>
        <v>72.589999999999989</v>
      </c>
      <c r="Z919" s="24">
        <f>SUM(Sheet1[[#This Row],[Quantity]]*Sheet1[[#This Row],[Returned]])</f>
        <v>14</v>
      </c>
    </row>
    <row r="920" spans="1:26" hidden="1" x14ac:dyDescent="0.25">
      <c r="A920" s="6">
        <v>45473</v>
      </c>
      <c r="B920" t="s">
        <v>39</v>
      </c>
      <c r="C920" t="s">
        <v>20</v>
      </c>
      <c r="D920">
        <v>2</v>
      </c>
      <c r="E920" s="1">
        <v>80.14</v>
      </c>
      <c r="F920" t="s">
        <v>58</v>
      </c>
      <c r="G920" t="s">
        <v>22</v>
      </c>
      <c r="H920" s="9">
        <v>0</v>
      </c>
      <c r="I920" t="s">
        <v>52</v>
      </c>
      <c r="J920" s="1">
        <v>160.28</v>
      </c>
      <c r="K920" t="s">
        <v>24</v>
      </c>
      <c r="L920" t="s">
        <v>25</v>
      </c>
      <c r="M920">
        <v>1</v>
      </c>
      <c r="N920" t="s">
        <v>1841</v>
      </c>
      <c r="O920" t="s">
        <v>1842</v>
      </c>
      <c r="P920" s="11">
        <v>13.41</v>
      </c>
      <c r="Q920" s="6">
        <v>45473</v>
      </c>
      <c r="R920" s="6">
        <v>45476</v>
      </c>
      <c r="S920" t="s">
        <v>44</v>
      </c>
      <c r="T920">
        <f>Sheet1[[#This Row],[DeliveryDate]]-Sheet1[[#This Row],[OrderDate]]</f>
        <v>3</v>
      </c>
      <c r="U920" t="str">
        <f t="shared" si="28"/>
        <v>Jan</v>
      </c>
      <c r="V920" t="str">
        <f t="shared" si="29"/>
        <v>Sunday</v>
      </c>
      <c r="W920" s="1">
        <f>Sheet1[[#This Row],[TotalPrice]]-Sheet1[[#This Row],[ShippingCost]]</f>
        <v>146.87</v>
      </c>
      <c r="X920" t="str">
        <f>TEXT(Sheet1[[#This Row],[Date]], "yyyy")</f>
        <v>2024</v>
      </c>
      <c r="Y920" s="1">
        <f>Sheet1[[#This Row],[UnitPrice]]*Sheet1[[#This Row],[Quantity]] *(1 - Sheet1[[#This Row],[Discount]])</f>
        <v>160.28</v>
      </c>
      <c r="Z920" s="24">
        <f>SUM(Sheet1[[#This Row],[Quantity]]*Sheet1[[#This Row],[Returned]])</f>
        <v>2</v>
      </c>
    </row>
    <row r="921" spans="1:26" x14ac:dyDescent="0.25">
      <c r="A921" s="6">
        <v>45140</v>
      </c>
      <c r="B921" t="s">
        <v>29</v>
      </c>
      <c r="C921" t="s">
        <v>20</v>
      </c>
      <c r="D921">
        <v>11</v>
      </c>
      <c r="E921" s="1">
        <v>66.97</v>
      </c>
      <c r="F921" t="s">
        <v>31</v>
      </c>
      <c r="G921" t="s">
        <v>32</v>
      </c>
      <c r="H921" s="9">
        <v>0.15</v>
      </c>
      <c r="I921" t="s">
        <v>59</v>
      </c>
      <c r="J921" s="1">
        <v>626.16949999999997</v>
      </c>
      <c r="K921" t="s">
        <v>34</v>
      </c>
      <c r="L921" t="s">
        <v>25</v>
      </c>
      <c r="M921">
        <v>1</v>
      </c>
      <c r="N921" t="s">
        <v>1843</v>
      </c>
      <c r="O921" t="s">
        <v>1844</v>
      </c>
      <c r="P921" s="11">
        <v>20.350000000000001</v>
      </c>
      <c r="Q921" s="6">
        <v>45140</v>
      </c>
      <c r="R921" s="6">
        <v>45149</v>
      </c>
      <c r="S921" t="s">
        <v>38</v>
      </c>
      <c r="T921">
        <f>Sheet1[[#This Row],[DeliveryDate]]-Sheet1[[#This Row],[OrderDate]]</f>
        <v>9</v>
      </c>
      <c r="U921" t="str">
        <f t="shared" si="28"/>
        <v>Jan</v>
      </c>
      <c r="V921" t="str">
        <f t="shared" si="29"/>
        <v>Tuesday</v>
      </c>
      <c r="W921" s="1">
        <f>Sheet1[[#This Row],[TotalPrice]]-Sheet1[[#This Row],[ShippingCost]]</f>
        <v>605.81949999999995</v>
      </c>
      <c r="X921" t="str">
        <f>TEXT(Sheet1[[#This Row],[Date]], "yyyy")</f>
        <v>2023</v>
      </c>
      <c r="Y921" s="1">
        <f>Sheet1[[#This Row],[UnitPrice]]*Sheet1[[#This Row],[Quantity]] *(1 - Sheet1[[#This Row],[Discount]])</f>
        <v>626.16949999999997</v>
      </c>
      <c r="Z921" s="24">
        <f>SUM(Sheet1[[#This Row],[Quantity]]*Sheet1[[#This Row],[Returned]])</f>
        <v>11</v>
      </c>
    </row>
    <row r="922" spans="1:26" hidden="1" x14ac:dyDescent="0.25">
      <c r="A922" s="6">
        <v>45344</v>
      </c>
      <c r="B922" t="s">
        <v>29</v>
      </c>
      <c r="C922" t="s">
        <v>46</v>
      </c>
      <c r="D922">
        <v>6</v>
      </c>
      <c r="E922" s="1">
        <v>181.34</v>
      </c>
      <c r="F922" t="s">
        <v>31</v>
      </c>
      <c r="G922" t="s">
        <v>22</v>
      </c>
      <c r="H922" s="9">
        <v>0</v>
      </c>
      <c r="I922" t="s">
        <v>33</v>
      </c>
      <c r="J922" s="1">
        <v>1088.04</v>
      </c>
      <c r="K922" t="s">
        <v>67</v>
      </c>
      <c r="L922" t="s">
        <v>25</v>
      </c>
      <c r="M922">
        <v>0</v>
      </c>
      <c r="N922" t="s">
        <v>1845</v>
      </c>
      <c r="O922" t="s">
        <v>1846</v>
      </c>
      <c r="P922" s="11">
        <v>27.65</v>
      </c>
      <c r="Q922" s="6">
        <v>45344</v>
      </c>
      <c r="R922" s="6">
        <v>45349</v>
      </c>
      <c r="S922" t="s">
        <v>38</v>
      </c>
      <c r="T922">
        <f>Sheet1[[#This Row],[DeliveryDate]]-Sheet1[[#This Row],[OrderDate]]</f>
        <v>5</v>
      </c>
      <c r="U922" t="str">
        <f t="shared" si="28"/>
        <v>Feb</v>
      </c>
      <c r="V922" t="str">
        <f t="shared" si="29"/>
        <v>Sunday</v>
      </c>
      <c r="W922" s="1">
        <f>Sheet1[[#This Row],[TotalPrice]]-Sheet1[[#This Row],[ShippingCost]]</f>
        <v>1060.3899999999999</v>
      </c>
      <c r="X922" t="str">
        <f>TEXT(Sheet1[[#This Row],[Date]], "yyyy")</f>
        <v>2024</v>
      </c>
      <c r="Y922" s="1">
        <f>Sheet1[[#This Row],[UnitPrice]]*Sheet1[[#This Row],[Quantity]] *(1 - Sheet1[[#This Row],[Discount]])</f>
        <v>1088.04</v>
      </c>
      <c r="Z922" s="24">
        <f>SUM(Sheet1[[#This Row],[Quantity]]*Sheet1[[#This Row],[Returned]])</f>
        <v>0</v>
      </c>
    </row>
    <row r="923" spans="1:26" hidden="1" x14ac:dyDescent="0.25">
      <c r="A923" s="6">
        <v>45030</v>
      </c>
      <c r="B923" t="s">
        <v>45</v>
      </c>
      <c r="C923" t="s">
        <v>30</v>
      </c>
      <c r="D923">
        <v>6</v>
      </c>
      <c r="E923" s="1">
        <v>196.31</v>
      </c>
      <c r="F923" t="s">
        <v>51</v>
      </c>
      <c r="G923" t="s">
        <v>32</v>
      </c>
      <c r="H923" s="9">
        <v>0.1</v>
      </c>
      <c r="I923" t="s">
        <v>52</v>
      </c>
      <c r="J923" s="1">
        <v>1060.0740000000001</v>
      </c>
      <c r="K923" t="s">
        <v>24</v>
      </c>
      <c r="L923" t="s">
        <v>41</v>
      </c>
      <c r="M923">
        <v>0</v>
      </c>
      <c r="N923" t="s">
        <v>1847</v>
      </c>
      <c r="O923" t="s">
        <v>1848</v>
      </c>
      <c r="P923" s="11">
        <v>38.65</v>
      </c>
      <c r="Q923" s="6">
        <v>45030</v>
      </c>
      <c r="R923" s="6">
        <v>45033</v>
      </c>
      <c r="S923" t="s">
        <v>50</v>
      </c>
      <c r="T923">
        <f>Sheet1[[#This Row],[DeliveryDate]]-Sheet1[[#This Row],[OrderDate]]</f>
        <v>3</v>
      </c>
      <c r="U923" t="str">
        <f t="shared" si="28"/>
        <v>Dec</v>
      </c>
      <c r="V923" t="str">
        <f t="shared" si="29"/>
        <v>Tuesday</v>
      </c>
      <c r="W923" s="1">
        <f>Sheet1[[#This Row],[TotalPrice]]-Sheet1[[#This Row],[ShippingCost]]</f>
        <v>1021.4240000000001</v>
      </c>
      <c r="X923" t="str">
        <f>TEXT(Sheet1[[#This Row],[Date]], "yyyy")</f>
        <v>2023</v>
      </c>
      <c r="Y923" s="1">
        <f>Sheet1[[#This Row],[UnitPrice]]*Sheet1[[#This Row],[Quantity]] *(1 - Sheet1[[#This Row],[Discount]])</f>
        <v>1060.0740000000001</v>
      </c>
      <c r="Z923" s="24">
        <f>SUM(Sheet1[[#This Row],[Quantity]]*Sheet1[[#This Row],[Returned]])</f>
        <v>0</v>
      </c>
    </row>
    <row r="924" spans="1:26" x14ac:dyDescent="0.25">
      <c r="A924" s="6">
        <v>44958</v>
      </c>
      <c r="B924" t="s">
        <v>39</v>
      </c>
      <c r="C924" t="s">
        <v>30</v>
      </c>
      <c r="D924">
        <v>8</v>
      </c>
      <c r="E924" s="1">
        <v>430.06</v>
      </c>
      <c r="F924" t="s">
        <v>21</v>
      </c>
      <c r="G924" t="s">
        <v>22</v>
      </c>
      <c r="H924" s="9">
        <v>0.05</v>
      </c>
      <c r="I924" t="s">
        <v>59</v>
      </c>
      <c r="J924" s="1">
        <v>3268.4560000000001</v>
      </c>
      <c r="K924" t="s">
        <v>55</v>
      </c>
      <c r="L924" t="s">
        <v>35</v>
      </c>
      <c r="M924">
        <v>0</v>
      </c>
      <c r="N924" t="s">
        <v>1849</v>
      </c>
      <c r="O924" t="s">
        <v>1850</v>
      </c>
      <c r="P924" s="11">
        <v>38.450000000000003</v>
      </c>
      <c r="Q924" s="6">
        <v>44958</v>
      </c>
      <c r="R924" s="6">
        <v>44962</v>
      </c>
      <c r="S924" t="s">
        <v>44</v>
      </c>
      <c r="T924">
        <f>Sheet1[[#This Row],[DeliveryDate]]-Sheet1[[#This Row],[OrderDate]]</f>
        <v>4</v>
      </c>
      <c r="U924" t="str">
        <f t="shared" si="28"/>
        <v>Mar</v>
      </c>
      <c r="V924" t="str">
        <f t="shared" si="29"/>
        <v>Tuesday</v>
      </c>
      <c r="W924" s="1">
        <f>Sheet1[[#This Row],[TotalPrice]]-Sheet1[[#This Row],[ShippingCost]]</f>
        <v>3230.0060000000003</v>
      </c>
      <c r="X924" t="str">
        <f>TEXT(Sheet1[[#This Row],[Date]], "yyyy")</f>
        <v>2023</v>
      </c>
      <c r="Y924" s="1">
        <f>Sheet1[[#This Row],[UnitPrice]]*Sheet1[[#This Row],[Quantity]] *(1 - Sheet1[[#This Row],[Discount]])</f>
        <v>3268.4559999999997</v>
      </c>
      <c r="Z924" s="24">
        <f>SUM(Sheet1[[#This Row],[Quantity]]*Sheet1[[#This Row],[Returned]])</f>
        <v>0</v>
      </c>
    </row>
    <row r="925" spans="1:26" x14ac:dyDescent="0.25">
      <c r="A925" s="6">
        <v>45473</v>
      </c>
      <c r="B925" t="s">
        <v>19</v>
      </c>
      <c r="C925" t="s">
        <v>102</v>
      </c>
      <c r="D925">
        <v>14</v>
      </c>
      <c r="E925" s="1">
        <v>429.72</v>
      </c>
      <c r="F925" t="s">
        <v>31</v>
      </c>
      <c r="G925" t="s">
        <v>32</v>
      </c>
      <c r="H925" s="9">
        <v>0.1</v>
      </c>
      <c r="I925" t="s">
        <v>23</v>
      </c>
      <c r="J925" s="1">
        <v>5414.4719999999998</v>
      </c>
      <c r="K925" t="s">
        <v>67</v>
      </c>
      <c r="L925" t="s">
        <v>35</v>
      </c>
      <c r="M925">
        <v>0</v>
      </c>
      <c r="N925" t="s">
        <v>1851</v>
      </c>
      <c r="O925" t="s">
        <v>1852</v>
      </c>
      <c r="P925" s="11">
        <v>45.78</v>
      </c>
      <c r="Q925" s="6">
        <v>45473</v>
      </c>
      <c r="R925" s="6">
        <v>45478</v>
      </c>
      <c r="S925" t="s">
        <v>28</v>
      </c>
      <c r="T925">
        <f>Sheet1[[#This Row],[DeliveryDate]]-Sheet1[[#This Row],[OrderDate]]</f>
        <v>5</v>
      </c>
      <c r="U925" t="str">
        <f t="shared" si="28"/>
        <v>Sep</v>
      </c>
      <c r="V925" t="str">
        <f t="shared" si="29"/>
        <v>Tuesday</v>
      </c>
      <c r="W925" s="1">
        <f>Sheet1[[#This Row],[TotalPrice]]-Sheet1[[#This Row],[ShippingCost]]</f>
        <v>5368.692</v>
      </c>
      <c r="X925" t="str">
        <f>TEXT(Sheet1[[#This Row],[Date]], "yyyy")</f>
        <v>2024</v>
      </c>
      <c r="Y925" s="1">
        <f>Sheet1[[#This Row],[UnitPrice]]*Sheet1[[#This Row],[Quantity]] *(1 - Sheet1[[#This Row],[Discount]])</f>
        <v>5414.4719999999998</v>
      </c>
      <c r="Z925" s="24">
        <f>SUM(Sheet1[[#This Row],[Quantity]]*Sheet1[[#This Row],[Returned]])</f>
        <v>0</v>
      </c>
    </row>
    <row r="926" spans="1:26" x14ac:dyDescent="0.25">
      <c r="A926" s="6">
        <v>45217</v>
      </c>
      <c r="B926" t="s">
        <v>45</v>
      </c>
      <c r="C926" t="s">
        <v>30</v>
      </c>
      <c r="D926">
        <v>13</v>
      </c>
      <c r="E926" s="1">
        <v>127.34</v>
      </c>
      <c r="F926" t="s">
        <v>58</v>
      </c>
      <c r="G926" t="s">
        <v>22</v>
      </c>
      <c r="H926" s="9">
        <v>0</v>
      </c>
      <c r="I926" t="s">
        <v>33</v>
      </c>
      <c r="J926" s="1">
        <v>1655.42</v>
      </c>
      <c r="K926" t="s">
        <v>82</v>
      </c>
      <c r="L926" t="s">
        <v>41</v>
      </c>
      <c r="M926">
        <v>0</v>
      </c>
      <c r="N926" t="s">
        <v>1853</v>
      </c>
      <c r="O926" t="s">
        <v>1854</v>
      </c>
      <c r="P926" s="11">
        <v>6.15</v>
      </c>
      <c r="Q926" s="6">
        <v>45217</v>
      </c>
      <c r="R926" s="6">
        <v>45220</v>
      </c>
      <c r="S926" t="s">
        <v>50</v>
      </c>
      <c r="T926">
        <f>Sheet1[[#This Row],[DeliveryDate]]-Sheet1[[#This Row],[OrderDate]]</f>
        <v>3</v>
      </c>
      <c r="U926" t="str">
        <f t="shared" si="28"/>
        <v>Jan</v>
      </c>
      <c r="V926" t="str">
        <f t="shared" si="29"/>
        <v>Friday</v>
      </c>
      <c r="W926" s="1">
        <f>Sheet1[[#This Row],[TotalPrice]]-Sheet1[[#This Row],[ShippingCost]]</f>
        <v>1649.27</v>
      </c>
      <c r="X926" t="str">
        <f>TEXT(Sheet1[[#This Row],[Date]], "yyyy")</f>
        <v>2023</v>
      </c>
      <c r="Y926" s="1">
        <f>Sheet1[[#This Row],[UnitPrice]]*Sheet1[[#This Row],[Quantity]] *(1 - Sheet1[[#This Row],[Discount]])</f>
        <v>1655.42</v>
      </c>
      <c r="Z926" s="24">
        <f>SUM(Sheet1[[#This Row],[Quantity]]*Sheet1[[#This Row],[Returned]])</f>
        <v>0</v>
      </c>
    </row>
    <row r="927" spans="1:26" hidden="1" x14ac:dyDescent="0.25">
      <c r="A927" s="6">
        <v>45477</v>
      </c>
      <c r="B927" t="s">
        <v>19</v>
      </c>
      <c r="C927" t="s">
        <v>102</v>
      </c>
      <c r="D927">
        <v>6</v>
      </c>
      <c r="E927" s="1">
        <v>421.97</v>
      </c>
      <c r="F927" t="s">
        <v>21</v>
      </c>
      <c r="G927" t="s">
        <v>22</v>
      </c>
      <c r="H927" s="9">
        <v>0.05</v>
      </c>
      <c r="I927" t="s">
        <v>59</v>
      </c>
      <c r="J927" s="1">
        <v>2405.2289999999998</v>
      </c>
      <c r="K927" t="s">
        <v>67</v>
      </c>
      <c r="L927" t="s">
        <v>41</v>
      </c>
      <c r="M927">
        <v>0</v>
      </c>
      <c r="N927" t="s">
        <v>1855</v>
      </c>
      <c r="O927" t="s">
        <v>1856</v>
      </c>
      <c r="P927" s="11">
        <v>41.31</v>
      </c>
      <c r="Q927" s="6">
        <v>45477</v>
      </c>
      <c r="R927" s="6">
        <v>45486</v>
      </c>
      <c r="S927" t="s">
        <v>28</v>
      </c>
      <c r="T927">
        <f>Sheet1[[#This Row],[DeliveryDate]]-Sheet1[[#This Row],[OrderDate]]</f>
        <v>9</v>
      </c>
      <c r="U927" t="str">
        <f t="shared" si="28"/>
        <v>Feb</v>
      </c>
      <c r="V927" t="str">
        <f t="shared" si="29"/>
        <v>Tuesday</v>
      </c>
      <c r="W927" s="1">
        <f>Sheet1[[#This Row],[TotalPrice]]-Sheet1[[#This Row],[ShippingCost]]</f>
        <v>2363.9189999999999</v>
      </c>
      <c r="X927" t="str">
        <f>TEXT(Sheet1[[#This Row],[Date]], "yyyy")</f>
        <v>2024</v>
      </c>
      <c r="Y927" s="1">
        <f>Sheet1[[#This Row],[UnitPrice]]*Sheet1[[#This Row],[Quantity]] *(1 - Sheet1[[#This Row],[Discount]])</f>
        <v>2405.2290000000003</v>
      </c>
      <c r="Z927" s="24">
        <f>SUM(Sheet1[[#This Row],[Quantity]]*Sheet1[[#This Row],[Returned]])</f>
        <v>0</v>
      </c>
    </row>
    <row r="928" spans="1:26" x14ac:dyDescent="0.25">
      <c r="A928" s="6">
        <v>45477</v>
      </c>
      <c r="B928" t="s">
        <v>19</v>
      </c>
      <c r="C928" t="s">
        <v>93</v>
      </c>
      <c r="D928">
        <v>5</v>
      </c>
      <c r="E928" s="1">
        <v>225.69</v>
      </c>
      <c r="F928" t="s">
        <v>31</v>
      </c>
      <c r="G928" t="s">
        <v>22</v>
      </c>
      <c r="H928" s="9">
        <v>0.15</v>
      </c>
      <c r="I928" t="s">
        <v>52</v>
      </c>
      <c r="J928" s="1">
        <v>959.1825</v>
      </c>
      <c r="K928" t="s">
        <v>34</v>
      </c>
      <c r="L928" t="s">
        <v>41</v>
      </c>
      <c r="M928">
        <v>0</v>
      </c>
      <c r="N928" t="s">
        <v>1857</v>
      </c>
      <c r="O928" t="s">
        <v>1858</v>
      </c>
      <c r="P928" s="11">
        <v>47.6</v>
      </c>
      <c r="Q928" s="6">
        <v>45477</v>
      </c>
      <c r="R928" s="6">
        <v>45485</v>
      </c>
      <c r="S928" t="s">
        <v>28</v>
      </c>
      <c r="T928">
        <f>Sheet1[[#This Row],[DeliveryDate]]-Sheet1[[#This Row],[OrderDate]]</f>
        <v>8</v>
      </c>
      <c r="U928" t="str">
        <f t="shared" si="28"/>
        <v>Mar</v>
      </c>
      <c r="V928" t="str">
        <f t="shared" si="29"/>
        <v>Saturday</v>
      </c>
      <c r="W928" s="1">
        <f>Sheet1[[#This Row],[TotalPrice]]-Sheet1[[#This Row],[ShippingCost]]</f>
        <v>911.58249999999998</v>
      </c>
      <c r="X928" t="str">
        <f>TEXT(Sheet1[[#This Row],[Date]], "yyyy")</f>
        <v>2024</v>
      </c>
      <c r="Y928" s="1">
        <f>Sheet1[[#This Row],[UnitPrice]]*Sheet1[[#This Row],[Quantity]] *(1 - Sheet1[[#This Row],[Discount]])</f>
        <v>959.1825</v>
      </c>
      <c r="Z928" s="24">
        <f>SUM(Sheet1[[#This Row],[Quantity]]*Sheet1[[#This Row],[Returned]])</f>
        <v>0</v>
      </c>
    </row>
    <row r="929" spans="1:26" x14ac:dyDescent="0.25">
      <c r="A929" s="6">
        <v>45134</v>
      </c>
      <c r="B929" t="s">
        <v>39</v>
      </c>
      <c r="C929" t="s">
        <v>102</v>
      </c>
      <c r="D929">
        <v>10</v>
      </c>
      <c r="E929" s="1">
        <v>322.11</v>
      </c>
      <c r="F929" t="s">
        <v>31</v>
      </c>
      <c r="G929" t="s">
        <v>32</v>
      </c>
      <c r="H929" s="9">
        <v>0.15</v>
      </c>
      <c r="I929" t="s">
        <v>66</v>
      </c>
      <c r="J929" s="1">
        <v>2737.9349999999999</v>
      </c>
      <c r="K929" t="s">
        <v>55</v>
      </c>
      <c r="L929" t="s">
        <v>41</v>
      </c>
      <c r="M929">
        <v>0</v>
      </c>
      <c r="N929" t="s">
        <v>1859</v>
      </c>
      <c r="O929" t="s">
        <v>1860</v>
      </c>
      <c r="P929" s="11">
        <v>28.72</v>
      </c>
      <c r="Q929" s="6">
        <v>45134</v>
      </c>
      <c r="R929" s="6">
        <v>45140</v>
      </c>
      <c r="S929" t="s">
        <v>44</v>
      </c>
      <c r="T929">
        <f>Sheet1[[#This Row],[DeliveryDate]]-Sheet1[[#This Row],[OrderDate]]</f>
        <v>6</v>
      </c>
      <c r="U929" t="str">
        <f t="shared" si="28"/>
        <v>Mar</v>
      </c>
      <c r="V929" t="str">
        <f t="shared" si="29"/>
        <v>Tuesday</v>
      </c>
      <c r="W929" s="1">
        <f>Sheet1[[#This Row],[TotalPrice]]-Sheet1[[#This Row],[ShippingCost]]</f>
        <v>2709.2150000000001</v>
      </c>
      <c r="X929" t="str">
        <f>TEXT(Sheet1[[#This Row],[Date]], "yyyy")</f>
        <v>2023</v>
      </c>
      <c r="Y929" s="1">
        <f>Sheet1[[#This Row],[UnitPrice]]*Sheet1[[#This Row],[Quantity]] *(1 - Sheet1[[#This Row],[Discount]])</f>
        <v>2737.9350000000004</v>
      </c>
      <c r="Z929" s="24">
        <f>SUM(Sheet1[[#This Row],[Quantity]]*Sheet1[[#This Row],[Returned]])</f>
        <v>0</v>
      </c>
    </row>
    <row r="930" spans="1:26" x14ac:dyDescent="0.25">
      <c r="A930" s="6">
        <v>44937</v>
      </c>
      <c r="B930" t="s">
        <v>19</v>
      </c>
      <c r="C930" t="s">
        <v>102</v>
      </c>
      <c r="D930">
        <v>13</v>
      </c>
      <c r="E930" s="1">
        <v>515.41999999999996</v>
      </c>
      <c r="F930" t="s">
        <v>58</v>
      </c>
      <c r="G930" t="s">
        <v>32</v>
      </c>
      <c r="H930" s="9">
        <v>0</v>
      </c>
      <c r="I930" t="s">
        <v>59</v>
      </c>
      <c r="J930" s="1">
        <v>6700.4599999999991</v>
      </c>
      <c r="K930" t="s">
        <v>24</v>
      </c>
      <c r="L930" t="s">
        <v>25</v>
      </c>
      <c r="M930">
        <v>0</v>
      </c>
      <c r="N930" t="s">
        <v>1861</v>
      </c>
      <c r="O930" t="s">
        <v>1862</v>
      </c>
      <c r="P930" s="11">
        <v>43.37</v>
      </c>
      <c r="Q930" s="6">
        <v>44937</v>
      </c>
      <c r="R930" s="6">
        <v>44946</v>
      </c>
      <c r="S930" t="s">
        <v>28</v>
      </c>
      <c r="T930">
        <f>Sheet1[[#This Row],[DeliveryDate]]-Sheet1[[#This Row],[OrderDate]]</f>
        <v>9</v>
      </c>
      <c r="U930" t="str">
        <f t="shared" si="28"/>
        <v>Jul</v>
      </c>
      <c r="V930" t="str">
        <f t="shared" si="29"/>
        <v>Tuesday</v>
      </c>
      <c r="W930" s="1">
        <f>Sheet1[[#This Row],[TotalPrice]]-Sheet1[[#This Row],[ShippingCost]]</f>
        <v>6657.0899999999992</v>
      </c>
      <c r="X930" t="str">
        <f>TEXT(Sheet1[[#This Row],[Date]], "yyyy")</f>
        <v>2023</v>
      </c>
      <c r="Y930" s="1">
        <f>Sheet1[[#This Row],[UnitPrice]]*Sheet1[[#This Row],[Quantity]] *(1 - Sheet1[[#This Row],[Discount]])</f>
        <v>6700.4599999999991</v>
      </c>
      <c r="Z930" s="24">
        <f>SUM(Sheet1[[#This Row],[Quantity]]*Sheet1[[#This Row],[Returned]])</f>
        <v>0</v>
      </c>
    </row>
    <row r="931" spans="1:26" x14ac:dyDescent="0.25">
      <c r="A931" s="6">
        <v>45398</v>
      </c>
      <c r="B931" t="s">
        <v>62</v>
      </c>
      <c r="C931" t="s">
        <v>93</v>
      </c>
      <c r="D931">
        <v>7</v>
      </c>
      <c r="E931" s="1">
        <v>129.83000000000001</v>
      </c>
      <c r="F931" t="s">
        <v>31</v>
      </c>
      <c r="G931" t="s">
        <v>22</v>
      </c>
      <c r="H931" s="9">
        <v>0</v>
      </c>
      <c r="I931" t="s">
        <v>52</v>
      </c>
      <c r="J931" s="1">
        <v>908.81000000000006</v>
      </c>
      <c r="K931" t="s">
        <v>34</v>
      </c>
      <c r="L931" t="s">
        <v>41</v>
      </c>
      <c r="M931">
        <v>0</v>
      </c>
      <c r="N931" t="s">
        <v>1863</v>
      </c>
      <c r="O931" t="s">
        <v>1864</v>
      </c>
      <c r="P931" s="11">
        <v>13.12</v>
      </c>
      <c r="Q931" s="6">
        <v>45398</v>
      </c>
      <c r="R931" s="6">
        <v>45402</v>
      </c>
      <c r="S931" t="s">
        <v>65</v>
      </c>
      <c r="T931">
        <f>Sheet1[[#This Row],[DeliveryDate]]-Sheet1[[#This Row],[OrderDate]]</f>
        <v>4</v>
      </c>
      <c r="U931" t="str">
        <f t="shared" si="28"/>
        <v>Jan</v>
      </c>
      <c r="V931" t="str">
        <f t="shared" si="29"/>
        <v>Wednesday</v>
      </c>
      <c r="W931" s="1">
        <f>Sheet1[[#This Row],[TotalPrice]]-Sheet1[[#This Row],[ShippingCost]]</f>
        <v>895.69</v>
      </c>
      <c r="X931" t="str">
        <f>TEXT(Sheet1[[#This Row],[Date]], "yyyy")</f>
        <v>2024</v>
      </c>
      <c r="Y931" s="1">
        <f>Sheet1[[#This Row],[UnitPrice]]*Sheet1[[#This Row],[Quantity]] *(1 - Sheet1[[#This Row],[Discount]])</f>
        <v>908.81000000000006</v>
      </c>
      <c r="Z931" s="24">
        <f>SUM(Sheet1[[#This Row],[Quantity]]*Sheet1[[#This Row],[Returned]])</f>
        <v>0</v>
      </c>
    </row>
    <row r="932" spans="1:26" hidden="1" x14ac:dyDescent="0.25">
      <c r="A932" s="6">
        <v>45360</v>
      </c>
      <c r="B932" t="s">
        <v>45</v>
      </c>
      <c r="C932" t="s">
        <v>102</v>
      </c>
      <c r="D932">
        <v>17</v>
      </c>
      <c r="E932" s="1">
        <v>376.15</v>
      </c>
      <c r="F932" t="s">
        <v>51</v>
      </c>
      <c r="G932" t="s">
        <v>32</v>
      </c>
      <c r="H932" s="9">
        <v>0.05</v>
      </c>
      <c r="I932" t="s">
        <v>66</v>
      </c>
      <c r="J932" s="1">
        <v>6074.8224999999993</v>
      </c>
      <c r="K932" t="s">
        <v>34</v>
      </c>
      <c r="L932" t="s">
        <v>41</v>
      </c>
      <c r="M932">
        <v>1</v>
      </c>
      <c r="N932" t="s">
        <v>1865</v>
      </c>
      <c r="O932" t="s">
        <v>1866</v>
      </c>
      <c r="P932" s="11">
        <v>31.96</v>
      </c>
      <c r="Q932" s="6">
        <v>45360</v>
      </c>
      <c r="R932" s="6">
        <v>45363</v>
      </c>
      <c r="S932" t="s">
        <v>50</v>
      </c>
      <c r="T932">
        <f>Sheet1[[#This Row],[DeliveryDate]]-Sheet1[[#This Row],[OrderDate]]</f>
        <v>3</v>
      </c>
      <c r="U932" t="str">
        <f t="shared" si="28"/>
        <v>Mar</v>
      </c>
      <c r="V932" t="str">
        <f t="shared" si="29"/>
        <v>Sunday</v>
      </c>
      <c r="W932" s="1">
        <f>Sheet1[[#This Row],[TotalPrice]]-Sheet1[[#This Row],[ShippingCost]]</f>
        <v>6042.8624999999993</v>
      </c>
      <c r="X932" t="str">
        <f>TEXT(Sheet1[[#This Row],[Date]], "yyyy")</f>
        <v>2024</v>
      </c>
      <c r="Y932" s="1">
        <f>Sheet1[[#This Row],[UnitPrice]]*Sheet1[[#This Row],[Quantity]] *(1 - Sheet1[[#This Row],[Discount]])</f>
        <v>6074.8224999999993</v>
      </c>
      <c r="Z932" s="24">
        <f>SUM(Sheet1[[#This Row],[Quantity]]*Sheet1[[#This Row],[Returned]])</f>
        <v>17</v>
      </c>
    </row>
    <row r="933" spans="1:26" hidden="1" x14ac:dyDescent="0.25">
      <c r="A933" s="6">
        <v>45572</v>
      </c>
      <c r="B933" t="s">
        <v>29</v>
      </c>
      <c r="C933" t="s">
        <v>46</v>
      </c>
      <c r="D933">
        <v>8</v>
      </c>
      <c r="E933" s="1">
        <v>385.46</v>
      </c>
      <c r="F933" t="s">
        <v>31</v>
      </c>
      <c r="G933" t="s">
        <v>22</v>
      </c>
      <c r="H933" s="9">
        <v>0</v>
      </c>
      <c r="I933" t="s">
        <v>59</v>
      </c>
      <c r="J933" s="1">
        <v>3083.68</v>
      </c>
      <c r="K933" t="s">
        <v>67</v>
      </c>
      <c r="L933" t="s">
        <v>35</v>
      </c>
      <c r="M933">
        <v>0</v>
      </c>
      <c r="N933" t="s">
        <v>1867</v>
      </c>
      <c r="O933" t="s">
        <v>1868</v>
      </c>
      <c r="P933" s="11">
        <v>8.89</v>
      </c>
      <c r="Q933" s="6">
        <v>45572</v>
      </c>
      <c r="R933" s="6">
        <v>45576</v>
      </c>
      <c r="S933" t="s">
        <v>38</v>
      </c>
      <c r="T933">
        <f>Sheet1[[#This Row],[DeliveryDate]]-Sheet1[[#This Row],[OrderDate]]</f>
        <v>4</v>
      </c>
      <c r="U933" t="str">
        <f t="shared" si="28"/>
        <v>Apr</v>
      </c>
      <c r="V933" t="str">
        <f t="shared" si="29"/>
        <v>Thursday</v>
      </c>
      <c r="W933" s="1">
        <f>Sheet1[[#This Row],[TotalPrice]]-Sheet1[[#This Row],[ShippingCost]]</f>
        <v>3074.79</v>
      </c>
      <c r="X933" t="str">
        <f>TEXT(Sheet1[[#This Row],[Date]], "yyyy")</f>
        <v>2024</v>
      </c>
      <c r="Y933" s="1">
        <f>Sheet1[[#This Row],[UnitPrice]]*Sheet1[[#This Row],[Quantity]] *(1 - Sheet1[[#This Row],[Discount]])</f>
        <v>3083.68</v>
      </c>
      <c r="Z933" s="24">
        <f>SUM(Sheet1[[#This Row],[Quantity]]*Sheet1[[#This Row],[Returned]])</f>
        <v>0</v>
      </c>
    </row>
    <row r="934" spans="1:26" hidden="1" x14ac:dyDescent="0.25">
      <c r="A934" s="6">
        <v>45205</v>
      </c>
      <c r="B934" t="s">
        <v>62</v>
      </c>
      <c r="C934" t="s">
        <v>109</v>
      </c>
      <c r="D934">
        <v>2</v>
      </c>
      <c r="E934" s="1">
        <v>474.13</v>
      </c>
      <c r="F934" t="s">
        <v>58</v>
      </c>
      <c r="G934" t="s">
        <v>22</v>
      </c>
      <c r="H934" s="9">
        <v>0</v>
      </c>
      <c r="I934" t="s">
        <v>52</v>
      </c>
      <c r="J934" s="1">
        <v>948.26</v>
      </c>
      <c r="K934" t="s">
        <v>34</v>
      </c>
      <c r="L934" t="s">
        <v>25</v>
      </c>
      <c r="M934">
        <v>1</v>
      </c>
      <c r="N934" t="s">
        <v>1869</v>
      </c>
      <c r="O934" t="s">
        <v>1870</v>
      </c>
      <c r="P934" s="11">
        <v>14.41</v>
      </c>
      <c r="Q934" s="6">
        <v>45205</v>
      </c>
      <c r="R934" s="6">
        <v>45214</v>
      </c>
      <c r="S934" t="s">
        <v>65</v>
      </c>
      <c r="T934">
        <f>Sheet1[[#This Row],[DeliveryDate]]-Sheet1[[#This Row],[OrderDate]]</f>
        <v>9</v>
      </c>
      <c r="U934" t="str">
        <f t="shared" si="28"/>
        <v>Apr</v>
      </c>
      <c r="V934" t="str">
        <f t="shared" si="29"/>
        <v>Sunday</v>
      </c>
      <c r="W934" s="1">
        <f>Sheet1[[#This Row],[TotalPrice]]-Sheet1[[#This Row],[ShippingCost]]</f>
        <v>933.85</v>
      </c>
      <c r="X934" t="str">
        <f>TEXT(Sheet1[[#This Row],[Date]], "yyyy")</f>
        <v>2023</v>
      </c>
      <c r="Y934" s="1">
        <f>Sheet1[[#This Row],[UnitPrice]]*Sheet1[[#This Row],[Quantity]] *(1 - Sheet1[[#This Row],[Discount]])</f>
        <v>948.26</v>
      </c>
      <c r="Z934" s="24">
        <f>SUM(Sheet1[[#This Row],[Quantity]]*Sheet1[[#This Row],[Returned]])</f>
        <v>2</v>
      </c>
    </row>
    <row r="935" spans="1:26" hidden="1" x14ac:dyDescent="0.25">
      <c r="A935" s="6">
        <v>45342</v>
      </c>
      <c r="B935" t="s">
        <v>29</v>
      </c>
      <c r="C935" t="s">
        <v>30</v>
      </c>
      <c r="D935">
        <v>1</v>
      </c>
      <c r="E935" s="1">
        <v>67.38</v>
      </c>
      <c r="F935" t="s">
        <v>58</v>
      </c>
      <c r="G935" t="s">
        <v>32</v>
      </c>
      <c r="H935" s="9">
        <v>0.15</v>
      </c>
      <c r="I935" t="s">
        <v>33</v>
      </c>
      <c r="J935" s="1">
        <v>57.273000000000003</v>
      </c>
      <c r="K935" t="s">
        <v>82</v>
      </c>
      <c r="L935" t="s">
        <v>41</v>
      </c>
      <c r="M935">
        <v>0</v>
      </c>
      <c r="N935" t="s">
        <v>1871</v>
      </c>
      <c r="O935" t="s">
        <v>1872</v>
      </c>
      <c r="P935" s="11">
        <v>6.14</v>
      </c>
      <c r="Q935" s="6">
        <v>45342</v>
      </c>
      <c r="R935" s="6">
        <v>45349</v>
      </c>
      <c r="S935" t="s">
        <v>38</v>
      </c>
      <c r="T935">
        <f>Sheet1[[#This Row],[DeliveryDate]]-Sheet1[[#This Row],[OrderDate]]</f>
        <v>7</v>
      </c>
      <c r="U935" t="str">
        <f t="shared" si="28"/>
        <v>Feb</v>
      </c>
      <c r="V935" t="str">
        <f t="shared" si="29"/>
        <v>Tuesday</v>
      </c>
      <c r="W935" s="1">
        <f>Sheet1[[#This Row],[TotalPrice]]-Sheet1[[#This Row],[ShippingCost]]</f>
        <v>51.133000000000003</v>
      </c>
      <c r="X935" t="str">
        <f>TEXT(Sheet1[[#This Row],[Date]], "yyyy")</f>
        <v>2024</v>
      </c>
      <c r="Y935" s="1">
        <f>Sheet1[[#This Row],[UnitPrice]]*Sheet1[[#This Row],[Quantity]] *(1 - Sheet1[[#This Row],[Discount]])</f>
        <v>57.272999999999996</v>
      </c>
      <c r="Z935" s="24">
        <f>SUM(Sheet1[[#This Row],[Quantity]]*Sheet1[[#This Row],[Returned]])</f>
        <v>0</v>
      </c>
    </row>
    <row r="936" spans="1:26" hidden="1" x14ac:dyDescent="0.25">
      <c r="A936" s="6">
        <v>45299</v>
      </c>
      <c r="B936" t="s">
        <v>29</v>
      </c>
      <c r="C936" t="s">
        <v>46</v>
      </c>
      <c r="D936">
        <v>7</v>
      </c>
      <c r="E936" s="1">
        <v>562.6</v>
      </c>
      <c r="F936" t="s">
        <v>31</v>
      </c>
      <c r="G936" t="s">
        <v>32</v>
      </c>
      <c r="H936" s="9">
        <v>0.15</v>
      </c>
      <c r="I936" t="s">
        <v>23</v>
      </c>
      <c r="J936" s="1">
        <v>3347.47</v>
      </c>
      <c r="K936" t="s">
        <v>24</v>
      </c>
      <c r="L936" t="s">
        <v>41</v>
      </c>
      <c r="M936">
        <v>0</v>
      </c>
      <c r="N936" t="s">
        <v>1873</v>
      </c>
      <c r="O936" t="s">
        <v>1874</v>
      </c>
      <c r="P936" s="11">
        <v>19.95</v>
      </c>
      <c r="Q936" s="6">
        <v>45299</v>
      </c>
      <c r="R936" s="6">
        <v>45303</v>
      </c>
      <c r="S936" t="s">
        <v>38</v>
      </c>
      <c r="T936">
        <f>Sheet1[[#This Row],[DeliveryDate]]-Sheet1[[#This Row],[OrderDate]]</f>
        <v>4</v>
      </c>
      <c r="U936" t="str">
        <f t="shared" si="28"/>
        <v>Feb</v>
      </c>
      <c r="V936" t="str">
        <f t="shared" si="29"/>
        <v>Saturday</v>
      </c>
      <c r="W936" s="1">
        <f>Sheet1[[#This Row],[TotalPrice]]-Sheet1[[#This Row],[ShippingCost]]</f>
        <v>3327.52</v>
      </c>
      <c r="X936" t="str">
        <f>TEXT(Sheet1[[#This Row],[Date]], "yyyy")</f>
        <v>2024</v>
      </c>
      <c r="Y936" s="1">
        <f>Sheet1[[#This Row],[UnitPrice]]*Sheet1[[#This Row],[Quantity]] *(1 - Sheet1[[#This Row],[Discount]])</f>
        <v>3347.4700000000003</v>
      </c>
      <c r="Z936" s="24">
        <f>SUM(Sheet1[[#This Row],[Quantity]]*Sheet1[[#This Row],[Returned]])</f>
        <v>0</v>
      </c>
    </row>
    <row r="937" spans="1:26" hidden="1" x14ac:dyDescent="0.25">
      <c r="A937" s="6">
        <v>45448</v>
      </c>
      <c r="B937" t="s">
        <v>39</v>
      </c>
      <c r="C937" t="s">
        <v>102</v>
      </c>
      <c r="D937">
        <v>7</v>
      </c>
      <c r="E937" s="1">
        <v>14.34</v>
      </c>
      <c r="F937" t="s">
        <v>58</v>
      </c>
      <c r="G937" t="s">
        <v>32</v>
      </c>
      <c r="H937" s="9">
        <v>0.05</v>
      </c>
      <c r="I937" t="s">
        <v>33</v>
      </c>
      <c r="J937" s="1">
        <v>95.36099999999999</v>
      </c>
      <c r="K937" t="s">
        <v>55</v>
      </c>
      <c r="L937" t="s">
        <v>41</v>
      </c>
      <c r="M937">
        <v>0</v>
      </c>
      <c r="N937" t="s">
        <v>1875</v>
      </c>
      <c r="O937" t="s">
        <v>125</v>
      </c>
      <c r="P937" s="11">
        <v>19.45</v>
      </c>
      <c r="Q937" s="6">
        <v>45448</v>
      </c>
      <c r="R937" s="6">
        <v>45451</v>
      </c>
      <c r="S937" t="s">
        <v>44</v>
      </c>
      <c r="T937">
        <f>Sheet1[[#This Row],[DeliveryDate]]-Sheet1[[#This Row],[OrderDate]]</f>
        <v>3</v>
      </c>
      <c r="U937" t="str">
        <f t="shared" si="28"/>
        <v>Feb</v>
      </c>
      <c r="V937" t="str">
        <f t="shared" si="29"/>
        <v>Tuesday</v>
      </c>
      <c r="W937" s="1">
        <f>Sheet1[[#This Row],[TotalPrice]]-Sheet1[[#This Row],[ShippingCost]]</f>
        <v>75.910999999999987</v>
      </c>
      <c r="X937" t="str">
        <f>TEXT(Sheet1[[#This Row],[Date]], "yyyy")</f>
        <v>2024</v>
      </c>
      <c r="Y937" s="1">
        <f>Sheet1[[#This Row],[UnitPrice]]*Sheet1[[#This Row],[Quantity]] *(1 - Sheet1[[#This Row],[Discount]])</f>
        <v>95.36099999999999</v>
      </c>
      <c r="Z937" s="24">
        <f>SUM(Sheet1[[#This Row],[Quantity]]*Sheet1[[#This Row],[Returned]])</f>
        <v>0</v>
      </c>
    </row>
    <row r="938" spans="1:26" hidden="1" x14ac:dyDescent="0.25">
      <c r="A938" s="6">
        <v>45798</v>
      </c>
      <c r="B938" t="s">
        <v>19</v>
      </c>
      <c r="C938" t="s">
        <v>30</v>
      </c>
      <c r="D938">
        <v>11</v>
      </c>
      <c r="E938" s="1">
        <v>34.72</v>
      </c>
      <c r="F938" t="s">
        <v>21</v>
      </c>
      <c r="G938" t="s">
        <v>22</v>
      </c>
      <c r="H938" s="9">
        <v>0.1</v>
      </c>
      <c r="I938" t="s">
        <v>66</v>
      </c>
      <c r="J938" s="1">
        <v>343.72800000000001</v>
      </c>
      <c r="K938" t="s">
        <v>34</v>
      </c>
      <c r="L938" t="s">
        <v>25</v>
      </c>
      <c r="M938">
        <v>0</v>
      </c>
      <c r="N938" t="s">
        <v>1876</v>
      </c>
      <c r="O938" t="s">
        <v>1877</v>
      </c>
      <c r="P938" s="11">
        <v>9.31</v>
      </c>
      <c r="Q938" s="6">
        <v>45798</v>
      </c>
      <c r="R938" s="6">
        <v>45800</v>
      </c>
      <c r="S938" t="s">
        <v>28</v>
      </c>
      <c r="T938">
        <f>Sheet1[[#This Row],[DeliveryDate]]-Sheet1[[#This Row],[OrderDate]]</f>
        <v>2</v>
      </c>
      <c r="U938" t="str">
        <f t="shared" si="28"/>
        <v>Nov</v>
      </c>
      <c r="V938" t="str">
        <f t="shared" si="29"/>
        <v>Sunday</v>
      </c>
      <c r="W938" s="1">
        <f>Sheet1[[#This Row],[TotalPrice]]-Sheet1[[#This Row],[ShippingCost]]</f>
        <v>334.41800000000001</v>
      </c>
      <c r="X938" t="str">
        <f>TEXT(Sheet1[[#This Row],[Date]], "yyyy")</f>
        <v>2025</v>
      </c>
      <c r="Y938" s="1">
        <f>Sheet1[[#This Row],[UnitPrice]]*Sheet1[[#This Row],[Quantity]] *(1 - Sheet1[[#This Row],[Discount]])</f>
        <v>343.72799999999995</v>
      </c>
      <c r="Z938" s="24">
        <f>SUM(Sheet1[[#This Row],[Quantity]]*Sheet1[[#This Row],[Returned]])</f>
        <v>0</v>
      </c>
    </row>
    <row r="939" spans="1:26" hidden="1" x14ac:dyDescent="0.25">
      <c r="A939" s="6">
        <v>44990</v>
      </c>
      <c r="B939" t="s">
        <v>19</v>
      </c>
      <c r="C939" t="s">
        <v>109</v>
      </c>
      <c r="D939">
        <v>11</v>
      </c>
      <c r="E939" s="1">
        <v>488.17</v>
      </c>
      <c r="F939" t="s">
        <v>21</v>
      </c>
      <c r="G939" t="s">
        <v>22</v>
      </c>
      <c r="H939" s="9">
        <v>0.05</v>
      </c>
      <c r="I939" t="s">
        <v>59</v>
      </c>
      <c r="J939" s="1">
        <v>5101.3764999999994</v>
      </c>
      <c r="K939" t="s">
        <v>67</v>
      </c>
      <c r="L939" t="s">
        <v>41</v>
      </c>
      <c r="M939">
        <v>1</v>
      </c>
      <c r="N939" t="s">
        <v>1878</v>
      </c>
      <c r="O939" t="s">
        <v>1879</v>
      </c>
      <c r="P939" s="11">
        <v>37.47</v>
      </c>
      <c r="Q939" s="6">
        <v>44990</v>
      </c>
      <c r="R939" s="6">
        <v>44996</v>
      </c>
      <c r="S939" t="s">
        <v>28</v>
      </c>
      <c r="T939">
        <f>Sheet1[[#This Row],[DeliveryDate]]-Sheet1[[#This Row],[OrderDate]]</f>
        <v>6</v>
      </c>
      <c r="U939" t="str">
        <f t="shared" si="28"/>
        <v>Dec</v>
      </c>
      <c r="V939" t="str">
        <f t="shared" si="29"/>
        <v>Monday</v>
      </c>
      <c r="W939" s="1">
        <f>Sheet1[[#This Row],[TotalPrice]]-Sheet1[[#This Row],[ShippingCost]]</f>
        <v>5063.9064999999991</v>
      </c>
      <c r="X939" t="str">
        <f>TEXT(Sheet1[[#This Row],[Date]], "yyyy")</f>
        <v>2023</v>
      </c>
      <c r="Y939" s="1">
        <f>Sheet1[[#This Row],[UnitPrice]]*Sheet1[[#This Row],[Quantity]] *(1 - Sheet1[[#This Row],[Discount]])</f>
        <v>5101.3764999999994</v>
      </c>
      <c r="Z939" s="24">
        <f>SUM(Sheet1[[#This Row],[Quantity]]*Sheet1[[#This Row],[Returned]])</f>
        <v>11</v>
      </c>
    </row>
    <row r="940" spans="1:26" x14ac:dyDescent="0.25">
      <c r="A940" s="6">
        <v>45592</v>
      </c>
      <c r="B940" t="s">
        <v>29</v>
      </c>
      <c r="C940" t="s">
        <v>93</v>
      </c>
      <c r="D940">
        <v>10</v>
      </c>
      <c r="E940" s="1">
        <v>268.39</v>
      </c>
      <c r="F940" t="s">
        <v>21</v>
      </c>
      <c r="G940" t="s">
        <v>32</v>
      </c>
      <c r="H940" s="9">
        <v>0.05</v>
      </c>
      <c r="I940" t="s">
        <v>33</v>
      </c>
      <c r="J940" s="1">
        <v>2549.704999999999</v>
      </c>
      <c r="K940" t="s">
        <v>82</v>
      </c>
      <c r="L940" t="s">
        <v>35</v>
      </c>
      <c r="M940">
        <v>0</v>
      </c>
      <c r="N940" t="s">
        <v>1880</v>
      </c>
      <c r="O940" t="s">
        <v>1424</v>
      </c>
      <c r="P940" s="11">
        <v>25.86</v>
      </c>
      <c r="Q940" s="6">
        <v>45592</v>
      </c>
      <c r="R940" s="6">
        <v>45598</v>
      </c>
      <c r="S940" t="s">
        <v>38</v>
      </c>
      <c r="T940">
        <f>Sheet1[[#This Row],[DeliveryDate]]-Sheet1[[#This Row],[OrderDate]]</f>
        <v>6</v>
      </c>
      <c r="U940" t="str">
        <f t="shared" si="28"/>
        <v>Sep</v>
      </c>
      <c r="V940" t="str">
        <f t="shared" si="29"/>
        <v>Monday</v>
      </c>
      <c r="W940" s="1">
        <f>Sheet1[[#This Row],[TotalPrice]]-Sheet1[[#This Row],[ShippingCost]]</f>
        <v>2523.8449999999989</v>
      </c>
      <c r="X940" t="str">
        <f>TEXT(Sheet1[[#This Row],[Date]], "yyyy")</f>
        <v>2024</v>
      </c>
      <c r="Y940" s="1">
        <f>Sheet1[[#This Row],[UnitPrice]]*Sheet1[[#This Row],[Quantity]] *(1 - Sheet1[[#This Row],[Discount]])</f>
        <v>2549.7049999999995</v>
      </c>
      <c r="Z940" s="24">
        <f>SUM(Sheet1[[#This Row],[Quantity]]*Sheet1[[#This Row],[Returned]])</f>
        <v>0</v>
      </c>
    </row>
    <row r="941" spans="1:26" hidden="1" x14ac:dyDescent="0.25">
      <c r="A941" s="6">
        <v>45740</v>
      </c>
      <c r="B941" t="s">
        <v>39</v>
      </c>
      <c r="C941" t="s">
        <v>93</v>
      </c>
      <c r="D941">
        <v>5</v>
      </c>
      <c r="E941" s="1">
        <v>64.180000000000007</v>
      </c>
      <c r="F941" t="s">
        <v>51</v>
      </c>
      <c r="G941" t="s">
        <v>32</v>
      </c>
      <c r="H941" s="9">
        <v>0.1</v>
      </c>
      <c r="I941" t="s">
        <v>23</v>
      </c>
      <c r="J941" s="1">
        <v>288.81000000000012</v>
      </c>
      <c r="K941" t="s">
        <v>34</v>
      </c>
      <c r="L941" t="s">
        <v>35</v>
      </c>
      <c r="M941">
        <v>0</v>
      </c>
      <c r="N941" t="s">
        <v>1881</v>
      </c>
      <c r="O941" t="s">
        <v>1882</v>
      </c>
      <c r="P941" s="11">
        <v>21.17</v>
      </c>
      <c r="Q941" s="6">
        <v>45740</v>
      </c>
      <c r="R941" s="6">
        <v>45745</v>
      </c>
      <c r="S941" t="s">
        <v>44</v>
      </c>
      <c r="T941">
        <f>Sheet1[[#This Row],[DeliveryDate]]-Sheet1[[#This Row],[OrderDate]]</f>
        <v>5</v>
      </c>
      <c r="U941" t="str">
        <f t="shared" si="28"/>
        <v>Aug</v>
      </c>
      <c r="V941" t="str">
        <f t="shared" si="29"/>
        <v>Tuesday</v>
      </c>
      <c r="W941" s="1">
        <f>Sheet1[[#This Row],[TotalPrice]]-Sheet1[[#This Row],[ShippingCost]]</f>
        <v>267.6400000000001</v>
      </c>
      <c r="X941" t="str">
        <f>TEXT(Sheet1[[#This Row],[Date]], "yyyy")</f>
        <v>2025</v>
      </c>
      <c r="Y941" s="1">
        <f>Sheet1[[#This Row],[UnitPrice]]*Sheet1[[#This Row],[Quantity]] *(1 - Sheet1[[#This Row],[Discount]])</f>
        <v>288.81000000000006</v>
      </c>
      <c r="Z941" s="24">
        <f>SUM(Sheet1[[#This Row],[Quantity]]*Sheet1[[#This Row],[Returned]])</f>
        <v>0</v>
      </c>
    </row>
    <row r="942" spans="1:26" x14ac:dyDescent="0.25">
      <c r="A942" s="6">
        <v>45556</v>
      </c>
      <c r="B942" t="s">
        <v>62</v>
      </c>
      <c r="C942" t="s">
        <v>30</v>
      </c>
      <c r="D942">
        <v>15</v>
      </c>
      <c r="E942" s="1">
        <v>466.55</v>
      </c>
      <c r="F942" t="s">
        <v>31</v>
      </c>
      <c r="G942" t="s">
        <v>32</v>
      </c>
      <c r="H942" s="9">
        <v>0.05</v>
      </c>
      <c r="I942" t="s">
        <v>33</v>
      </c>
      <c r="J942" s="1">
        <v>6648.3374999999996</v>
      </c>
      <c r="K942" t="s">
        <v>67</v>
      </c>
      <c r="L942" t="s">
        <v>35</v>
      </c>
      <c r="M942">
        <v>1</v>
      </c>
      <c r="N942" t="s">
        <v>1883</v>
      </c>
      <c r="O942" t="s">
        <v>1884</v>
      </c>
      <c r="P942" s="11">
        <v>36.68</v>
      </c>
      <c r="Q942" s="6">
        <v>45556</v>
      </c>
      <c r="R942" s="6">
        <v>45562</v>
      </c>
      <c r="S942" t="s">
        <v>65</v>
      </c>
      <c r="T942">
        <f>Sheet1[[#This Row],[DeliveryDate]]-Sheet1[[#This Row],[OrderDate]]</f>
        <v>6</v>
      </c>
      <c r="U942" t="str">
        <f t="shared" si="28"/>
        <v>Jan</v>
      </c>
      <c r="V942" t="str">
        <f t="shared" si="29"/>
        <v>Tuesday</v>
      </c>
      <c r="W942" s="1">
        <f>Sheet1[[#This Row],[TotalPrice]]-Sheet1[[#This Row],[ShippingCost]]</f>
        <v>6611.6574999999993</v>
      </c>
      <c r="X942" t="str">
        <f>TEXT(Sheet1[[#This Row],[Date]], "yyyy")</f>
        <v>2024</v>
      </c>
      <c r="Y942" s="1">
        <f>Sheet1[[#This Row],[UnitPrice]]*Sheet1[[#This Row],[Quantity]] *(1 - Sheet1[[#This Row],[Discount]])</f>
        <v>6648.3374999999996</v>
      </c>
      <c r="Z942" s="24">
        <f>SUM(Sheet1[[#This Row],[Quantity]]*Sheet1[[#This Row],[Returned]])</f>
        <v>15</v>
      </c>
    </row>
    <row r="943" spans="1:26" x14ac:dyDescent="0.25">
      <c r="A943" s="6">
        <v>45484</v>
      </c>
      <c r="B943" t="s">
        <v>19</v>
      </c>
      <c r="C943" t="s">
        <v>102</v>
      </c>
      <c r="D943">
        <v>6</v>
      </c>
      <c r="E943" s="1">
        <v>100.75</v>
      </c>
      <c r="F943" t="s">
        <v>31</v>
      </c>
      <c r="G943" t="s">
        <v>22</v>
      </c>
      <c r="H943" s="9">
        <v>0.1</v>
      </c>
      <c r="I943" t="s">
        <v>47</v>
      </c>
      <c r="J943" s="1">
        <v>544.05000000000007</v>
      </c>
      <c r="K943" t="s">
        <v>82</v>
      </c>
      <c r="L943" t="s">
        <v>25</v>
      </c>
      <c r="M943">
        <v>0</v>
      </c>
      <c r="N943" t="s">
        <v>1885</v>
      </c>
      <c r="O943" t="s">
        <v>1886</v>
      </c>
      <c r="P943" s="11">
        <v>12.98</v>
      </c>
      <c r="Q943" s="6">
        <v>45484</v>
      </c>
      <c r="R943" s="6">
        <v>45487</v>
      </c>
      <c r="S943" t="s">
        <v>28</v>
      </c>
      <c r="T943">
        <f>Sheet1[[#This Row],[DeliveryDate]]-Sheet1[[#This Row],[OrderDate]]</f>
        <v>3</v>
      </c>
      <c r="U943" t="str">
        <f t="shared" si="28"/>
        <v>May</v>
      </c>
      <c r="V943" t="str">
        <f t="shared" si="29"/>
        <v>Friday</v>
      </c>
      <c r="W943" s="1">
        <f>Sheet1[[#This Row],[TotalPrice]]-Sheet1[[#This Row],[ShippingCost]]</f>
        <v>531.07000000000005</v>
      </c>
      <c r="X943" t="str">
        <f>TEXT(Sheet1[[#This Row],[Date]], "yyyy")</f>
        <v>2024</v>
      </c>
      <c r="Y943" s="1">
        <f>Sheet1[[#This Row],[UnitPrice]]*Sheet1[[#This Row],[Quantity]] *(1 - Sheet1[[#This Row],[Discount]])</f>
        <v>544.05000000000007</v>
      </c>
      <c r="Z943" s="24">
        <f>SUM(Sheet1[[#This Row],[Quantity]]*Sheet1[[#This Row],[Returned]])</f>
        <v>0</v>
      </c>
    </row>
    <row r="944" spans="1:26" x14ac:dyDescent="0.25">
      <c r="A944" s="6">
        <v>45256</v>
      </c>
      <c r="B944" t="s">
        <v>19</v>
      </c>
      <c r="C944" t="s">
        <v>20</v>
      </c>
      <c r="D944">
        <v>9</v>
      </c>
      <c r="E944" s="1">
        <v>526.26</v>
      </c>
      <c r="F944" t="s">
        <v>21</v>
      </c>
      <c r="G944" t="s">
        <v>32</v>
      </c>
      <c r="H944" s="9">
        <v>0</v>
      </c>
      <c r="I944" t="s">
        <v>59</v>
      </c>
      <c r="J944" s="1">
        <v>4736.34</v>
      </c>
      <c r="K944" t="s">
        <v>67</v>
      </c>
      <c r="L944" t="s">
        <v>25</v>
      </c>
      <c r="M944">
        <v>0</v>
      </c>
      <c r="N944" t="s">
        <v>1887</v>
      </c>
      <c r="O944" t="s">
        <v>1888</v>
      </c>
      <c r="P944" s="11">
        <v>15.47</v>
      </c>
      <c r="Q944" s="6">
        <v>45256</v>
      </c>
      <c r="R944" s="6">
        <v>45266</v>
      </c>
      <c r="S944" t="s">
        <v>28</v>
      </c>
      <c r="T944">
        <f>Sheet1[[#This Row],[DeliveryDate]]-Sheet1[[#This Row],[OrderDate]]</f>
        <v>10</v>
      </c>
      <c r="U944" t="str">
        <f t="shared" si="28"/>
        <v>Sep</v>
      </c>
      <c r="V944" t="str">
        <f t="shared" si="29"/>
        <v>Friday</v>
      </c>
      <c r="W944" s="1">
        <f>Sheet1[[#This Row],[TotalPrice]]-Sheet1[[#This Row],[ShippingCost]]</f>
        <v>4720.87</v>
      </c>
      <c r="X944" t="str">
        <f>TEXT(Sheet1[[#This Row],[Date]], "yyyy")</f>
        <v>2023</v>
      </c>
      <c r="Y944" s="1">
        <f>Sheet1[[#This Row],[UnitPrice]]*Sheet1[[#This Row],[Quantity]] *(1 - Sheet1[[#This Row],[Discount]])</f>
        <v>4736.34</v>
      </c>
      <c r="Z944" s="24">
        <f>SUM(Sheet1[[#This Row],[Quantity]]*Sheet1[[#This Row],[Returned]])</f>
        <v>0</v>
      </c>
    </row>
    <row r="945" spans="1:26" hidden="1" x14ac:dyDescent="0.25">
      <c r="A945" s="6">
        <v>45445</v>
      </c>
      <c r="B945" t="s">
        <v>45</v>
      </c>
      <c r="C945" t="s">
        <v>109</v>
      </c>
      <c r="D945">
        <v>18</v>
      </c>
      <c r="E945" s="1">
        <v>519.41999999999996</v>
      </c>
      <c r="F945" t="s">
        <v>51</v>
      </c>
      <c r="G945" t="s">
        <v>32</v>
      </c>
      <c r="H945" s="9">
        <v>0.15</v>
      </c>
      <c r="I945" t="s">
        <v>23</v>
      </c>
      <c r="J945" s="1">
        <v>7947.1259999999993</v>
      </c>
      <c r="K945" t="s">
        <v>67</v>
      </c>
      <c r="L945" t="s">
        <v>41</v>
      </c>
      <c r="M945">
        <v>0</v>
      </c>
      <c r="N945" t="s">
        <v>1889</v>
      </c>
      <c r="O945" t="s">
        <v>1890</v>
      </c>
      <c r="P945" s="11">
        <v>32.96</v>
      </c>
      <c r="Q945" s="6">
        <v>45445</v>
      </c>
      <c r="R945" s="6">
        <v>45447</v>
      </c>
      <c r="S945" t="s">
        <v>50</v>
      </c>
      <c r="T945">
        <f>Sheet1[[#This Row],[DeliveryDate]]-Sheet1[[#This Row],[OrderDate]]</f>
        <v>2</v>
      </c>
      <c r="U945" t="str">
        <f t="shared" si="28"/>
        <v>Apr</v>
      </c>
      <c r="V945" t="str">
        <f t="shared" si="29"/>
        <v>Tuesday</v>
      </c>
      <c r="W945" s="1">
        <f>Sheet1[[#This Row],[TotalPrice]]-Sheet1[[#This Row],[ShippingCost]]</f>
        <v>7914.1659999999993</v>
      </c>
      <c r="X945" t="str">
        <f>TEXT(Sheet1[[#This Row],[Date]], "yyyy")</f>
        <v>2024</v>
      </c>
      <c r="Y945" s="1">
        <f>Sheet1[[#This Row],[UnitPrice]]*Sheet1[[#This Row],[Quantity]] *(1 - Sheet1[[#This Row],[Discount]])</f>
        <v>7947.1259999999993</v>
      </c>
      <c r="Z945" s="24">
        <f>SUM(Sheet1[[#This Row],[Quantity]]*Sheet1[[#This Row],[Returned]])</f>
        <v>0</v>
      </c>
    </row>
    <row r="946" spans="1:26" x14ac:dyDescent="0.25">
      <c r="A946" s="6">
        <v>44943</v>
      </c>
      <c r="B946" t="s">
        <v>39</v>
      </c>
      <c r="C946" t="s">
        <v>46</v>
      </c>
      <c r="D946">
        <v>18</v>
      </c>
      <c r="E946" s="1">
        <v>108.46</v>
      </c>
      <c r="F946" t="s">
        <v>58</v>
      </c>
      <c r="G946" t="s">
        <v>22</v>
      </c>
      <c r="H946" s="9">
        <v>0.05</v>
      </c>
      <c r="I946" t="s">
        <v>47</v>
      </c>
      <c r="J946" s="1">
        <v>1854.6659999999999</v>
      </c>
      <c r="K946" t="s">
        <v>24</v>
      </c>
      <c r="L946" t="s">
        <v>35</v>
      </c>
      <c r="M946">
        <v>0</v>
      </c>
      <c r="N946" t="s">
        <v>1891</v>
      </c>
      <c r="O946" t="s">
        <v>1892</v>
      </c>
      <c r="P946" s="11">
        <v>10.72</v>
      </c>
      <c r="Q946" s="6">
        <v>44943</v>
      </c>
      <c r="R946" s="6">
        <v>44950</v>
      </c>
      <c r="S946" t="s">
        <v>44</v>
      </c>
      <c r="T946">
        <f>Sheet1[[#This Row],[DeliveryDate]]-Sheet1[[#This Row],[OrderDate]]</f>
        <v>7</v>
      </c>
      <c r="U946" t="str">
        <f t="shared" si="28"/>
        <v>Jul</v>
      </c>
      <c r="V946" t="str">
        <f t="shared" si="29"/>
        <v>Friday</v>
      </c>
      <c r="W946" s="1">
        <f>Sheet1[[#This Row],[TotalPrice]]-Sheet1[[#This Row],[ShippingCost]]</f>
        <v>1843.9459999999999</v>
      </c>
      <c r="X946" t="str">
        <f>TEXT(Sheet1[[#This Row],[Date]], "yyyy")</f>
        <v>2023</v>
      </c>
      <c r="Y946" s="1">
        <f>Sheet1[[#This Row],[UnitPrice]]*Sheet1[[#This Row],[Quantity]] *(1 - Sheet1[[#This Row],[Discount]])</f>
        <v>1854.6659999999999</v>
      </c>
      <c r="Z946" s="24">
        <f>SUM(Sheet1[[#This Row],[Quantity]]*Sheet1[[#This Row],[Returned]])</f>
        <v>0</v>
      </c>
    </row>
    <row r="947" spans="1:26" x14ac:dyDescent="0.25">
      <c r="A947" s="6">
        <v>45662</v>
      </c>
      <c r="B947" t="s">
        <v>39</v>
      </c>
      <c r="C947" t="s">
        <v>109</v>
      </c>
      <c r="D947">
        <v>17</v>
      </c>
      <c r="E947" s="1">
        <v>5.91</v>
      </c>
      <c r="F947" t="s">
        <v>31</v>
      </c>
      <c r="G947" t="s">
        <v>22</v>
      </c>
      <c r="H947" s="9">
        <v>0.15</v>
      </c>
      <c r="I947" t="s">
        <v>23</v>
      </c>
      <c r="J947" s="1">
        <v>85.399500000000003</v>
      </c>
      <c r="K947" t="s">
        <v>24</v>
      </c>
      <c r="L947" t="s">
        <v>35</v>
      </c>
      <c r="M947">
        <v>0</v>
      </c>
      <c r="N947" t="s">
        <v>1893</v>
      </c>
      <c r="O947" t="s">
        <v>1894</v>
      </c>
      <c r="P947" s="11">
        <v>44.85</v>
      </c>
      <c r="Q947" s="6">
        <v>45662</v>
      </c>
      <c r="R947" s="6">
        <v>45670</v>
      </c>
      <c r="S947" t="s">
        <v>44</v>
      </c>
      <c r="T947">
        <f>Sheet1[[#This Row],[DeliveryDate]]-Sheet1[[#This Row],[OrderDate]]</f>
        <v>8</v>
      </c>
      <c r="U947" t="str">
        <f t="shared" si="28"/>
        <v>Nov</v>
      </c>
      <c r="V947" t="str">
        <f t="shared" si="29"/>
        <v>Wednesday</v>
      </c>
      <c r="W947" s="1">
        <f>Sheet1[[#This Row],[TotalPrice]]-Sheet1[[#This Row],[ShippingCost]]</f>
        <v>40.549500000000002</v>
      </c>
      <c r="X947" t="str">
        <f>TEXT(Sheet1[[#This Row],[Date]], "yyyy")</f>
        <v>2025</v>
      </c>
      <c r="Y947" s="1">
        <f>Sheet1[[#This Row],[UnitPrice]]*Sheet1[[#This Row],[Quantity]] *(1 - Sheet1[[#This Row],[Discount]])</f>
        <v>85.399500000000003</v>
      </c>
      <c r="Z947" s="24">
        <f>SUM(Sheet1[[#This Row],[Quantity]]*Sheet1[[#This Row],[Returned]])</f>
        <v>0</v>
      </c>
    </row>
    <row r="948" spans="1:26" hidden="1" x14ac:dyDescent="0.25">
      <c r="A948" s="6">
        <v>45342</v>
      </c>
      <c r="B948" t="s">
        <v>19</v>
      </c>
      <c r="C948" t="s">
        <v>30</v>
      </c>
      <c r="D948">
        <v>4</v>
      </c>
      <c r="E948" s="1">
        <v>452.77</v>
      </c>
      <c r="F948" t="s">
        <v>21</v>
      </c>
      <c r="G948" t="s">
        <v>32</v>
      </c>
      <c r="H948" s="9">
        <v>0</v>
      </c>
      <c r="I948" t="s">
        <v>66</v>
      </c>
      <c r="J948" s="1">
        <v>1811.08</v>
      </c>
      <c r="K948" t="s">
        <v>55</v>
      </c>
      <c r="L948" t="s">
        <v>35</v>
      </c>
      <c r="M948">
        <v>0</v>
      </c>
      <c r="N948" t="s">
        <v>1895</v>
      </c>
      <c r="O948" t="s">
        <v>1896</v>
      </c>
      <c r="P948" s="11">
        <v>32.01</v>
      </c>
      <c r="Q948" s="6">
        <v>45342</v>
      </c>
      <c r="R948" s="6">
        <v>45352</v>
      </c>
      <c r="S948" t="s">
        <v>28</v>
      </c>
      <c r="T948">
        <f>Sheet1[[#This Row],[DeliveryDate]]-Sheet1[[#This Row],[OrderDate]]</f>
        <v>10</v>
      </c>
      <c r="U948" t="str">
        <f t="shared" si="28"/>
        <v>Apr</v>
      </c>
      <c r="V948" t="str">
        <f t="shared" si="29"/>
        <v>Sunday</v>
      </c>
      <c r="W948" s="1">
        <f>Sheet1[[#This Row],[TotalPrice]]-Sheet1[[#This Row],[ShippingCost]]</f>
        <v>1779.07</v>
      </c>
      <c r="X948" t="str">
        <f>TEXT(Sheet1[[#This Row],[Date]], "yyyy")</f>
        <v>2024</v>
      </c>
      <c r="Y948" s="1">
        <f>Sheet1[[#This Row],[UnitPrice]]*Sheet1[[#This Row],[Quantity]] *(1 - Sheet1[[#This Row],[Discount]])</f>
        <v>1811.08</v>
      </c>
      <c r="Z948" s="24">
        <f>SUM(Sheet1[[#This Row],[Quantity]]*Sheet1[[#This Row],[Returned]])</f>
        <v>0</v>
      </c>
    </row>
    <row r="949" spans="1:26" hidden="1" x14ac:dyDescent="0.25">
      <c r="A949" s="6">
        <v>45286</v>
      </c>
      <c r="B949" t="s">
        <v>39</v>
      </c>
      <c r="C949" t="s">
        <v>102</v>
      </c>
      <c r="D949">
        <v>7</v>
      </c>
      <c r="E949" s="1">
        <v>157</v>
      </c>
      <c r="F949" t="s">
        <v>31</v>
      </c>
      <c r="G949" t="s">
        <v>22</v>
      </c>
      <c r="H949" s="9">
        <v>0.15</v>
      </c>
      <c r="I949" t="s">
        <v>33</v>
      </c>
      <c r="J949" s="1">
        <v>934.15</v>
      </c>
      <c r="K949" t="s">
        <v>24</v>
      </c>
      <c r="L949" t="s">
        <v>35</v>
      </c>
      <c r="M949">
        <v>1</v>
      </c>
      <c r="N949" t="s">
        <v>1897</v>
      </c>
      <c r="O949" t="s">
        <v>671</v>
      </c>
      <c r="P949" s="11">
        <v>39.72</v>
      </c>
      <c r="Q949" s="6">
        <v>45286</v>
      </c>
      <c r="R949" s="6">
        <v>45295</v>
      </c>
      <c r="S949" t="s">
        <v>44</v>
      </c>
      <c r="T949">
        <f>Sheet1[[#This Row],[DeliveryDate]]-Sheet1[[#This Row],[OrderDate]]</f>
        <v>9</v>
      </c>
      <c r="U949" t="str">
        <f t="shared" si="28"/>
        <v>Dec</v>
      </c>
      <c r="V949" t="str">
        <f t="shared" si="29"/>
        <v>Friday</v>
      </c>
      <c r="W949" s="1">
        <f>Sheet1[[#This Row],[TotalPrice]]-Sheet1[[#This Row],[ShippingCost]]</f>
        <v>894.43</v>
      </c>
      <c r="X949" t="str">
        <f>TEXT(Sheet1[[#This Row],[Date]], "yyyy")</f>
        <v>2023</v>
      </c>
      <c r="Y949" s="1">
        <f>Sheet1[[#This Row],[UnitPrice]]*Sheet1[[#This Row],[Quantity]] *(1 - Sheet1[[#This Row],[Discount]])</f>
        <v>934.15</v>
      </c>
      <c r="Z949" s="24">
        <f>SUM(Sheet1[[#This Row],[Quantity]]*Sheet1[[#This Row],[Returned]])</f>
        <v>7</v>
      </c>
    </row>
    <row r="950" spans="1:26" x14ac:dyDescent="0.25">
      <c r="A950" s="6">
        <v>44992</v>
      </c>
      <c r="B950" t="s">
        <v>39</v>
      </c>
      <c r="C950" t="s">
        <v>109</v>
      </c>
      <c r="D950">
        <v>11</v>
      </c>
      <c r="E950" s="1">
        <v>550.86</v>
      </c>
      <c r="F950" t="s">
        <v>51</v>
      </c>
      <c r="G950" t="s">
        <v>32</v>
      </c>
      <c r="H950" s="9">
        <v>0.1</v>
      </c>
      <c r="I950" t="s">
        <v>59</v>
      </c>
      <c r="J950" s="1">
        <v>5453.5140000000001</v>
      </c>
      <c r="K950" t="s">
        <v>24</v>
      </c>
      <c r="L950" t="s">
        <v>25</v>
      </c>
      <c r="M950">
        <v>0</v>
      </c>
      <c r="N950" t="s">
        <v>1898</v>
      </c>
      <c r="O950" t="s">
        <v>1899</v>
      </c>
      <c r="P950" s="11">
        <v>21.82</v>
      </c>
      <c r="Q950" s="6">
        <v>44992</v>
      </c>
      <c r="R950" s="6">
        <v>44997</v>
      </c>
      <c r="S950" t="s">
        <v>44</v>
      </c>
      <c r="T950">
        <f>Sheet1[[#This Row],[DeliveryDate]]-Sheet1[[#This Row],[OrderDate]]</f>
        <v>5</v>
      </c>
      <c r="U950" t="str">
        <f t="shared" si="28"/>
        <v>May</v>
      </c>
      <c r="V950" t="str">
        <f t="shared" si="29"/>
        <v>Thursday</v>
      </c>
      <c r="W950" s="1">
        <f>Sheet1[[#This Row],[TotalPrice]]-Sheet1[[#This Row],[ShippingCost]]</f>
        <v>5431.6940000000004</v>
      </c>
      <c r="X950" t="str">
        <f>TEXT(Sheet1[[#This Row],[Date]], "yyyy")</f>
        <v>2023</v>
      </c>
      <c r="Y950" s="1">
        <f>Sheet1[[#This Row],[UnitPrice]]*Sheet1[[#This Row],[Quantity]] *(1 - Sheet1[[#This Row],[Discount]])</f>
        <v>5453.5140000000001</v>
      </c>
      <c r="Z950" s="24">
        <f>SUM(Sheet1[[#This Row],[Quantity]]*Sheet1[[#This Row],[Returned]])</f>
        <v>0</v>
      </c>
    </row>
    <row r="951" spans="1:26" x14ac:dyDescent="0.25">
      <c r="A951" s="6">
        <v>45548</v>
      </c>
      <c r="B951" t="s">
        <v>39</v>
      </c>
      <c r="C951" t="s">
        <v>46</v>
      </c>
      <c r="D951">
        <v>5</v>
      </c>
      <c r="E951" s="1">
        <v>172.65</v>
      </c>
      <c r="F951" t="s">
        <v>51</v>
      </c>
      <c r="G951" t="s">
        <v>22</v>
      </c>
      <c r="H951" s="9">
        <v>0.15</v>
      </c>
      <c r="I951" t="s">
        <v>33</v>
      </c>
      <c r="J951" s="1">
        <v>733.76249999999993</v>
      </c>
      <c r="K951" t="s">
        <v>67</v>
      </c>
      <c r="L951" t="s">
        <v>35</v>
      </c>
      <c r="M951">
        <v>0</v>
      </c>
      <c r="N951" t="s">
        <v>1900</v>
      </c>
      <c r="O951" t="s">
        <v>1901</v>
      </c>
      <c r="P951" s="11">
        <v>28.3</v>
      </c>
      <c r="Q951" s="6">
        <v>45548</v>
      </c>
      <c r="R951" s="6">
        <v>45557</v>
      </c>
      <c r="S951" t="s">
        <v>44</v>
      </c>
      <c r="T951">
        <f>Sheet1[[#This Row],[DeliveryDate]]-Sheet1[[#This Row],[OrderDate]]</f>
        <v>9</v>
      </c>
      <c r="U951" t="str">
        <f t="shared" si="28"/>
        <v>May</v>
      </c>
      <c r="V951" t="str">
        <f t="shared" si="29"/>
        <v>Wednesday</v>
      </c>
      <c r="W951" s="1">
        <f>Sheet1[[#This Row],[TotalPrice]]-Sheet1[[#This Row],[ShippingCost]]</f>
        <v>705.46249999999998</v>
      </c>
      <c r="X951" t="str">
        <f>TEXT(Sheet1[[#This Row],[Date]], "yyyy")</f>
        <v>2024</v>
      </c>
      <c r="Y951" s="1">
        <f>Sheet1[[#This Row],[UnitPrice]]*Sheet1[[#This Row],[Quantity]] *(1 - Sheet1[[#This Row],[Discount]])</f>
        <v>733.76249999999993</v>
      </c>
      <c r="Z951" s="24">
        <f>SUM(Sheet1[[#This Row],[Quantity]]*Sheet1[[#This Row],[Returned]])</f>
        <v>0</v>
      </c>
    </row>
    <row r="952" spans="1:26" x14ac:dyDescent="0.25">
      <c r="A952" s="6">
        <v>45293</v>
      </c>
      <c r="B952" t="s">
        <v>19</v>
      </c>
      <c r="C952" t="s">
        <v>93</v>
      </c>
      <c r="D952">
        <v>16</v>
      </c>
      <c r="E952" s="1">
        <v>145.30000000000001</v>
      </c>
      <c r="F952" t="s">
        <v>21</v>
      </c>
      <c r="G952" t="s">
        <v>22</v>
      </c>
      <c r="H952" s="9">
        <v>0</v>
      </c>
      <c r="I952" t="s">
        <v>23</v>
      </c>
      <c r="J952" s="1">
        <v>2324.8000000000002</v>
      </c>
      <c r="K952" t="s">
        <v>82</v>
      </c>
      <c r="L952" t="s">
        <v>25</v>
      </c>
      <c r="M952">
        <v>1</v>
      </c>
      <c r="N952" t="s">
        <v>1902</v>
      </c>
      <c r="O952" t="s">
        <v>1903</v>
      </c>
      <c r="P952" s="11">
        <v>29.64</v>
      </c>
      <c r="Q952" s="6">
        <v>45293</v>
      </c>
      <c r="R952" s="6">
        <v>45303</v>
      </c>
      <c r="S952" t="s">
        <v>28</v>
      </c>
      <c r="T952">
        <f>Sheet1[[#This Row],[DeliveryDate]]-Sheet1[[#This Row],[OrderDate]]</f>
        <v>10</v>
      </c>
      <c r="U952" t="str">
        <f t="shared" si="28"/>
        <v>Sep</v>
      </c>
      <c r="V952" t="str">
        <f t="shared" si="29"/>
        <v>Monday</v>
      </c>
      <c r="W952" s="1">
        <f>Sheet1[[#This Row],[TotalPrice]]-Sheet1[[#This Row],[ShippingCost]]</f>
        <v>2295.1600000000003</v>
      </c>
      <c r="X952" t="str">
        <f>TEXT(Sheet1[[#This Row],[Date]], "yyyy")</f>
        <v>2024</v>
      </c>
      <c r="Y952" s="1">
        <f>Sheet1[[#This Row],[UnitPrice]]*Sheet1[[#This Row],[Quantity]] *(1 - Sheet1[[#This Row],[Discount]])</f>
        <v>2324.8000000000002</v>
      </c>
      <c r="Z952" s="24">
        <f>SUM(Sheet1[[#This Row],[Quantity]]*Sheet1[[#This Row],[Returned]])</f>
        <v>16</v>
      </c>
    </row>
    <row r="953" spans="1:26" hidden="1" x14ac:dyDescent="0.25">
      <c r="A953" s="6">
        <v>45696</v>
      </c>
      <c r="B953" t="s">
        <v>29</v>
      </c>
      <c r="C953" t="s">
        <v>109</v>
      </c>
      <c r="D953">
        <v>10</v>
      </c>
      <c r="E953" s="1">
        <v>67.38</v>
      </c>
      <c r="F953" t="s">
        <v>51</v>
      </c>
      <c r="G953" t="s">
        <v>32</v>
      </c>
      <c r="H953" s="9">
        <v>0.1</v>
      </c>
      <c r="I953" t="s">
        <v>66</v>
      </c>
      <c r="J953" s="1">
        <v>606.41999999999996</v>
      </c>
      <c r="K953" t="s">
        <v>34</v>
      </c>
      <c r="L953" t="s">
        <v>25</v>
      </c>
      <c r="M953">
        <v>1</v>
      </c>
      <c r="N953" t="s">
        <v>1904</v>
      </c>
      <c r="O953" t="s">
        <v>111</v>
      </c>
      <c r="P953" s="11">
        <v>20.58</v>
      </c>
      <c r="Q953" s="6">
        <v>45696</v>
      </c>
      <c r="R953" s="6">
        <v>45706</v>
      </c>
      <c r="S953" t="s">
        <v>38</v>
      </c>
      <c r="T953">
        <f>Sheet1[[#This Row],[DeliveryDate]]-Sheet1[[#This Row],[OrderDate]]</f>
        <v>10</v>
      </c>
      <c r="U953" t="str">
        <f t="shared" si="28"/>
        <v>Jan</v>
      </c>
      <c r="V953" t="str">
        <f t="shared" si="29"/>
        <v>Sunday</v>
      </c>
      <c r="W953" s="1">
        <f>Sheet1[[#This Row],[TotalPrice]]-Sheet1[[#This Row],[ShippingCost]]</f>
        <v>585.83999999999992</v>
      </c>
      <c r="X953" t="str">
        <f>TEXT(Sheet1[[#This Row],[Date]], "yyyy")</f>
        <v>2025</v>
      </c>
      <c r="Y953" s="1">
        <f>Sheet1[[#This Row],[UnitPrice]]*Sheet1[[#This Row],[Quantity]] *(1 - Sheet1[[#This Row],[Discount]])</f>
        <v>606.41999999999996</v>
      </c>
      <c r="Z953" s="24">
        <f>SUM(Sheet1[[#This Row],[Quantity]]*Sheet1[[#This Row],[Returned]])</f>
        <v>10</v>
      </c>
    </row>
    <row r="954" spans="1:26" x14ac:dyDescent="0.25">
      <c r="A954" s="6">
        <v>45720</v>
      </c>
      <c r="B954" t="s">
        <v>29</v>
      </c>
      <c r="C954" t="s">
        <v>109</v>
      </c>
      <c r="D954">
        <v>15</v>
      </c>
      <c r="E954" s="1">
        <v>141.13</v>
      </c>
      <c r="F954" t="s">
        <v>58</v>
      </c>
      <c r="G954" t="s">
        <v>22</v>
      </c>
      <c r="H954" s="9">
        <v>0</v>
      </c>
      <c r="I954" t="s">
        <v>52</v>
      </c>
      <c r="J954" s="1">
        <v>2116.9499999999998</v>
      </c>
      <c r="K954" t="s">
        <v>67</v>
      </c>
      <c r="L954" t="s">
        <v>35</v>
      </c>
      <c r="M954">
        <v>0</v>
      </c>
      <c r="N954" t="s">
        <v>1905</v>
      </c>
      <c r="O954" t="s">
        <v>1906</v>
      </c>
      <c r="P954" s="11">
        <v>19.63</v>
      </c>
      <c r="Q954" s="6">
        <v>45720</v>
      </c>
      <c r="R954" s="6">
        <v>45728</v>
      </c>
      <c r="S954" t="s">
        <v>38</v>
      </c>
      <c r="T954">
        <f>Sheet1[[#This Row],[DeliveryDate]]-Sheet1[[#This Row],[OrderDate]]</f>
        <v>8</v>
      </c>
      <c r="U954" t="str">
        <f t="shared" si="28"/>
        <v>May</v>
      </c>
      <c r="V954" t="str">
        <f t="shared" si="29"/>
        <v>Wednesday</v>
      </c>
      <c r="W954" s="1">
        <f>Sheet1[[#This Row],[TotalPrice]]-Sheet1[[#This Row],[ShippingCost]]</f>
        <v>2097.3199999999997</v>
      </c>
      <c r="X954" t="str">
        <f>TEXT(Sheet1[[#This Row],[Date]], "yyyy")</f>
        <v>2025</v>
      </c>
      <c r="Y954" s="1">
        <f>Sheet1[[#This Row],[UnitPrice]]*Sheet1[[#This Row],[Quantity]] *(1 - Sheet1[[#This Row],[Discount]])</f>
        <v>2116.9499999999998</v>
      </c>
      <c r="Z954" s="24">
        <f>SUM(Sheet1[[#This Row],[Quantity]]*Sheet1[[#This Row],[Returned]])</f>
        <v>0</v>
      </c>
    </row>
    <row r="955" spans="1:26" x14ac:dyDescent="0.25">
      <c r="A955" s="6">
        <v>45363</v>
      </c>
      <c r="B955" t="s">
        <v>45</v>
      </c>
      <c r="C955" t="s">
        <v>93</v>
      </c>
      <c r="D955">
        <v>1</v>
      </c>
      <c r="E955" s="1">
        <v>534.61</v>
      </c>
      <c r="F955" t="s">
        <v>58</v>
      </c>
      <c r="G955" t="s">
        <v>32</v>
      </c>
      <c r="H955" s="9">
        <v>0.05</v>
      </c>
      <c r="I955" t="s">
        <v>47</v>
      </c>
      <c r="J955" s="1">
        <v>507.87950000000001</v>
      </c>
      <c r="K955" t="s">
        <v>24</v>
      </c>
      <c r="L955" t="s">
        <v>35</v>
      </c>
      <c r="M955">
        <v>0</v>
      </c>
      <c r="N955" t="s">
        <v>1907</v>
      </c>
      <c r="O955" t="s">
        <v>1908</v>
      </c>
      <c r="P955" s="11">
        <v>22.68</v>
      </c>
      <c r="Q955" s="6">
        <v>45363</v>
      </c>
      <c r="R955" s="6">
        <v>45372</v>
      </c>
      <c r="S955" t="s">
        <v>50</v>
      </c>
      <c r="T955">
        <f>Sheet1[[#This Row],[DeliveryDate]]-Sheet1[[#This Row],[OrderDate]]</f>
        <v>9</v>
      </c>
      <c r="U955" t="str">
        <f t="shared" si="28"/>
        <v>Jul</v>
      </c>
      <c r="V955" t="str">
        <f t="shared" si="29"/>
        <v>Saturday</v>
      </c>
      <c r="W955" s="1">
        <f>Sheet1[[#This Row],[TotalPrice]]-Sheet1[[#This Row],[ShippingCost]]</f>
        <v>485.1995</v>
      </c>
      <c r="X955" t="str">
        <f>TEXT(Sheet1[[#This Row],[Date]], "yyyy")</f>
        <v>2024</v>
      </c>
      <c r="Y955" s="1">
        <f>Sheet1[[#This Row],[UnitPrice]]*Sheet1[[#This Row],[Quantity]] *(1 - Sheet1[[#This Row],[Discount]])</f>
        <v>507.87950000000001</v>
      </c>
      <c r="Z955" s="24">
        <f>SUM(Sheet1[[#This Row],[Quantity]]*Sheet1[[#This Row],[Returned]])</f>
        <v>0</v>
      </c>
    </row>
    <row r="956" spans="1:26" hidden="1" x14ac:dyDescent="0.25">
      <c r="A956" s="6">
        <v>45476</v>
      </c>
      <c r="B956" t="s">
        <v>19</v>
      </c>
      <c r="C956" t="s">
        <v>30</v>
      </c>
      <c r="D956">
        <v>9</v>
      </c>
      <c r="E956" s="1">
        <v>560.04</v>
      </c>
      <c r="F956" t="s">
        <v>58</v>
      </c>
      <c r="G956" t="s">
        <v>32</v>
      </c>
      <c r="H956" s="9">
        <v>0.05</v>
      </c>
      <c r="I956" t="s">
        <v>52</v>
      </c>
      <c r="J956" s="1">
        <v>4788.3419999999996</v>
      </c>
      <c r="K956" t="s">
        <v>34</v>
      </c>
      <c r="L956" t="s">
        <v>41</v>
      </c>
      <c r="M956">
        <v>0</v>
      </c>
      <c r="N956" t="s">
        <v>1909</v>
      </c>
      <c r="O956" t="s">
        <v>1910</v>
      </c>
      <c r="P956" s="11">
        <v>22.81</v>
      </c>
      <c r="Q956" s="6">
        <v>45476</v>
      </c>
      <c r="R956" s="6">
        <v>45480</v>
      </c>
      <c r="S956" t="s">
        <v>28</v>
      </c>
      <c r="T956">
        <f>Sheet1[[#This Row],[DeliveryDate]]-Sheet1[[#This Row],[OrderDate]]</f>
        <v>4</v>
      </c>
      <c r="U956" t="str">
        <f t="shared" si="28"/>
        <v>Dec</v>
      </c>
      <c r="V956" t="str">
        <f t="shared" si="29"/>
        <v>Friday</v>
      </c>
      <c r="W956" s="1">
        <f>Sheet1[[#This Row],[TotalPrice]]-Sheet1[[#This Row],[ShippingCost]]</f>
        <v>4765.5319999999992</v>
      </c>
      <c r="X956" t="str">
        <f>TEXT(Sheet1[[#This Row],[Date]], "yyyy")</f>
        <v>2024</v>
      </c>
      <c r="Y956" s="1">
        <f>Sheet1[[#This Row],[UnitPrice]]*Sheet1[[#This Row],[Quantity]] *(1 - Sheet1[[#This Row],[Discount]])</f>
        <v>4788.3419999999996</v>
      </c>
      <c r="Z956" s="24">
        <f>SUM(Sheet1[[#This Row],[Quantity]]*Sheet1[[#This Row],[Returned]])</f>
        <v>0</v>
      </c>
    </row>
    <row r="957" spans="1:26" x14ac:dyDescent="0.25">
      <c r="A957" s="6">
        <v>45662</v>
      </c>
      <c r="B957" t="s">
        <v>39</v>
      </c>
      <c r="C957" t="s">
        <v>20</v>
      </c>
      <c r="D957">
        <v>8</v>
      </c>
      <c r="E957" s="1">
        <v>275.32</v>
      </c>
      <c r="F957" t="s">
        <v>58</v>
      </c>
      <c r="G957" t="s">
        <v>32</v>
      </c>
      <c r="H957" s="9">
        <v>0.1</v>
      </c>
      <c r="I957" t="s">
        <v>66</v>
      </c>
      <c r="J957" s="1">
        <v>1982.3040000000001</v>
      </c>
      <c r="K957" t="s">
        <v>67</v>
      </c>
      <c r="L957" t="s">
        <v>35</v>
      </c>
      <c r="M957">
        <v>0</v>
      </c>
      <c r="N957" t="s">
        <v>1911</v>
      </c>
      <c r="O957" t="s">
        <v>1912</v>
      </c>
      <c r="P957" s="11">
        <v>18.260000000000002</v>
      </c>
      <c r="Q957" s="6">
        <v>45662</v>
      </c>
      <c r="R957" s="6">
        <v>45670</v>
      </c>
      <c r="S957" t="s">
        <v>44</v>
      </c>
      <c r="T957">
        <f>Sheet1[[#This Row],[DeliveryDate]]-Sheet1[[#This Row],[OrderDate]]</f>
        <v>8</v>
      </c>
      <c r="U957" t="str">
        <f t="shared" si="28"/>
        <v>Jan</v>
      </c>
      <c r="V957" t="str">
        <f t="shared" si="29"/>
        <v>Thursday</v>
      </c>
      <c r="W957" s="1">
        <f>Sheet1[[#This Row],[TotalPrice]]-Sheet1[[#This Row],[ShippingCost]]</f>
        <v>1964.0440000000001</v>
      </c>
      <c r="X957" t="str">
        <f>TEXT(Sheet1[[#This Row],[Date]], "yyyy")</f>
        <v>2025</v>
      </c>
      <c r="Y957" s="1">
        <f>Sheet1[[#This Row],[UnitPrice]]*Sheet1[[#This Row],[Quantity]] *(1 - Sheet1[[#This Row],[Discount]])</f>
        <v>1982.3040000000001</v>
      </c>
      <c r="Z957" s="24">
        <f>SUM(Sheet1[[#This Row],[Quantity]]*Sheet1[[#This Row],[Returned]])</f>
        <v>0</v>
      </c>
    </row>
    <row r="958" spans="1:26" x14ac:dyDescent="0.25">
      <c r="A958" s="6">
        <v>45372</v>
      </c>
      <c r="B958" t="s">
        <v>19</v>
      </c>
      <c r="C958" t="s">
        <v>30</v>
      </c>
      <c r="D958">
        <v>3</v>
      </c>
      <c r="E958" s="1">
        <v>105.73</v>
      </c>
      <c r="F958" t="s">
        <v>58</v>
      </c>
      <c r="G958" t="s">
        <v>32</v>
      </c>
      <c r="H958" s="9">
        <v>0.05</v>
      </c>
      <c r="I958" t="s">
        <v>59</v>
      </c>
      <c r="J958" s="1">
        <v>301.33049999999997</v>
      </c>
      <c r="K958" t="s">
        <v>55</v>
      </c>
      <c r="L958" t="s">
        <v>25</v>
      </c>
      <c r="M958">
        <v>1</v>
      </c>
      <c r="N958" t="s">
        <v>1913</v>
      </c>
      <c r="O958" t="s">
        <v>1914</v>
      </c>
      <c r="P958" s="11">
        <v>12.12</v>
      </c>
      <c r="Q958" s="6">
        <v>45372</v>
      </c>
      <c r="R958" s="6">
        <v>45379</v>
      </c>
      <c r="S958" t="s">
        <v>28</v>
      </c>
      <c r="T958">
        <f>Sheet1[[#This Row],[DeliveryDate]]-Sheet1[[#This Row],[OrderDate]]</f>
        <v>7</v>
      </c>
      <c r="U958" t="str">
        <f t="shared" si="28"/>
        <v>Mar</v>
      </c>
      <c r="V958" t="str">
        <f t="shared" si="29"/>
        <v>Thursday</v>
      </c>
      <c r="W958" s="1">
        <f>Sheet1[[#This Row],[TotalPrice]]-Sheet1[[#This Row],[ShippingCost]]</f>
        <v>289.21049999999997</v>
      </c>
      <c r="X958" t="str">
        <f>TEXT(Sheet1[[#This Row],[Date]], "yyyy")</f>
        <v>2024</v>
      </c>
      <c r="Y958" s="1">
        <f>Sheet1[[#This Row],[UnitPrice]]*Sheet1[[#This Row],[Quantity]] *(1 - Sheet1[[#This Row],[Discount]])</f>
        <v>301.33049999999997</v>
      </c>
      <c r="Z958" s="24">
        <f>SUM(Sheet1[[#This Row],[Quantity]]*Sheet1[[#This Row],[Returned]])</f>
        <v>3</v>
      </c>
    </row>
    <row r="959" spans="1:26" x14ac:dyDescent="0.25">
      <c r="A959" s="6">
        <v>45760</v>
      </c>
      <c r="B959" t="s">
        <v>45</v>
      </c>
      <c r="C959" t="s">
        <v>20</v>
      </c>
      <c r="D959">
        <v>20</v>
      </c>
      <c r="E959" s="1">
        <v>190.39</v>
      </c>
      <c r="F959" t="s">
        <v>21</v>
      </c>
      <c r="G959" t="s">
        <v>32</v>
      </c>
      <c r="H959" s="9">
        <v>0.1</v>
      </c>
      <c r="I959" t="s">
        <v>59</v>
      </c>
      <c r="J959" s="1">
        <v>3427.02</v>
      </c>
      <c r="K959" t="s">
        <v>34</v>
      </c>
      <c r="L959" t="s">
        <v>35</v>
      </c>
      <c r="M959">
        <v>0</v>
      </c>
      <c r="N959" t="s">
        <v>1915</v>
      </c>
      <c r="O959" t="s">
        <v>1916</v>
      </c>
      <c r="P959" s="11">
        <v>49.93</v>
      </c>
      <c r="Q959" s="6">
        <v>45760</v>
      </c>
      <c r="R959" s="6">
        <v>45765</v>
      </c>
      <c r="S959" t="s">
        <v>50</v>
      </c>
      <c r="T959">
        <f>Sheet1[[#This Row],[DeliveryDate]]-Sheet1[[#This Row],[OrderDate]]</f>
        <v>5</v>
      </c>
      <c r="U959" t="str">
        <f t="shared" si="28"/>
        <v>Sep</v>
      </c>
      <c r="V959" t="str">
        <f t="shared" si="29"/>
        <v>Tuesday</v>
      </c>
      <c r="W959" s="1">
        <f>Sheet1[[#This Row],[TotalPrice]]-Sheet1[[#This Row],[ShippingCost]]</f>
        <v>3377.09</v>
      </c>
      <c r="X959" t="str">
        <f>TEXT(Sheet1[[#This Row],[Date]], "yyyy")</f>
        <v>2025</v>
      </c>
      <c r="Y959" s="1">
        <f>Sheet1[[#This Row],[UnitPrice]]*Sheet1[[#This Row],[Quantity]] *(1 - Sheet1[[#This Row],[Discount]])</f>
        <v>3427.02</v>
      </c>
      <c r="Z959" s="24">
        <f>SUM(Sheet1[[#This Row],[Quantity]]*Sheet1[[#This Row],[Returned]])</f>
        <v>0</v>
      </c>
    </row>
    <row r="960" spans="1:26" x14ac:dyDescent="0.25">
      <c r="A960" s="6">
        <v>45412</v>
      </c>
      <c r="B960" t="s">
        <v>62</v>
      </c>
      <c r="C960" t="s">
        <v>46</v>
      </c>
      <c r="D960">
        <v>19</v>
      </c>
      <c r="E960" s="1">
        <v>433.39</v>
      </c>
      <c r="F960" t="s">
        <v>51</v>
      </c>
      <c r="G960" t="s">
        <v>32</v>
      </c>
      <c r="H960" s="9">
        <v>0.05</v>
      </c>
      <c r="I960" t="s">
        <v>59</v>
      </c>
      <c r="J960" s="1">
        <v>7822.6894999999986</v>
      </c>
      <c r="K960" t="s">
        <v>24</v>
      </c>
      <c r="L960" t="s">
        <v>41</v>
      </c>
      <c r="M960">
        <v>0</v>
      </c>
      <c r="N960" t="s">
        <v>1917</v>
      </c>
      <c r="O960" t="s">
        <v>1918</v>
      </c>
      <c r="P960" s="11">
        <v>7.59</v>
      </c>
      <c r="Q960" s="6">
        <v>45412</v>
      </c>
      <c r="R960" s="6">
        <v>45421</v>
      </c>
      <c r="S960" t="s">
        <v>65</v>
      </c>
      <c r="T960">
        <f>Sheet1[[#This Row],[DeliveryDate]]-Sheet1[[#This Row],[OrderDate]]</f>
        <v>9</v>
      </c>
      <c r="U960" t="str">
        <f t="shared" si="28"/>
        <v>Sep</v>
      </c>
      <c r="V960" t="str">
        <f t="shared" si="29"/>
        <v>Thursday</v>
      </c>
      <c r="W960" s="1">
        <f>Sheet1[[#This Row],[TotalPrice]]-Sheet1[[#This Row],[ShippingCost]]</f>
        <v>7815.0994999999984</v>
      </c>
      <c r="X960" t="str">
        <f>TEXT(Sheet1[[#This Row],[Date]], "yyyy")</f>
        <v>2024</v>
      </c>
      <c r="Y960" s="1">
        <f>Sheet1[[#This Row],[UnitPrice]]*Sheet1[[#This Row],[Quantity]] *(1 - Sheet1[[#This Row],[Discount]])</f>
        <v>7822.6894999999995</v>
      </c>
      <c r="Z960" s="24">
        <f>SUM(Sheet1[[#This Row],[Quantity]]*Sheet1[[#This Row],[Returned]])</f>
        <v>0</v>
      </c>
    </row>
    <row r="961" spans="1:26" hidden="1" x14ac:dyDescent="0.25">
      <c r="A961" s="6">
        <v>45703</v>
      </c>
      <c r="B961" t="s">
        <v>29</v>
      </c>
      <c r="C961" t="s">
        <v>30</v>
      </c>
      <c r="D961">
        <v>1</v>
      </c>
      <c r="E961" s="1">
        <v>92.72</v>
      </c>
      <c r="F961" t="s">
        <v>51</v>
      </c>
      <c r="G961" t="s">
        <v>22</v>
      </c>
      <c r="H961" s="9">
        <v>0.15</v>
      </c>
      <c r="I961" t="s">
        <v>23</v>
      </c>
      <c r="J961" s="1">
        <v>78.811999999999998</v>
      </c>
      <c r="K961" t="s">
        <v>55</v>
      </c>
      <c r="L961" t="s">
        <v>41</v>
      </c>
      <c r="M961">
        <v>0</v>
      </c>
      <c r="N961" t="s">
        <v>1919</v>
      </c>
      <c r="O961" t="s">
        <v>1920</v>
      </c>
      <c r="P961" s="11">
        <v>48.46</v>
      </c>
      <c r="Q961" s="6">
        <v>45703</v>
      </c>
      <c r="R961" s="6">
        <v>45707</v>
      </c>
      <c r="S961" t="s">
        <v>38</v>
      </c>
      <c r="T961">
        <f>Sheet1[[#This Row],[DeliveryDate]]-Sheet1[[#This Row],[OrderDate]]</f>
        <v>4</v>
      </c>
      <c r="U961" t="str">
        <f t="shared" si="28"/>
        <v>Dec</v>
      </c>
      <c r="V961" t="str">
        <f t="shared" si="29"/>
        <v>Saturday</v>
      </c>
      <c r="W961" s="1">
        <f>Sheet1[[#This Row],[TotalPrice]]-Sheet1[[#This Row],[ShippingCost]]</f>
        <v>30.351999999999997</v>
      </c>
      <c r="X961" t="str">
        <f>TEXT(Sheet1[[#This Row],[Date]], "yyyy")</f>
        <v>2025</v>
      </c>
      <c r="Y961" s="1">
        <f>Sheet1[[#This Row],[UnitPrice]]*Sheet1[[#This Row],[Quantity]] *(1 - Sheet1[[#This Row],[Discount]])</f>
        <v>78.811999999999998</v>
      </c>
      <c r="Z961" s="24">
        <f>SUM(Sheet1[[#This Row],[Quantity]]*Sheet1[[#This Row],[Returned]])</f>
        <v>0</v>
      </c>
    </row>
    <row r="962" spans="1:26" x14ac:dyDescent="0.25">
      <c r="A962" s="6">
        <v>45706</v>
      </c>
      <c r="B962" t="s">
        <v>62</v>
      </c>
      <c r="C962" t="s">
        <v>20</v>
      </c>
      <c r="D962">
        <v>1</v>
      </c>
      <c r="E962" s="1">
        <v>263.27999999999997</v>
      </c>
      <c r="F962" t="s">
        <v>58</v>
      </c>
      <c r="G962" t="s">
        <v>22</v>
      </c>
      <c r="H962" s="9">
        <v>0.1</v>
      </c>
      <c r="I962" t="s">
        <v>23</v>
      </c>
      <c r="J962" s="1">
        <v>236.952</v>
      </c>
      <c r="K962" t="s">
        <v>82</v>
      </c>
      <c r="L962" t="s">
        <v>35</v>
      </c>
      <c r="M962">
        <v>0</v>
      </c>
      <c r="N962" t="s">
        <v>1921</v>
      </c>
      <c r="O962" t="s">
        <v>1922</v>
      </c>
      <c r="P962" s="11">
        <v>36.28</v>
      </c>
      <c r="Q962" s="6">
        <v>45706</v>
      </c>
      <c r="R962" s="6">
        <v>45711</v>
      </c>
      <c r="S962" t="s">
        <v>65</v>
      </c>
      <c r="T962">
        <f>Sheet1[[#This Row],[DeliveryDate]]-Sheet1[[#This Row],[OrderDate]]</f>
        <v>5</v>
      </c>
      <c r="U962" t="str">
        <f t="shared" ref="U962:U1025" si="30">TEXT(A988,"mmm")</f>
        <v>Jan</v>
      </c>
      <c r="V962" t="str">
        <f t="shared" ref="V962:V1025" si="31">TEXT(A987,"dddd")</f>
        <v>Tuesday</v>
      </c>
      <c r="W962" s="1">
        <f>Sheet1[[#This Row],[TotalPrice]]-Sheet1[[#This Row],[ShippingCost]]</f>
        <v>200.672</v>
      </c>
      <c r="X962" t="str">
        <f>TEXT(Sheet1[[#This Row],[Date]], "yyyy")</f>
        <v>2025</v>
      </c>
      <c r="Y962" s="1">
        <f>Sheet1[[#This Row],[UnitPrice]]*Sheet1[[#This Row],[Quantity]] *(1 - Sheet1[[#This Row],[Discount]])</f>
        <v>236.95199999999997</v>
      </c>
      <c r="Z962" s="24">
        <f>SUM(Sheet1[[#This Row],[Quantity]]*Sheet1[[#This Row],[Returned]])</f>
        <v>0</v>
      </c>
    </row>
    <row r="963" spans="1:26" x14ac:dyDescent="0.25">
      <c r="A963" s="6">
        <v>45326</v>
      </c>
      <c r="B963" t="s">
        <v>45</v>
      </c>
      <c r="C963" t="s">
        <v>93</v>
      </c>
      <c r="D963">
        <v>18</v>
      </c>
      <c r="E963" s="1">
        <v>595.53</v>
      </c>
      <c r="F963" t="s">
        <v>21</v>
      </c>
      <c r="G963" t="s">
        <v>32</v>
      </c>
      <c r="H963" s="9">
        <v>0</v>
      </c>
      <c r="I963" t="s">
        <v>47</v>
      </c>
      <c r="J963" s="1">
        <v>10719.54</v>
      </c>
      <c r="K963" t="s">
        <v>67</v>
      </c>
      <c r="L963" t="s">
        <v>41</v>
      </c>
      <c r="M963">
        <v>0</v>
      </c>
      <c r="N963" t="s">
        <v>1923</v>
      </c>
      <c r="O963" t="s">
        <v>1924</v>
      </c>
      <c r="P963" s="11">
        <v>42.91</v>
      </c>
      <c r="Q963" s="6">
        <v>45326</v>
      </c>
      <c r="R963" s="6">
        <v>45328</v>
      </c>
      <c r="S963" t="s">
        <v>50</v>
      </c>
      <c r="T963">
        <f>Sheet1[[#This Row],[DeliveryDate]]-Sheet1[[#This Row],[OrderDate]]</f>
        <v>2</v>
      </c>
      <c r="U963" t="str">
        <f t="shared" si="30"/>
        <v>Jul</v>
      </c>
      <c r="V963" t="str">
        <f t="shared" si="31"/>
        <v>Tuesday</v>
      </c>
      <c r="W963" s="1">
        <f>Sheet1[[#This Row],[TotalPrice]]-Sheet1[[#This Row],[ShippingCost]]</f>
        <v>10676.630000000001</v>
      </c>
      <c r="X963" t="str">
        <f>TEXT(Sheet1[[#This Row],[Date]], "yyyy")</f>
        <v>2024</v>
      </c>
      <c r="Y963" s="1">
        <f>Sheet1[[#This Row],[UnitPrice]]*Sheet1[[#This Row],[Quantity]] *(1 - Sheet1[[#This Row],[Discount]])</f>
        <v>10719.539999999999</v>
      </c>
      <c r="Z963" s="24">
        <f>SUM(Sheet1[[#This Row],[Quantity]]*Sheet1[[#This Row],[Returned]])</f>
        <v>0</v>
      </c>
    </row>
    <row r="964" spans="1:26" x14ac:dyDescent="0.25">
      <c r="A964" s="6">
        <v>45621</v>
      </c>
      <c r="B964" t="s">
        <v>39</v>
      </c>
      <c r="C964" t="s">
        <v>102</v>
      </c>
      <c r="D964">
        <v>14</v>
      </c>
      <c r="E964" s="1">
        <v>574.32000000000005</v>
      </c>
      <c r="F964" t="s">
        <v>58</v>
      </c>
      <c r="G964" t="s">
        <v>22</v>
      </c>
      <c r="H964" s="9">
        <v>0.15</v>
      </c>
      <c r="I964" t="s">
        <v>66</v>
      </c>
      <c r="J964" s="1">
        <v>6834.4080000000004</v>
      </c>
      <c r="K964" t="s">
        <v>82</v>
      </c>
      <c r="L964" t="s">
        <v>35</v>
      </c>
      <c r="M964">
        <v>0</v>
      </c>
      <c r="N964" t="s">
        <v>1925</v>
      </c>
      <c r="O964" t="s">
        <v>1926</v>
      </c>
      <c r="P964" s="11">
        <v>12.07</v>
      </c>
      <c r="Q964" s="6">
        <v>45621</v>
      </c>
      <c r="R964" s="6">
        <v>45631</v>
      </c>
      <c r="S964" t="s">
        <v>44</v>
      </c>
      <c r="T964">
        <f>Sheet1[[#This Row],[DeliveryDate]]-Sheet1[[#This Row],[OrderDate]]</f>
        <v>10</v>
      </c>
      <c r="U964" t="str">
        <f t="shared" si="30"/>
        <v>Mar</v>
      </c>
      <c r="V964" t="str">
        <f t="shared" si="31"/>
        <v>Saturday</v>
      </c>
      <c r="W964" s="1">
        <f>Sheet1[[#This Row],[TotalPrice]]-Sheet1[[#This Row],[ShippingCost]]</f>
        <v>6822.3380000000006</v>
      </c>
      <c r="X964" t="str">
        <f>TEXT(Sheet1[[#This Row],[Date]], "yyyy")</f>
        <v>2024</v>
      </c>
      <c r="Y964" s="1">
        <f>Sheet1[[#This Row],[UnitPrice]]*Sheet1[[#This Row],[Quantity]] *(1 - Sheet1[[#This Row],[Discount]])</f>
        <v>6834.4080000000004</v>
      </c>
      <c r="Z964" s="24">
        <f>SUM(Sheet1[[#This Row],[Quantity]]*Sheet1[[#This Row],[Returned]])</f>
        <v>0</v>
      </c>
    </row>
    <row r="965" spans="1:26" hidden="1" x14ac:dyDescent="0.25">
      <c r="A965" s="6">
        <v>45656</v>
      </c>
      <c r="B965" t="s">
        <v>39</v>
      </c>
      <c r="C965" t="s">
        <v>20</v>
      </c>
      <c r="D965">
        <v>18</v>
      </c>
      <c r="E965" s="1">
        <v>444.13</v>
      </c>
      <c r="F965" t="s">
        <v>58</v>
      </c>
      <c r="G965" t="s">
        <v>32</v>
      </c>
      <c r="H965" s="9">
        <v>0</v>
      </c>
      <c r="I965" t="s">
        <v>47</v>
      </c>
      <c r="J965" s="1">
        <v>7994.34</v>
      </c>
      <c r="K965" t="s">
        <v>67</v>
      </c>
      <c r="L965" t="s">
        <v>35</v>
      </c>
      <c r="M965">
        <v>0</v>
      </c>
      <c r="N965" t="s">
        <v>1927</v>
      </c>
      <c r="O965" t="s">
        <v>1928</v>
      </c>
      <c r="P965" s="11">
        <v>5.41</v>
      </c>
      <c r="Q965" s="6">
        <v>45656</v>
      </c>
      <c r="R965" s="6">
        <v>45659</v>
      </c>
      <c r="S965" t="s">
        <v>44</v>
      </c>
      <c r="T965">
        <f>Sheet1[[#This Row],[DeliveryDate]]-Sheet1[[#This Row],[OrderDate]]</f>
        <v>3</v>
      </c>
      <c r="U965" t="str">
        <f t="shared" si="30"/>
        <v>Feb</v>
      </c>
      <c r="V965" t="str">
        <f t="shared" si="31"/>
        <v>Saturday</v>
      </c>
      <c r="W965" s="1">
        <f>Sheet1[[#This Row],[TotalPrice]]-Sheet1[[#This Row],[ShippingCost]]</f>
        <v>7988.93</v>
      </c>
      <c r="X965" t="str">
        <f>TEXT(Sheet1[[#This Row],[Date]], "yyyy")</f>
        <v>2024</v>
      </c>
      <c r="Y965" s="1">
        <f>Sheet1[[#This Row],[UnitPrice]]*Sheet1[[#This Row],[Quantity]] *(1 - Sheet1[[#This Row],[Discount]])</f>
        <v>7994.34</v>
      </c>
      <c r="Z965" s="24">
        <f>SUM(Sheet1[[#This Row],[Quantity]]*Sheet1[[#This Row],[Returned]])</f>
        <v>0</v>
      </c>
    </row>
    <row r="966" spans="1:26" x14ac:dyDescent="0.25">
      <c r="A966" s="6">
        <v>45174</v>
      </c>
      <c r="B966" t="s">
        <v>62</v>
      </c>
      <c r="C966" t="s">
        <v>93</v>
      </c>
      <c r="D966">
        <v>19</v>
      </c>
      <c r="E966" s="1">
        <v>431.47</v>
      </c>
      <c r="F966" t="s">
        <v>31</v>
      </c>
      <c r="G966" t="s">
        <v>32</v>
      </c>
      <c r="H966" s="9">
        <v>0.1</v>
      </c>
      <c r="I966" t="s">
        <v>23</v>
      </c>
      <c r="J966" s="1">
        <v>7378.1370000000006</v>
      </c>
      <c r="K966" t="s">
        <v>34</v>
      </c>
      <c r="L966" t="s">
        <v>41</v>
      </c>
      <c r="M966">
        <v>0</v>
      </c>
      <c r="N966" t="s">
        <v>1929</v>
      </c>
      <c r="O966" t="s">
        <v>1930</v>
      </c>
      <c r="P966" s="11">
        <v>49.23</v>
      </c>
      <c r="Q966" s="6">
        <v>45174</v>
      </c>
      <c r="R966" s="6">
        <v>45179</v>
      </c>
      <c r="S966" t="s">
        <v>65</v>
      </c>
      <c r="T966">
        <f>Sheet1[[#This Row],[DeliveryDate]]-Sheet1[[#This Row],[OrderDate]]</f>
        <v>5</v>
      </c>
      <c r="U966" t="str">
        <f t="shared" si="30"/>
        <v>Oct</v>
      </c>
      <c r="V966" t="str">
        <f t="shared" si="31"/>
        <v>Friday</v>
      </c>
      <c r="W966" s="1">
        <f>Sheet1[[#This Row],[TotalPrice]]-Sheet1[[#This Row],[ShippingCost]]</f>
        <v>7328.9070000000011</v>
      </c>
      <c r="X966" t="str">
        <f>TEXT(Sheet1[[#This Row],[Date]], "yyyy")</f>
        <v>2023</v>
      </c>
      <c r="Y966" s="1">
        <f>Sheet1[[#This Row],[UnitPrice]]*Sheet1[[#This Row],[Quantity]] *(1 - Sheet1[[#This Row],[Discount]])</f>
        <v>7378.1370000000006</v>
      </c>
      <c r="Z966" s="24">
        <f>SUM(Sheet1[[#This Row],[Quantity]]*Sheet1[[#This Row],[Returned]])</f>
        <v>0</v>
      </c>
    </row>
    <row r="967" spans="1:26" x14ac:dyDescent="0.25">
      <c r="A967" s="6">
        <v>45139</v>
      </c>
      <c r="B967" t="s">
        <v>62</v>
      </c>
      <c r="C967" t="s">
        <v>109</v>
      </c>
      <c r="D967">
        <v>19</v>
      </c>
      <c r="E967" s="1">
        <v>67.489999999999995</v>
      </c>
      <c r="F967" t="s">
        <v>51</v>
      </c>
      <c r="G967" t="s">
        <v>32</v>
      </c>
      <c r="H967" s="9">
        <v>0</v>
      </c>
      <c r="I967" t="s">
        <v>47</v>
      </c>
      <c r="J967" s="1">
        <v>1282.31</v>
      </c>
      <c r="K967" t="s">
        <v>55</v>
      </c>
      <c r="L967" t="s">
        <v>35</v>
      </c>
      <c r="M967">
        <v>0</v>
      </c>
      <c r="N967" t="s">
        <v>1931</v>
      </c>
      <c r="O967" t="s">
        <v>1932</v>
      </c>
      <c r="P967" s="11">
        <v>32.04</v>
      </c>
      <c r="Q967" s="6">
        <v>45139</v>
      </c>
      <c r="R967" s="6">
        <v>45149</v>
      </c>
      <c r="S967" t="s">
        <v>65</v>
      </c>
      <c r="T967">
        <f>Sheet1[[#This Row],[DeliveryDate]]-Sheet1[[#This Row],[OrderDate]]</f>
        <v>10</v>
      </c>
      <c r="U967" t="str">
        <f t="shared" si="30"/>
        <v>Mar</v>
      </c>
      <c r="V967" t="str">
        <f t="shared" si="31"/>
        <v>Wednesday</v>
      </c>
      <c r="W967" s="1">
        <f>Sheet1[[#This Row],[TotalPrice]]-Sheet1[[#This Row],[ShippingCost]]</f>
        <v>1250.27</v>
      </c>
      <c r="X967" t="str">
        <f>TEXT(Sheet1[[#This Row],[Date]], "yyyy")</f>
        <v>2023</v>
      </c>
      <c r="Y967" s="1">
        <f>Sheet1[[#This Row],[UnitPrice]]*Sheet1[[#This Row],[Quantity]] *(1 - Sheet1[[#This Row],[Discount]])</f>
        <v>1282.31</v>
      </c>
      <c r="Z967" s="24">
        <f>SUM(Sheet1[[#This Row],[Quantity]]*Sheet1[[#This Row],[Returned]])</f>
        <v>0</v>
      </c>
    </row>
    <row r="968" spans="1:26" x14ac:dyDescent="0.25">
      <c r="A968" s="6">
        <v>44932</v>
      </c>
      <c r="B968" t="s">
        <v>45</v>
      </c>
      <c r="C968" t="s">
        <v>93</v>
      </c>
      <c r="D968">
        <v>11</v>
      </c>
      <c r="E968" s="1">
        <v>25.67</v>
      </c>
      <c r="F968" t="s">
        <v>51</v>
      </c>
      <c r="G968" t="s">
        <v>32</v>
      </c>
      <c r="H968" s="9">
        <v>0.15</v>
      </c>
      <c r="I968" t="s">
        <v>52</v>
      </c>
      <c r="J968" s="1">
        <v>240.0145</v>
      </c>
      <c r="K968" t="s">
        <v>82</v>
      </c>
      <c r="L968" t="s">
        <v>35</v>
      </c>
      <c r="M968">
        <v>0</v>
      </c>
      <c r="N968" t="s">
        <v>1933</v>
      </c>
      <c r="O968" t="s">
        <v>1934</v>
      </c>
      <c r="P968" s="11">
        <v>30.12</v>
      </c>
      <c r="Q968" s="6">
        <v>44932</v>
      </c>
      <c r="R968" s="6">
        <v>44934</v>
      </c>
      <c r="S968" t="s">
        <v>50</v>
      </c>
      <c r="T968">
        <f>Sheet1[[#This Row],[DeliveryDate]]-Sheet1[[#This Row],[OrderDate]]</f>
        <v>2</v>
      </c>
      <c r="U968" t="str">
        <f t="shared" si="30"/>
        <v>Jul</v>
      </c>
      <c r="V968" t="str">
        <f t="shared" si="31"/>
        <v>Saturday</v>
      </c>
      <c r="W968" s="1">
        <f>Sheet1[[#This Row],[TotalPrice]]-Sheet1[[#This Row],[ShippingCost]]</f>
        <v>209.89449999999999</v>
      </c>
      <c r="X968" t="str">
        <f>TEXT(Sheet1[[#This Row],[Date]], "yyyy")</f>
        <v>2023</v>
      </c>
      <c r="Y968" s="1">
        <f>Sheet1[[#This Row],[UnitPrice]]*Sheet1[[#This Row],[Quantity]] *(1 - Sheet1[[#This Row],[Discount]])</f>
        <v>240.0145</v>
      </c>
      <c r="Z968" s="24">
        <f>SUM(Sheet1[[#This Row],[Quantity]]*Sheet1[[#This Row],[Returned]])</f>
        <v>0</v>
      </c>
    </row>
    <row r="969" spans="1:26" x14ac:dyDescent="0.25">
      <c r="A969" s="6">
        <v>45779</v>
      </c>
      <c r="B969" t="s">
        <v>45</v>
      </c>
      <c r="C969" t="s">
        <v>30</v>
      </c>
      <c r="D969">
        <v>4</v>
      </c>
      <c r="E969" s="1">
        <v>368.69</v>
      </c>
      <c r="F969" t="s">
        <v>58</v>
      </c>
      <c r="G969" t="s">
        <v>22</v>
      </c>
      <c r="H969" s="9">
        <v>0</v>
      </c>
      <c r="I969" t="s">
        <v>66</v>
      </c>
      <c r="J969" s="1">
        <v>1474.76</v>
      </c>
      <c r="K969" t="s">
        <v>34</v>
      </c>
      <c r="L969" t="s">
        <v>41</v>
      </c>
      <c r="M969">
        <v>0</v>
      </c>
      <c r="N969" t="s">
        <v>1935</v>
      </c>
      <c r="O969" t="s">
        <v>1936</v>
      </c>
      <c r="P969" s="11">
        <v>48.57</v>
      </c>
      <c r="Q969" s="6">
        <v>45779</v>
      </c>
      <c r="R969" s="6">
        <v>45783</v>
      </c>
      <c r="S969" t="s">
        <v>50</v>
      </c>
      <c r="T969">
        <f>Sheet1[[#This Row],[DeliveryDate]]-Sheet1[[#This Row],[OrderDate]]</f>
        <v>4</v>
      </c>
      <c r="U969" t="str">
        <f t="shared" si="30"/>
        <v>Nov</v>
      </c>
      <c r="V969" t="str">
        <f t="shared" si="31"/>
        <v>Monday</v>
      </c>
      <c r="W969" s="1">
        <f>Sheet1[[#This Row],[TotalPrice]]-Sheet1[[#This Row],[ShippingCost]]</f>
        <v>1426.19</v>
      </c>
      <c r="X969" t="str">
        <f>TEXT(Sheet1[[#This Row],[Date]], "yyyy")</f>
        <v>2025</v>
      </c>
      <c r="Y969" s="1">
        <f>Sheet1[[#This Row],[UnitPrice]]*Sheet1[[#This Row],[Quantity]] *(1 - Sheet1[[#This Row],[Discount]])</f>
        <v>1474.76</v>
      </c>
      <c r="Z969" s="24">
        <f>SUM(Sheet1[[#This Row],[Quantity]]*Sheet1[[#This Row],[Returned]])</f>
        <v>0</v>
      </c>
    </row>
    <row r="970" spans="1:26" hidden="1" x14ac:dyDescent="0.25">
      <c r="A970" s="6">
        <v>45545</v>
      </c>
      <c r="B970" t="s">
        <v>19</v>
      </c>
      <c r="C970" t="s">
        <v>20</v>
      </c>
      <c r="D970">
        <v>14</v>
      </c>
      <c r="E970" s="1">
        <v>85.54</v>
      </c>
      <c r="F970" t="s">
        <v>21</v>
      </c>
      <c r="G970" t="s">
        <v>22</v>
      </c>
      <c r="H970" s="9">
        <v>0</v>
      </c>
      <c r="I970" t="s">
        <v>47</v>
      </c>
      <c r="J970" s="1">
        <v>1197.56</v>
      </c>
      <c r="K970" t="s">
        <v>34</v>
      </c>
      <c r="L970" t="s">
        <v>25</v>
      </c>
      <c r="M970">
        <v>0</v>
      </c>
      <c r="N970" t="s">
        <v>1937</v>
      </c>
      <c r="O970" t="s">
        <v>1938</v>
      </c>
      <c r="P970" s="11">
        <v>16.079999999999998</v>
      </c>
      <c r="Q970" s="6">
        <v>45545</v>
      </c>
      <c r="R970" s="6">
        <v>45549</v>
      </c>
      <c r="S970" t="s">
        <v>28</v>
      </c>
      <c r="T970">
        <f>Sheet1[[#This Row],[DeliveryDate]]-Sheet1[[#This Row],[OrderDate]]</f>
        <v>4</v>
      </c>
      <c r="U970" t="str">
        <f t="shared" si="30"/>
        <v>Feb</v>
      </c>
      <c r="V970" t="str">
        <f t="shared" si="31"/>
        <v>Wednesday</v>
      </c>
      <c r="W970" s="1">
        <f>Sheet1[[#This Row],[TotalPrice]]-Sheet1[[#This Row],[ShippingCost]]</f>
        <v>1181.48</v>
      </c>
      <c r="X970" t="str">
        <f>TEXT(Sheet1[[#This Row],[Date]], "yyyy")</f>
        <v>2024</v>
      </c>
      <c r="Y970" s="1">
        <f>Sheet1[[#This Row],[UnitPrice]]*Sheet1[[#This Row],[Quantity]] *(1 - Sheet1[[#This Row],[Discount]])</f>
        <v>1197.5600000000002</v>
      </c>
      <c r="Z970" s="24">
        <f>SUM(Sheet1[[#This Row],[Quantity]]*Sheet1[[#This Row],[Returned]])</f>
        <v>0</v>
      </c>
    </row>
    <row r="971" spans="1:26" x14ac:dyDescent="0.25">
      <c r="A971" s="6">
        <v>45387</v>
      </c>
      <c r="B971" t="s">
        <v>45</v>
      </c>
      <c r="C971" t="s">
        <v>46</v>
      </c>
      <c r="D971">
        <v>9</v>
      </c>
      <c r="E971" s="1">
        <v>267.60000000000002</v>
      </c>
      <c r="F971" t="s">
        <v>58</v>
      </c>
      <c r="G971" t="s">
        <v>32</v>
      </c>
      <c r="H971" s="9">
        <v>0.15</v>
      </c>
      <c r="I971" t="s">
        <v>23</v>
      </c>
      <c r="J971" s="1">
        <v>2047.14</v>
      </c>
      <c r="K971" t="s">
        <v>82</v>
      </c>
      <c r="L971" t="s">
        <v>25</v>
      </c>
      <c r="M971">
        <v>0</v>
      </c>
      <c r="N971" t="s">
        <v>1939</v>
      </c>
      <c r="O971" t="s">
        <v>1940</v>
      </c>
      <c r="P971" s="11">
        <v>8.48</v>
      </c>
      <c r="Q971" s="6">
        <v>45387</v>
      </c>
      <c r="R971" s="6">
        <v>45392</v>
      </c>
      <c r="S971" t="s">
        <v>50</v>
      </c>
      <c r="T971">
        <f>Sheet1[[#This Row],[DeliveryDate]]-Sheet1[[#This Row],[OrderDate]]</f>
        <v>5</v>
      </c>
      <c r="U971" t="str">
        <f t="shared" si="30"/>
        <v>Sep</v>
      </c>
      <c r="V971" t="str">
        <f t="shared" si="31"/>
        <v>Saturday</v>
      </c>
      <c r="W971" s="1">
        <f>Sheet1[[#This Row],[TotalPrice]]-Sheet1[[#This Row],[ShippingCost]]</f>
        <v>2038.66</v>
      </c>
      <c r="X971" t="str">
        <f>TEXT(Sheet1[[#This Row],[Date]], "yyyy")</f>
        <v>2024</v>
      </c>
      <c r="Y971" s="1">
        <f>Sheet1[[#This Row],[UnitPrice]]*Sheet1[[#This Row],[Quantity]] *(1 - Sheet1[[#This Row],[Discount]])</f>
        <v>2047.14</v>
      </c>
      <c r="Z971" s="24">
        <f>SUM(Sheet1[[#This Row],[Quantity]]*Sheet1[[#This Row],[Returned]])</f>
        <v>0</v>
      </c>
    </row>
    <row r="972" spans="1:26" x14ac:dyDescent="0.25">
      <c r="A972" s="6">
        <v>45133</v>
      </c>
      <c r="B972" t="s">
        <v>19</v>
      </c>
      <c r="C972" t="s">
        <v>40</v>
      </c>
      <c r="D972">
        <v>15</v>
      </c>
      <c r="E972" s="1">
        <v>261.85000000000002</v>
      </c>
      <c r="F972" t="s">
        <v>58</v>
      </c>
      <c r="G972" t="s">
        <v>22</v>
      </c>
      <c r="H972" s="9">
        <v>0.15</v>
      </c>
      <c r="I972" t="s">
        <v>66</v>
      </c>
      <c r="J972" s="1">
        <v>3338.5875000000001</v>
      </c>
      <c r="K972" t="s">
        <v>24</v>
      </c>
      <c r="L972" t="s">
        <v>35</v>
      </c>
      <c r="M972">
        <v>0</v>
      </c>
      <c r="N972" t="s">
        <v>1941</v>
      </c>
      <c r="O972" t="s">
        <v>1942</v>
      </c>
      <c r="P972" s="11">
        <v>40.68</v>
      </c>
      <c r="Q972" s="6">
        <v>45133</v>
      </c>
      <c r="R972" s="6">
        <v>45138</v>
      </c>
      <c r="S972" t="s">
        <v>28</v>
      </c>
      <c r="T972">
        <f>Sheet1[[#This Row],[DeliveryDate]]-Sheet1[[#This Row],[OrderDate]]</f>
        <v>5</v>
      </c>
      <c r="U972" t="str">
        <f t="shared" si="30"/>
        <v>Mar</v>
      </c>
      <c r="V972" t="str">
        <f t="shared" si="31"/>
        <v>Saturday</v>
      </c>
      <c r="W972" s="1">
        <f>Sheet1[[#This Row],[TotalPrice]]-Sheet1[[#This Row],[ShippingCost]]</f>
        <v>3297.9075000000003</v>
      </c>
      <c r="X972" t="str">
        <f>TEXT(Sheet1[[#This Row],[Date]], "yyyy")</f>
        <v>2023</v>
      </c>
      <c r="Y972" s="1">
        <f>Sheet1[[#This Row],[UnitPrice]]*Sheet1[[#This Row],[Quantity]] *(1 - Sheet1[[#This Row],[Discount]])</f>
        <v>3338.5875000000001</v>
      </c>
      <c r="Z972" s="24">
        <f>SUM(Sheet1[[#This Row],[Quantity]]*Sheet1[[#This Row],[Returned]])</f>
        <v>0</v>
      </c>
    </row>
    <row r="973" spans="1:26" hidden="1" x14ac:dyDescent="0.25">
      <c r="A973" s="6">
        <v>45242</v>
      </c>
      <c r="B973" t="s">
        <v>19</v>
      </c>
      <c r="C973" t="s">
        <v>109</v>
      </c>
      <c r="D973">
        <v>11</v>
      </c>
      <c r="E973" s="1">
        <v>199.57</v>
      </c>
      <c r="F973" t="s">
        <v>31</v>
      </c>
      <c r="G973" t="s">
        <v>32</v>
      </c>
      <c r="H973" s="9">
        <v>0.05</v>
      </c>
      <c r="I973" t="s">
        <v>59</v>
      </c>
      <c r="J973" s="1">
        <v>2085.5065</v>
      </c>
      <c r="K973" t="s">
        <v>55</v>
      </c>
      <c r="L973" t="s">
        <v>35</v>
      </c>
      <c r="M973">
        <v>0</v>
      </c>
      <c r="N973" t="s">
        <v>1943</v>
      </c>
      <c r="O973" t="s">
        <v>1906</v>
      </c>
      <c r="P973" s="11">
        <v>48.94</v>
      </c>
      <c r="Q973" s="6">
        <v>45242</v>
      </c>
      <c r="R973" s="6">
        <v>45244</v>
      </c>
      <c r="S973" t="s">
        <v>28</v>
      </c>
      <c r="T973">
        <f>Sheet1[[#This Row],[DeliveryDate]]-Sheet1[[#This Row],[OrderDate]]</f>
        <v>2</v>
      </c>
      <c r="U973" t="str">
        <f t="shared" si="30"/>
        <v>Dec</v>
      </c>
      <c r="V973" t="str">
        <f t="shared" si="31"/>
        <v>Sunday</v>
      </c>
      <c r="W973" s="1">
        <f>Sheet1[[#This Row],[TotalPrice]]-Sheet1[[#This Row],[ShippingCost]]</f>
        <v>2036.5664999999999</v>
      </c>
      <c r="X973" t="str">
        <f>TEXT(Sheet1[[#This Row],[Date]], "yyyy")</f>
        <v>2023</v>
      </c>
      <c r="Y973" s="1">
        <f>Sheet1[[#This Row],[UnitPrice]]*Sheet1[[#This Row],[Quantity]] *(1 - Sheet1[[#This Row],[Discount]])</f>
        <v>2085.5065</v>
      </c>
      <c r="Z973" s="24">
        <f>SUM(Sheet1[[#This Row],[Quantity]]*Sheet1[[#This Row],[Returned]])</f>
        <v>0</v>
      </c>
    </row>
    <row r="974" spans="1:26" x14ac:dyDescent="0.25">
      <c r="A974" s="6">
        <v>45765</v>
      </c>
      <c r="B974" t="s">
        <v>45</v>
      </c>
      <c r="C974" t="s">
        <v>30</v>
      </c>
      <c r="D974">
        <v>5</v>
      </c>
      <c r="E974" s="1">
        <v>504.96</v>
      </c>
      <c r="F974" t="s">
        <v>51</v>
      </c>
      <c r="G974" t="s">
        <v>32</v>
      </c>
      <c r="H974" s="9">
        <v>0.05</v>
      </c>
      <c r="I974" t="s">
        <v>66</v>
      </c>
      <c r="J974" s="1">
        <v>2398.559999999999</v>
      </c>
      <c r="K974" t="s">
        <v>34</v>
      </c>
      <c r="L974" t="s">
        <v>25</v>
      </c>
      <c r="M974">
        <v>0</v>
      </c>
      <c r="N974" t="s">
        <v>1944</v>
      </c>
      <c r="O974" t="s">
        <v>1945</v>
      </c>
      <c r="P974" s="11">
        <v>22.12</v>
      </c>
      <c r="Q974" s="6">
        <v>45765</v>
      </c>
      <c r="R974" s="6">
        <v>45767</v>
      </c>
      <c r="S974" t="s">
        <v>50</v>
      </c>
      <c r="T974">
        <f>Sheet1[[#This Row],[DeliveryDate]]-Sheet1[[#This Row],[OrderDate]]</f>
        <v>2</v>
      </c>
      <c r="U974" t="str">
        <f t="shared" si="30"/>
        <v>Nov</v>
      </c>
      <c r="V974" t="str">
        <f t="shared" si="31"/>
        <v>Tuesday</v>
      </c>
      <c r="W974" s="1">
        <f>Sheet1[[#This Row],[TotalPrice]]-Sheet1[[#This Row],[ShippingCost]]</f>
        <v>2376.4399999999991</v>
      </c>
      <c r="X974" t="str">
        <f>TEXT(Sheet1[[#This Row],[Date]], "yyyy")</f>
        <v>2025</v>
      </c>
      <c r="Y974" s="1">
        <f>Sheet1[[#This Row],[UnitPrice]]*Sheet1[[#This Row],[Quantity]] *(1 - Sheet1[[#This Row],[Discount]])</f>
        <v>2398.5599999999995</v>
      </c>
      <c r="Z974" s="24">
        <f>SUM(Sheet1[[#This Row],[Quantity]]*Sheet1[[#This Row],[Returned]])</f>
        <v>0</v>
      </c>
    </row>
    <row r="975" spans="1:26" x14ac:dyDescent="0.25">
      <c r="A975" s="6">
        <v>45638</v>
      </c>
      <c r="B975" t="s">
        <v>62</v>
      </c>
      <c r="C975" t="s">
        <v>109</v>
      </c>
      <c r="D975">
        <v>17</v>
      </c>
      <c r="E975" s="1">
        <v>495.13</v>
      </c>
      <c r="F975" t="s">
        <v>58</v>
      </c>
      <c r="G975" t="s">
        <v>22</v>
      </c>
      <c r="H975" s="9">
        <v>0.1</v>
      </c>
      <c r="I975" t="s">
        <v>33</v>
      </c>
      <c r="J975" s="1">
        <v>7575.4889999999996</v>
      </c>
      <c r="K975" t="s">
        <v>24</v>
      </c>
      <c r="L975" t="s">
        <v>25</v>
      </c>
      <c r="M975">
        <v>1</v>
      </c>
      <c r="N975" t="s">
        <v>1946</v>
      </c>
      <c r="O975" t="s">
        <v>1947</v>
      </c>
      <c r="P975" s="11">
        <v>26.37</v>
      </c>
      <c r="Q975" s="6">
        <v>45638</v>
      </c>
      <c r="R975" s="6">
        <v>45647</v>
      </c>
      <c r="S975" t="s">
        <v>65</v>
      </c>
      <c r="T975">
        <f>Sheet1[[#This Row],[DeliveryDate]]-Sheet1[[#This Row],[OrderDate]]</f>
        <v>9</v>
      </c>
      <c r="U975" t="str">
        <f t="shared" si="30"/>
        <v>May</v>
      </c>
      <c r="V975" t="str">
        <f t="shared" si="31"/>
        <v>Friday</v>
      </c>
      <c r="W975" s="1">
        <f>Sheet1[[#This Row],[TotalPrice]]-Sheet1[[#This Row],[ShippingCost]]</f>
        <v>7549.1189999999997</v>
      </c>
      <c r="X975" t="str">
        <f>TEXT(Sheet1[[#This Row],[Date]], "yyyy")</f>
        <v>2024</v>
      </c>
      <c r="Y975" s="1">
        <f>Sheet1[[#This Row],[UnitPrice]]*Sheet1[[#This Row],[Quantity]] *(1 - Sheet1[[#This Row],[Discount]])</f>
        <v>7575.4889999999996</v>
      </c>
      <c r="Z975" s="24">
        <f>SUM(Sheet1[[#This Row],[Quantity]]*Sheet1[[#This Row],[Returned]])</f>
        <v>17</v>
      </c>
    </row>
    <row r="976" spans="1:26" hidden="1" x14ac:dyDescent="0.25">
      <c r="A976" s="6">
        <v>45784</v>
      </c>
      <c r="B976" t="s">
        <v>62</v>
      </c>
      <c r="C976" t="s">
        <v>30</v>
      </c>
      <c r="D976">
        <v>14</v>
      </c>
      <c r="E976" s="1">
        <v>142.05000000000001</v>
      </c>
      <c r="F976" t="s">
        <v>58</v>
      </c>
      <c r="G976" t="s">
        <v>32</v>
      </c>
      <c r="H976" s="9">
        <v>0.05</v>
      </c>
      <c r="I976" t="s">
        <v>47</v>
      </c>
      <c r="J976" s="1">
        <v>1889.2650000000001</v>
      </c>
      <c r="K976" t="s">
        <v>34</v>
      </c>
      <c r="L976" t="s">
        <v>35</v>
      </c>
      <c r="M976">
        <v>0</v>
      </c>
      <c r="N976" t="s">
        <v>1948</v>
      </c>
      <c r="O976" t="s">
        <v>1949</v>
      </c>
      <c r="P976" s="11">
        <v>33.65</v>
      </c>
      <c r="Q976" s="6">
        <v>45784</v>
      </c>
      <c r="R976" s="6">
        <v>45790</v>
      </c>
      <c r="S976" t="s">
        <v>65</v>
      </c>
      <c r="T976">
        <f>Sheet1[[#This Row],[DeliveryDate]]-Sheet1[[#This Row],[OrderDate]]</f>
        <v>6</v>
      </c>
      <c r="U976" t="str">
        <f t="shared" si="30"/>
        <v>Apr</v>
      </c>
      <c r="V976" t="str">
        <f t="shared" si="31"/>
        <v>Thursday</v>
      </c>
      <c r="W976" s="1">
        <f>Sheet1[[#This Row],[TotalPrice]]-Sheet1[[#This Row],[ShippingCost]]</f>
        <v>1855.615</v>
      </c>
      <c r="X976" t="str">
        <f>TEXT(Sheet1[[#This Row],[Date]], "yyyy")</f>
        <v>2025</v>
      </c>
      <c r="Y976" s="1">
        <f>Sheet1[[#This Row],[UnitPrice]]*Sheet1[[#This Row],[Quantity]] *(1 - Sheet1[[#This Row],[Discount]])</f>
        <v>1889.2650000000001</v>
      </c>
      <c r="Z976" s="24">
        <f>SUM(Sheet1[[#This Row],[Quantity]]*Sheet1[[#This Row],[Returned]])</f>
        <v>0</v>
      </c>
    </row>
    <row r="977" spans="1:26" hidden="1" x14ac:dyDescent="0.25">
      <c r="A977" s="6">
        <v>45796</v>
      </c>
      <c r="B977" t="s">
        <v>62</v>
      </c>
      <c r="C977" t="s">
        <v>46</v>
      </c>
      <c r="D977">
        <v>7</v>
      </c>
      <c r="E977" s="1">
        <v>338.42</v>
      </c>
      <c r="F977" t="s">
        <v>21</v>
      </c>
      <c r="G977" t="s">
        <v>32</v>
      </c>
      <c r="H977" s="9">
        <v>0.15</v>
      </c>
      <c r="I977" t="s">
        <v>33</v>
      </c>
      <c r="J977" s="1">
        <v>2013.5989999999999</v>
      </c>
      <c r="K977" t="s">
        <v>24</v>
      </c>
      <c r="L977" t="s">
        <v>25</v>
      </c>
      <c r="M977">
        <v>0</v>
      </c>
      <c r="N977" t="s">
        <v>1950</v>
      </c>
      <c r="O977" t="s">
        <v>1951</v>
      </c>
      <c r="P977" s="11">
        <v>5.82</v>
      </c>
      <c r="Q977" s="6">
        <v>45796</v>
      </c>
      <c r="R977" s="6">
        <v>45798</v>
      </c>
      <c r="S977" t="s">
        <v>65</v>
      </c>
      <c r="T977">
        <f>Sheet1[[#This Row],[DeliveryDate]]-Sheet1[[#This Row],[OrderDate]]</f>
        <v>2</v>
      </c>
      <c r="U977" t="str">
        <f t="shared" si="30"/>
        <v>Feb</v>
      </c>
      <c r="V977" t="str">
        <f t="shared" si="31"/>
        <v>Sunday</v>
      </c>
      <c r="W977" s="1">
        <f>Sheet1[[#This Row],[TotalPrice]]-Sheet1[[#This Row],[ShippingCost]]</f>
        <v>2007.779</v>
      </c>
      <c r="X977" t="str">
        <f>TEXT(Sheet1[[#This Row],[Date]], "yyyy")</f>
        <v>2025</v>
      </c>
      <c r="Y977" s="1">
        <f>Sheet1[[#This Row],[UnitPrice]]*Sheet1[[#This Row],[Quantity]] *(1 - Sheet1[[#This Row],[Discount]])</f>
        <v>2013.5989999999999</v>
      </c>
      <c r="Z977" s="24">
        <f>SUM(Sheet1[[#This Row],[Quantity]]*Sheet1[[#This Row],[Returned]])</f>
        <v>0</v>
      </c>
    </row>
    <row r="978" spans="1:26" x14ac:dyDescent="0.25">
      <c r="A978" s="6">
        <v>45536</v>
      </c>
      <c r="B978" t="s">
        <v>39</v>
      </c>
      <c r="C978" t="s">
        <v>93</v>
      </c>
      <c r="D978">
        <v>14</v>
      </c>
      <c r="E978" s="1">
        <v>297.56</v>
      </c>
      <c r="F978" t="s">
        <v>21</v>
      </c>
      <c r="G978" t="s">
        <v>22</v>
      </c>
      <c r="H978" s="9">
        <v>0.1</v>
      </c>
      <c r="I978" t="s">
        <v>66</v>
      </c>
      <c r="J978" s="1">
        <v>3749.2559999999999</v>
      </c>
      <c r="K978" t="s">
        <v>55</v>
      </c>
      <c r="L978" t="s">
        <v>25</v>
      </c>
      <c r="M978">
        <v>0</v>
      </c>
      <c r="N978" t="s">
        <v>1952</v>
      </c>
      <c r="O978" t="s">
        <v>1953</v>
      </c>
      <c r="P978" s="11">
        <v>31.44</v>
      </c>
      <c r="Q978" s="6">
        <v>45536</v>
      </c>
      <c r="R978" s="6">
        <v>45543</v>
      </c>
      <c r="S978" t="s">
        <v>44</v>
      </c>
      <c r="T978">
        <f>Sheet1[[#This Row],[DeliveryDate]]-Sheet1[[#This Row],[OrderDate]]</f>
        <v>7</v>
      </c>
      <c r="U978" t="str">
        <f t="shared" si="30"/>
        <v>May</v>
      </c>
      <c r="V978" t="str">
        <f t="shared" si="31"/>
        <v>Tuesday</v>
      </c>
      <c r="W978" s="1">
        <f>Sheet1[[#This Row],[TotalPrice]]-Sheet1[[#This Row],[ShippingCost]]</f>
        <v>3717.8159999999998</v>
      </c>
      <c r="X978" t="str">
        <f>TEXT(Sheet1[[#This Row],[Date]], "yyyy")</f>
        <v>2024</v>
      </c>
      <c r="Y978" s="1">
        <f>Sheet1[[#This Row],[UnitPrice]]*Sheet1[[#This Row],[Quantity]] *(1 - Sheet1[[#This Row],[Discount]])</f>
        <v>3749.2560000000003</v>
      </c>
      <c r="Z978" s="24">
        <f>SUM(Sheet1[[#This Row],[Quantity]]*Sheet1[[#This Row],[Returned]])</f>
        <v>0</v>
      </c>
    </row>
    <row r="979" spans="1:26" x14ac:dyDescent="0.25">
      <c r="A979" s="6">
        <v>45301</v>
      </c>
      <c r="B979" t="s">
        <v>39</v>
      </c>
      <c r="C979" t="s">
        <v>109</v>
      </c>
      <c r="D979">
        <v>19</v>
      </c>
      <c r="E979" s="1">
        <v>219.7</v>
      </c>
      <c r="F979" t="s">
        <v>31</v>
      </c>
      <c r="G979" t="s">
        <v>32</v>
      </c>
      <c r="H979" s="9">
        <v>0</v>
      </c>
      <c r="I979" t="s">
        <v>33</v>
      </c>
      <c r="J979" s="1">
        <v>4174.3</v>
      </c>
      <c r="K979" t="s">
        <v>67</v>
      </c>
      <c r="L979" t="s">
        <v>25</v>
      </c>
      <c r="M979">
        <v>0</v>
      </c>
      <c r="N979" t="s">
        <v>1954</v>
      </c>
      <c r="O979" t="s">
        <v>1955</v>
      </c>
      <c r="P979" s="11">
        <v>15.38</v>
      </c>
      <c r="Q979" s="6">
        <v>45301</v>
      </c>
      <c r="R979" s="6">
        <v>45307</v>
      </c>
      <c r="S979" t="s">
        <v>44</v>
      </c>
      <c r="T979">
        <f>Sheet1[[#This Row],[DeliveryDate]]-Sheet1[[#This Row],[OrderDate]]</f>
        <v>6</v>
      </c>
      <c r="U979" t="str">
        <f t="shared" si="30"/>
        <v>Jan</v>
      </c>
      <c r="V979" t="str">
        <f t="shared" si="31"/>
        <v>Wednesday</v>
      </c>
      <c r="W979" s="1">
        <f>Sheet1[[#This Row],[TotalPrice]]-Sheet1[[#This Row],[ShippingCost]]</f>
        <v>4158.92</v>
      </c>
      <c r="X979" t="str">
        <f>TEXT(Sheet1[[#This Row],[Date]], "yyyy")</f>
        <v>2024</v>
      </c>
      <c r="Y979" s="1">
        <f>Sheet1[[#This Row],[UnitPrice]]*Sheet1[[#This Row],[Quantity]] *(1 - Sheet1[[#This Row],[Discount]])</f>
        <v>4174.3</v>
      </c>
      <c r="Z979" s="24">
        <f>SUM(Sheet1[[#This Row],[Quantity]]*Sheet1[[#This Row],[Returned]])</f>
        <v>0</v>
      </c>
    </row>
    <row r="980" spans="1:26" hidden="1" x14ac:dyDescent="0.25">
      <c r="A980" s="6">
        <v>45794</v>
      </c>
      <c r="B980" t="s">
        <v>29</v>
      </c>
      <c r="C980" t="s">
        <v>30</v>
      </c>
      <c r="D980">
        <v>6</v>
      </c>
      <c r="E980" s="1">
        <v>94.34</v>
      </c>
      <c r="F980" t="s">
        <v>51</v>
      </c>
      <c r="G980" t="s">
        <v>32</v>
      </c>
      <c r="H980" s="9">
        <v>0.05</v>
      </c>
      <c r="I980" t="s">
        <v>33</v>
      </c>
      <c r="J980" s="1">
        <v>537.73799999999994</v>
      </c>
      <c r="K980" t="s">
        <v>67</v>
      </c>
      <c r="L980" t="s">
        <v>41</v>
      </c>
      <c r="M980">
        <v>1</v>
      </c>
      <c r="N980" t="s">
        <v>1956</v>
      </c>
      <c r="O980" t="s">
        <v>1957</v>
      </c>
      <c r="P980" s="11">
        <v>49.26</v>
      </c>
      <c r="Q980" s="6">
        <v>45794</v>
      </c>
      <c r="R980" s="6">
        <v>45800</v>
      </c>
      <c r="S980" t="s">
        <v>38</v>
      </c>
      <c r="T980">
        <f>Sheet1[[#This Row],[DeliveryDate]]-Sheet1[[#This Row],[OrderDate]]</f>
        <v>6</v>
      </c>
      <c r="U980" t="str">
        <f t="shared" si="30"/>
        <v>Feb</v>
      </c>
      <c r="V980" t="str">
        <f t="shared" si="31"/>
        <v>Friday</v>
      </c>
      <c r="W980" s="1">
        <f>Sheet1[[#This Row],[TotalPrice]]-Sheet1[[#This Row],[ShippingCost]]</f>
        <v>488.47799999999995</v>
      </c>
      <c r="X980" t="str">
        <f>TEXT(Sheet1[[#This Row],[Date]], "yyyy")</f>
        <v>2025</v>
      </c>
      <c r="Y980" s="1">
        <f>Sheet1[[#This Row],[UnitPrice]]*Sheet1[[#This Row],[Quantity]] *(1 - Sheet1[[#This Row],[Discount]])</f>
        <v>537.73799999999994</v>
      </c>
      <c r="Z980" s="24">
        <f>SUM(Sheet1[[#This Row],[Quantity]]*Sheet1[[#This Row],[Returned]])</f>
        <v>6</v>
      </c>
    </row>
    <row r="981" spans="1:26" x14ac:dyDescent="0.25">
      <c r="A981" s="6">
        <v>45499</v>
      </c>
      <c r="B981" t="s">
        <v>45</v>
      </c>
      <c r="C981" t="s">
        <v>20</v>
      </c>
      <c r="D981">
        <v>9</v>
      </c>
      <c r="E981" s="1">
        <v>486.58</v>
      </c>
      <c r="F981" t="s">
        <v>31</v>
      </c>
      <c r="G981" t="s">
        <v>32</v>
      </c>
      <c r="H981" s="9">
        <v>0.15</v>
      </c>
      <c r="I981" t="s">
        <v>33</v>
      </c>
      <c r="J981" s="1">
        <v>3722.337</v>
      </c>
      <c r="K981" t="s">
        <v>24</v>
      </c>
      <c r="L981" t="s">
        <v>25</v>
      </c>
      <c r="M981">
        <v>0</v>
      </c>
      <c r="N981" t="s">
        <v>1958</v>
      </c>
      <c r="O981" t="s">
        <v>1959</v>
      </c>
      <c r="P981" s="11">
        <v>38.72</v>
      </c>
      <c r="Q981" s="6">
        <v>45499</v>
      </c>
      <c r="R981" s="6">
        <v>45503</v>
      </c>
      <c r="S981" t="s">
        <v>50</v>
      </c>
      <c r="T981">
        <f>Sheet1[[#This Row],[DeliveryDate]]-Sheet1[[#This Row],[OrderDate]]</f>
        <v>4</v>
      </c>
      <c r="U981" t="str">
        <f t="shared" si="30"/>
        <v>Sep</v>
      </c>
      <c r="V981" t="str">
        <f t="shared" si="31"/>
        <v>Monday</v>
      </c>
      <c r="W981" s="1">
        <f>Sheet1[[#This Row],[TotalPrice]]-Sheet1[[#This Row],[ShippingCost]]</f>
        <v>3683.6170000000002</v>
      </c>
      <c r="X981" t="str">
        <f>TEXT(Sheet1[[#This Row],[Date]], "yyyy")</f>
        <v>2024</v>
      </c>
      <c r="Y981" s="1">
        <f>Sheet1[[#This Row],[UnitPrice]]*Sheet1[[#This Row],[Quantity]] *(1 - Sheet1[[#This Row],[Discount]])</f>
        <v>3722.337</v>
      </c>
      <c r="Z981" s="24">
        <f>SUM(Sheet1[[#This Row],[Quantity]]*Sheet1[[#This Row],[Returned]])</f>
        <v>0</v>
      </c>
    </row>
    <row r="982" spans="1:26" x14ac:dyDescent="0.25">
      <c r="A982" s="6">
        <v>45652</v>
      </c>
      <c r="B982" t="s">
        <v>29</v>
      </c>
      <c r="C982" t="s">
        <v>40</v>
      </c>
      <c r="D982">
        <v>12</v>
      </c>
      <c r="E982" s="1">
        <v>578.86</v>
      </c>
      <c r="F982" t="s">
        <v>58</v>
      </c>
      <c r="G982" t="s">
        <v>32</v>
      </c>
      <c r="H982" s="9">
        <v>0.15</v>
      </c>
      <c r="I982" t="s">
        <v>47</v>
      </c>
      <c r="J982" s="1">
        <v>5904.3719999999994</v>
      </c>
      <c r="K982" t="s">
        <v>67</v>
      </c>
      <c r="L982" t="s">
        <v>25</v>
      </c>
      <c r="M982">
        <v>0</v>
      </c>
      <c r="N982" t="s">
        <v>1960</v>
      </c>
      <c r="O982" t="s">
        <v>1961</v>
      </c>
      <c r="P982" s="11">
        <v>25.84</v>
      </c>
      <c r="Q982" s="6">
        <v>45652</v>
      </c>
      <c r="R982" s="6">
        <v>45660</v>
      </c>
      <c r="S982" t="s">
        <v>38</v>
      </c>
      <c r="T982">
        <f>Sheet1[[#This Row],[DeliveryDate]]-Sheet1[[#This Row],[OrderDate]]</f>
        <v>8</v>
      </c>
      <c r="U982" t="str">
        <f t="shared" si="30"/>
        <v>May</v>
      </c>
      <c r="V982" t="str">
        <f t="shared" si="31"/>
        <v>Tuesday</v>
      </c>
      <c r="W982" s="1">
        <f>Sheet1[[#This Row],[TotalPrice]]-Sheet1[[#This Row],[ShippingCost]]</f>
        <v>5878.5319999999992</v>
      </c>
      <c r="X982" t="str">
        <f>TEXT(Sheet1[[#This Row],[Date]], "yyyy")</f>
        <v>2024</v>
      </c>
      <c r="Y982" s="1">
        <f>Sheet1[[#This Row],[UnitPrice]]*Sheet1[[#This Row],[Quantity]] *(1 - Sheet1[[#This Row],[Discount]])</f>
        <v>5904.3719999999994</v>
      </c>
      <c r="Z982" s="24">
        <f>SUM(Sheet1[[#This Row],[Quantity]]*Sheet1[[#This Row],[Returned]])</f>
        <v>0</v>
      </c>
    </row>
    <row r="983" spans="1:26" hidden="1" x14ac:dyDescent="0.25">
      <c r="A983" s="6">
        <v>45680</v>
      </c>
      <c r="B983" t="s">
        <v>19</v>
      </c>
      <c r="C983" t="s">
        <v>93</v>
      </c>
      <c r="D983">
        <v>7</v>
      </c>
      <c r="E983" s="1">
        <v>196.88</v>
      </c>
      <c r="F983" t="s">
        <v>51</v>
      </c>
      <c r="G983" t="s">
        <v>32</v>
      </c>
      <c r="H983" s="9">
        <v>0</v>
      </c>
      <c r="I983" t="s">
        <v>66</v>
      </c>
      <c r="J983" s="1">
        <v>1378.16</v>
      </c>
      <c r="K983" t="s">
        <v>55</v>
      </c>
      <c r="L983" t="s">
        <v>35</v>
      </c>
      <c r="M983">
        <v>0</v>
      </c>
      <c r="N983" t="s">
        <v>1962</v>
      </c>
      <c r="O983" t="s">
        <v>1963</v>
      </c>
      <c r="P983" s="11">
        <v>44.92</v>
      </c>
      <c r="Q983" s="6">
        <v>45680</v>
      </c>
      <c r="R983" s="6">
        <v>45688</v>
      </c>
      <c r="S983" t="s">
        <v>28</v>
      </c>
      <c r="T983">
        <f>Sheet1[[#This Row],[DeliveryDate]]-Sheet1[[#This Row],[OrderDate]]</f>
        <v>8</v>
      </c>
      <c r="U983" t="str">
        <f t="shared" si="30"/>
        <v>Dec</v>
      </c>
      <c r="V983" t="str">
        <f t="shared" si="31"/>
        <v>Sunday</v>
      </c>
      <c r="W983" s="1">
        <f>Sheet1[[#This Row],[TotalPrice]]-Sheet1[[#This Row],[ShippingCost]]</f>
        <v>1333.24</v>
      </c>
      <c r="X983" t="str">
        <f>TEXT(Sheet1[[#This Row],[Date]], "yyyy")</f>
        <v>2025</v>
      </c>
      <c r="Y983" s="1">
        <f>Sheet1[[#This Row],[UnitPrice]]*Sheet1[[#This Row],[Quantity]] *(1 - Sheet1[[#This Row],[Discount]])</f>
        <v>1378.1599999999999</v>
      </c>
      <c r="Z983" s="24">
        <f>SUM(Sheet1[[#This Row],[Quantity]]*Sheet1[[#This Row],[Returned]])</f>
        <v>0</v>
      </c>
    </row>
    <row r="984" spans="1:26" x14ac:dyDescent="0.25">
      <c r="A984" s="6">
        <v>45720</v>
      </c>
      <c r="B984" t="s">
        <v>45</v>
      </c>
      <c r="C984" t="s">
        <v>93</v>
      </c>
      <c r="D984">
        <v>11</v>
      </c>
      <c r="E984" s="1">
        <v>447.38</v>
      </c>
      <c r="F984" t="s">
        <v>58</v>
      </c>
      <c r="G984" t="s">
        <v>22</v>
      </c>
      <c r="H984" s="9">
        <v>0</v>
      </c>
      <c r="I984" t="s">
        <v>33</v>
      </c>
      <c r="J984" s="1">
        <v>4921.18</v>
      </c>
      <c r="K984" t="s">
        <v>34</v>
      </c>
      <c r="L984" t="s">
        <v>35</v>
      </c>
      <c r="M984">
        <v>0</v>
      </c>
      <c r="N984" t="s">
        <v>1964</v>
      </c>
      <c r="O984" t="s">
        <v>914</v>
      </c>
      <c r="P984" s="11">
        <v>36.72</v>
      </c>
      <c r="Q984" s="6">
        <v>45720</v>
      </c>
      <c r="R984" s="6">
        <v>45727</v>
      </c>
      <c r="S984" t="s">
        <v>50</v>
      </c>
      <c r="T984">
        <f>Sheet1[[#This Row],[DeliveryDate]]-Sheet1[[#This Row],[OrderDate]]</f>
        <v>7</v>
      </c>
      <c r="U984" t="str">
        <f t="shared" si="30"/>
        <v>Mar</v>
      </c>
      <c r="V984" t="str">
        <f t="shared" si="31"/>
        <v>Tuesday</v>
      </c>
      <c r="W984" s="1">
        <f>Sheet1[[#This Row],[TotalPrice]]-Sheet1[[#This Row],[ShippingCost]]</f>
        <v>4884.46</v>
      </c>
      <c r="X984" t="str">
        <f>TEXT(Sheet1[[#This Row],[Date]], "yyyy")</f>
        <v>2025</v>
      </c>
      <c r="Y984" s="1">
        <f>Sheet1[[#This Row],[UnitPrice]]*Sheet1[[#This Row],[Quantity]] *(1 - Sheet1[[#This Row],[Discount]])</f>
        <v>4921.18</v>
      </c>
      <c r="Z984" s="24">
        <f>SUM(Sheet1[[#This Row],[Quantity]]*Sheet1[[#This Row],[Returned]])</f>
        <v>0</v>
      </c>
    </row>
    <row r="985" spans="1:26" x14ac:dyDescent="0.25">
      <c r="A985" s="6">
        <v>45554</v>
      </c>
      <c r="B985" t="s">
        <v>45</v>
      </c>
      <c r="C985" t="s">
        <v>40</v>
      </c>
      <c r="D985">
        <v>2</v>
      </c>
      <c r="E985" s="1">
        <v>27.64</v>
      </c>
      <c r="F985" t="s">
        <v>21</v>
      </c>
      <c r="G985" t="s">
        <v>32</v>
      </c>
      <c r="H985" s="9">
        <v>0.15</v>
      </c>
      <c r="I985" t="s">
        <v>47</v>
      </c>
      <c r="J985" s="1">
        <v>46.988</v>
      </c>
      <c r="K985" t="s">
        <v>82</v>
      </c>
      <c r="L985" t="s">
        <v>25</v>
      </c>
      <c r="M985">
        <v>0</v>
      </c>
      <c r="N985" t="s">
        <v>1965</v>
      </c>
      <c r="O985" t="s">
        <v>1966</v>
      </c>
      <c r="P985" s="11">
        <v>21.73</v>
      </c>
      <c r="Q985" s="6">
        <v>45554</v>
      </c>
      <c r="R985" s="6">
        <v>45563</v>
      </c>
      <c r="S985" t="s">
        <v>50</v>
      </c>
      <c r="T985">
        <f>Sheet1[[#This Row],[DeliveryDate]]-Sheet1[[#This Row],[OrderDate]]</f>
        <v>9</v>
      </c>
      <c r="U985" t="str">
        <f t="shared" si="30"/>
        <v>Jul</v>
      </c>
      <c r="V985" t="str">
        <f t="shared" si="31"/>
        <v>Tuesday</v>
      </c>
      <c r="W985" s="1">
        <f>Sheet1[[#This Row],[TotalPrice]]-Sheet1[[#This Row],[ShippingCost]]</f>
        <v>25.257999999999999</v>
      </c>
      <c r="X985" t="str">
        <f>TEXT(Sheet1[[#This Row],[Date]], "yyyy")</f>
        <v>2024</v>
      </c>
      <c r="Y985" s="1">
        <f>Sheet1[[#This Row],[UnitPrice]]*Sheet1[[#This Row],[Quantity]] *(1 - Sheet1[[#This Row],[Discount]])</f>
        <v>46.988</v>
      </c>
      <c r="Z985" s="24">
        <f>SUM(Sheet1[[#This Row],[Quantity]]*Sheet1[[#This Row],[Returned]])</f>
        <v>0</v>
      </c>
    </row>
    <row r="986" spans="1:26" hidden="1" x14ac:dyDescent="0.25">
      <c r="A986" s="6">
        <v>45192</v>
      </c>
      <c r="B986" t="s">
        <v>39</v>
      </c>
      <c r="C986" t="s">
        <v>102</v>
      </c>
      <c r="D986">
        <v>17</v>
      </c>
      <c r="E986" s="1">
        <v>439.3</v>
      </c>
      <c r="F986" t="s">
        <v>21</v>
      </c>
      <c r="G986" t="s">
        <v>32</v>
      </c>
      <c r="H986" s="9">
        <v>0</v>
      </c>
      <c r="I986" t="s">
        <v>47</v>
      </c>
      <c r="J986" s="1">
        <v>7468.1</v>
      </c>
      <c r="K986" t="s">
        <v>24</v>
      </c>
      <c r="L986" t="s">
        <v>25</v>
      </c>
      <c r="M986">
        <v>0</v>
      </c>
      <c r="N986" t="s">
        <v>1967</v>
      </c>
      <c r="O986" t="s">
        <v>1968</v>
      </c>
      <c r="P986" s="11">
        <v>12.87</v>
      </c>
      <c r="Q986" s="6">
        <v>45192</v>
      </c>
      <c r="R986" s="6">
        <v>45195</v>
      </c>
      <c r="S986" t="s">
        <v>44</v>
      </c>
      <c r="T986">
        <f>Sheet1[[#This Row],[DeliveryDate]]-Sheet1[[#This Row],[OrderDate]]</f>
        <v>3</v>
      </c>
      <c r="U986" t="str">
        <f t="shared" si="30"/>
        <v>Jul</v>
      </c>
      <c r="V986" t="str">
        <f t="shared" si="31"/>
        <v>Sunday</v>
      </c>
      <c r="W986" s="1">
        <f>Sheet1[[#This Row],[TotalPrice]]-Sheet1[[#This Row],[ShippingCost]]</f>
        <v>7455.2300000000005</v>
      </c>
      <c r="X986" t="str">
        <f>TEXT(Sheet1[[#This Row],[Date]], "yyyy")</f>
        <v>2023</v>
      </c>
      <c r="Y986" s="1">
        <f>Sheet1[[#This Row],[UnitPrice]]*Sheet1[[#This Row],[Quantity]] *(1 - Sheet1[[#This Row],[Discount]])</f>
        <v>7468.1</v>
      </c>
      <c r="Z986" s="24">
        <f>SUM(Sheet1[[#This Row],[Quantity]]*Sheet1[[#This Row],[Returned]])</f>
        <v>0</v>
      </c>
    </row>
    <row r="987" spans="1:26" x14ac:dyDescent="0.25">
      <c r="A987" s="6">
        <v>45657</v>
      </c>
      <c r="B987" t="s">
        <v>19</v>
      </c>
      <c r="C987" t="s">
        <v>109</v>
      </c>
      <c r="D987">
        <v>15</v>
      </c>
      <c r="E987" s="1">
        <v>573.80999999999995</v>
      </c>
      <c r="F987" t="s">
        <v>51</v>
      </c>
      <c r="G987" t="s">
        <v>32</v>
      </c>
      <c r="H987" s="9">
        <v>0</v>
      </c>
      <c r="I987" t="s">
        <v>33</v>
      </c>
      <c r="J987" s="1">
        <v>8607.15</v>
      </c>
      <c r="K987" t="s">
        <v>34</v>
      </c>
      <c r="L987" t="s">
        <v>35</v>
      </c>
      <c r="M987">
        <v>0</v>
      </c>
      <c r="N987" t="s">
        <v>1969</v>
      </c>
      <c r="O987" t="s">
        <v>1014</v>
      </c>
      <c r="P987" s="11">
        <v>35.869999999999997</v>
      </c>
      <c r="Q987" s="6">
        <v>45657</v>
      </c>
      <c r="R987" s="6">
        <v>45659</v>
      </c>
      <c r="S987" t="s">
        <v>28</v>
      </c>
      <c r="T987">
        <f>Sheet1[[#This Row],[DeliveryDate]]-Sheet1[[#This Row],[OrderDate]]</f>
        <v>2</v>
      </c>
      <c r="U987" t="str">
        <f t="shared" si="30"/>
        <v>Mar</v>
      </c>
      <c r="V987" t="str">
        <f t="shared" si="31"/>
        <v>Thursday</v>
      </c>
      <c r="W987" s="1">
        <f>Sheet1[[#This Row],[TotalPrice]]-Sheet1[[#This Row],[ShippingCost]]</f>
        <v>8571.2799999999988</v>
      </c>
      <c r="X987" t="str">
        <f>TEXT(Sheet1[[#This Row],[Date]], "yyyy")</f>
        <v>2024</v>
      </c>
      <c r="Y987" s="1">
        <f>Sheet1[[#This Row],[UnitPrice]]*Sheet1[[#This Row],[Quantity]] *(1 - Sheet1[[#This Row],[Discount]])</f>
        <v>8607.15</v>
      </c>
      <c r="Z987" s="24">
        <f>SUM(Sheet1[[#This Row],[Quantity]]*Sheet1[[#This Row],[Returned]])</f>
        <v>0</v>
      </c>
    </row>
    <row r="988" spans="1:26" hidden="1" x14ac:dyDescent="0.25">
      <c r="A988" s="6">
        <v>45314</v>
      </c>
      <c r="B988" t="s">
        <v>39</v>
      </c>
      <c r="C988" t="s">
        <v>40</v>
      </c>
      <c r="D988">
        <v>19</v>
      </c>
      <c r="E988" s="1">
        <v>360.06</v>
      </c>
      <c r="F988" t="s">
        <v>51</v>
      </c>
      <c r="G988" t="s">
        <v>22</v>
      </c>
      <c r="H988" s="9">
        <v>0.05</v>
      </c>
      <c r="I988" t="s">
        <v>23</v>
      </c>
      <c r="J988" s="1">
        <v>6499.0829999999996</v>
      </c>
      <c r="K988" t="s">
        <v>55</v>
      </c>
      <c r="L988" t="s">
        <v>25</v>
      </c>
      <c r="M988">
        <v>0</v>
      </c>
      <c r="N988" t="s">
        <v>1970</v>
      </c>
      <c r="O988" t="s">
        <v>1971</v>
      </c>
      <c r="P988" s="11">
        <v>33.19</v>
      </c>
      <c r="Q988" s="6">
        <v>45314</v>
      </c>
      <c r="R988" s="6">
        <v>45322</v>
      </c>
      <c r="S988" t="s">
        <v>44</v>
      </c>
      <c r="T988">
        <f>Sheet1[[#This Row],[DeliveryDate]]-Sheet1[[#This Row],[OrderDate]]</f>
        <v>8</v>
      </c>
      <c r="U988" t="str">
        <f t="shared" si="30"/>
        <v>Dec</v>
      </c>
      <c r="V988" t="str">
        <f t="shared" si="31"/>
        <v>Tuesday</v>
      </c>
      <c r="W988" s="1">
        <f>Sheet1[[#This Row],[TotalPrice]]-Sheet1[[#This Row],[ShippingCost]]</f>
        <v>6465.893</v>
      </c>
      <c r="X988" t="str">
        <f>TEXT(Sheet1[[#This Row],[Date]], "yyyy")</f>
        <v>2024</v>
      </c>
      <c r="Y988" s="1">
        <f>Sheet1[[#This Row],[UnitPrice]]*Sheet1[[#This Row],[Quantity]] *(1 - Sheet1[[#This Row],[Discount]])</f>
        <v>6499.0829999999996</v>
      </c>
      <c r="Z988" s="24">
        <f>SUM(Sheet1[[#This Row],[Quantity]]*Sheet1[[#This Row],[Returned]])</f>
        <v>0</v>
      </c>
    </row>
    <row r="989" spans="1:26" hidden="1" x14ac:dyDescent="0.25">
      <c r="A989" s="6">
        <v>45108</v>
      </c>
      <c r="B989" t="s">
        <v>19</v>
      </c>
      <c r="C989" t="s">
        <v>46</v>
      </c>
      <c r="D989">
        <v>19</v>
      </c>
      <c r="E989" s="1">
        <v>161.13</v>
      </c>
      <c r="F989" t="s">
        <v>31</v>
      </c>
      <c r="G989" t="s">
        <v>22</v>
      </c>
      <c r="H989" s="9">
        <v>0</v>
      </c>
      <c r="I989" t="s">
        <v>66</v>
      </c>
      <c r="J989" s="1">
        <v>3061.47</v>
      </c>
      <c r="K989" t="s">
        <v>82</v>
      </c>
      <c r="L989" t="s">
        <v>25</v>
      </c>
      <c r="M989">
        <v>0</v>
      </c>
      <c r="N989" t="s">
        <v>1972</v>
      </c>
      <c r="O989" t="s">
        <v>1973</v>
      </c>
      <c r="P989" s="11">
        <v>5.46</v>
      </c>
      <c r="Q989" s="6">
        <v>45108</v>
      </c>
      <c r="R989" s="6">
        <v>45113</v>
      </c>
      <c r="S989" t="s">
        <v>28</v>
      </c>
      <c r="T989">
        <f>Sheet1[[#This Row],[DeliveryDate]]-Sheet1[[#This Row],[OrderDate]]</f>
        <v>5</v>
      </c>
      <c r="U989" t="str">
        <f t="shared" si="30"/>
        <v>Dec</v>
      </c>
      <c r="V989" t="str">
        <f t="shared" si="31"/>
        <v>Monday</v>
      </c>
      <c r="W989" s="1">
        <f>Sheet1[[#This Row],[TotalPrice]]-Sheet1[[#This Row],[ShippingCost]]</f>
        <v>3056.0099999999998</v>
      </c>
      <c r="X989" t="str">
        <f>TEXT(Sheet1[[#This Row],[Date]], "yyyy")</f>
        <v>2023</v>
      </c>
      <c r="Y989" s="1">
        <f>Sheet1[[#This Row],[UnitPrice]]*Sheet1[[#This Row],[Quantity]] *(1 - Sheet1[[#This Row],[Discount]])</f>
        <v>3061.47</v>
      </c>
      <c r="Z989" s="24">
        <f>SUM(Sheet1[[#This Row],[Quantity]]*Sheet1[[#This Row],[Returned]])</f>
        <v>0</v>
      </c>
    </row>
    <row r="990" spans="1:26" x14ac:dyDescent="0.25">
      <c r="A990" s="6">
        <v>45738</v>
      </c>
      <c r="B990" t="s">
        <v>29</v>
      </c>
      <c r="C990" t="s">
        <v>20</v>
      </c>
      <c r="D990">
        <v>11</v>
      </c>
      <c r="E990" s="1">
        <v>29.6</v>
      </c>
      <c r="F990" t="s">
        <v>58</v>
      </c>
      <c r="G990" t="s">
        <v>32</v>
      </c>
      <c r="H990" s="9">
        <v>0.15</v>
      </c>
      <c r="I990" t="s">
        <v>52</v>
      </c>
      <c r="J990" s="1">
        <v>276.76</v>
      </c>
      <c r="K990" t="s">
        <v>67</v>
      </c>
      <c r="L990" t="s">
        <v>25</v>
      </c>
      <c r="M990">
        <v>1</v>
      </c>
      <c r="N990" t="s">
        <v>1974</v>
      </c>
      <c r="O990" t="s">
        <v>1975</v>
      </c>
      <c r="P990" s="11">
        <v>34.96</v>
      </c>
      <c r="Q990" s="6">
        <v>45738</v>
      </c>
      <c r="R990" s="6">
        <v>45741</v>
      </c>
      <c r="S990" t="s">
        <v>38</v>
      </c>
      <c r="T990">
        <f>Sheet1[[#This Row],[DeliveryDate]]-Sheet1[[#This Row],[OrderDate]]</f>
        <v>3</v>
      </c>
      <c r="U990" t="str">
        <f t="shared" si="30"/>
        <v>Sep</v>
      </c>
      <c r="V990" t="str">
        <f t="shared" si="31"/>
        <v>Tuesday</v>
      </c>
      <c r="W990" s="1">
        <f>Sheet1[[#This Row],[TotalPrice]]-Sheet1[[#This Row],[ShippingCost]]</f>
        <v>241.79999999999998</v>
      </c>
      <c r="X990" t="str">
        <f>TEXT(Sheet1[[#This Row],[Date]], "yyyy")</f>
        <v>2025</v>
      </c>
      <c r="Y990" s="1">
        <f>Sheet1[[#This Row],[UnitPrice]]*Sheet1[[#This Row],[Quantity]] *(1 - Sheet1[[#This Row],[Discount]])</f>
        <v>276.76</v>
      </c>
      <c r="Z990" s="24">
        <f>SUM(Sheet1[[#This Row],[Quantity]]*Sheet1[[#This Row],[Returned]])</f>
        <v>11</v>
      </c>
    </row>
    <row r="991" spans="1:26" x14ac:dyDescent="0.25">
      <c r="A991" s="6">
        <v>45695</v>
      </c>
      <c r="B991" t="s">
        <v>29</v>
      </c>
      <c r="C991" t="s">
        <v>20</v>
      </c>
      <c r="D991">
        <v>16</v>
      </c>
      <c r="E991" s="1">
        <v>172.89</v>
      </c>
      <c r="F991" t="s">
        <v>21</v>
      </c>
      <c r="G991" t="s">
        <v>22</v>
      </c>
      <c r="H991" s="9">
        <v>0.15</v>
      </c>
      <c r="I991" t="s">
        <v>66</v>
      </c>
      <c r="J991" s="1">
        <v>2351.3040000000001</v>
      </c>
      <c r="K991" t="s">
        <v>82</v>
      </c>
      <c r="L991" t="s">
        <v>25</v>
      </c>
      <c r="M991">
        <v>1</v>
      </c>
      <c r="N991" t="s">
        <v>1976</v>
      </c>
      <c r="O991" t="s">
        <v>1977</v>
      </c>
      <c r="P991" s="11">
        <v>41.87</v>
      </c>
      <c r="Q991" s="6">
        <v>45695</v>
      </c>
      <c r="R991" s="6">
        <v>45703</v>
      </c>
      <c r="S991" t="s">
        <v>38</v>
      </c>
      <c r="T991">
        <f>Sheet1[[#This Row],[DeliveryDate]]-Sheet1[[#This Row],[OrderDate]]</f>
        <v>8</v>
      </c>
      <c r="U991" t="str">
        <f t="shared" si="30"/>
        <v>Jan</v>
      </c>
      <c r="V991" t="str">
        <f t="shared" si="31"/>
        <v>Friday</v>
      </c>
      <c r="W991" s="1">
        <f>Sheet1[[#This Row],[TotalPrice]]-Sheet1[[#This Row],[ShippingCost]]</f>
        <v>2309.4340000000002</v>
      </c>
      <c r="X991" t="str">
        <f>TEXT(Sheet1[[#This Row],[Date]], "yyyy")</f>
        <v>2025</v>
      </c>
      <c r="Y991" s="1">
        <f>Sheet1[[#This Row],[UnitPrice]]*Sheet1[[#This Row],[Quantity]] *(1 - Sheet1[[#This Row],[Discount]])</f>
        <v>2351.3039999999996</v>
      </c>
      <c r="Z991" s="24">
        <f>SUM(Sheet1[[#This Row],[Quantity]]*Sheet1[[#This Row],[Returned]])</f>
        <v>16</v>
      </c>
    </row>
    <row r="992" spans="1:26" hidden="1" x14ac:dyDescent="0.25">
      <c r="A992" s="6">
        <v>45217</v>
      </c>
      <c r="B992" t="s">
        <v>39</v>
      </c>
      <c r="C992" t="s">
        <v>30</v>
      </c>
      <c r="D992">
        <v>5</v>
      </c>
      <c r="E992" s="1">
        <v>48.06</v>
      </c>
      <c r="F992" t="s">
        <v>31</v>
      </c>
      <c r="G992" t="s">
        <v>22</v>
      </c>
      <c r="H992" s="9">
        <v>0</v>
      </c>
      <c r="I992" t="s">
        <v>33</v>
      </c>
      <c r="J992" s="1">
        <v>240.3</v>
      </c>
      <c r="K992" t="s">
        <v>34</v>
      </c>
      <c r="L992" t="s">
        <v>25</v>
      </c>
      <c r="M992">
        <v>0</v>
      </c>
      <c r="N992" t="s">
        <v>1978</v>
      </c>
      <c r="O992" t="s">
        <v>1979</v>
      </c>
      <c r="P992" s="11">
        <v>19.170000000000002</v>
      </c>
      <c r="Q992" s="6">
        <v>45217</v>
      </c>
      <c r="R992" s="6">
        <v>45225</v>
      </c>
      <c r="S992" t="s">
        <v>44</v>
      </c>
      <c r="T992">
        <f>Sheet1[[#This Row],[DeliveryDate]]-Sheet1[[#This Row],[OrderDate]]</f>
        <v>8</v>
      </c>
      <c r="U992" t="str">
        <f t="shared" si="30"/>
        <v>Feb</v>
      </c>
      <c r="V992" t="str">
        <f t="shared" si="31"/>
        <v>Friday</v>
      </c>
      <c r="W992" s="1">
        <f>Sheet1[[#This Row],[TotalPrice]]-Sheet1[[#This Row],[ShippingCost]]</f>
        <v>221.13</v>
      </c>
      <c r="X992" t="str">
        <f>TEXT(Sheet1[[#This Row],[Date]], "yyyy")</f>
        <v>2023</v>
      </c>
      <c r="Y992" s="1">
        <f>Sheet1[[#This Row],[UnitPrice]]*Sheet1[[#This Row],[Quantity]] *(1 - Sheet1[[#This Row],[Discount]])</f>
        <v>240.3</v>
      </c>
      <c r="Z992" s="24">
        <f>SUM(Sheet1[[#This Row],[Quantity]]*Sheet1[[#This Row],[Returned]])</f>
        <v>0</v>
      </c>
    </row>
    <row r="993" spans="1:26" x14ac:dyDescent="0.25">
      <c r="A993" s="6">
        <v>45724</v>
      </c>
      <c r="B993" t="s">
        <v>29</v>
      </c>
      <c r="C993" t="s">
        <v>20</v>
      </c>
      <c r="D993">
        <v>4</v>
      </c>
      <c r="E993" s="1">
        <v>24.58</v>
      </c>
      <c r="F993" t="s">
        <v>21</v>
      </c>
      <c r="G993" t="s">
        <v>22</v>
      </c>
      <c r="H993" s="9">
        <v>0.15</v>
      </c>
      <c r="I993" t="s">
        <v>52</v>
      </c>
      <c r="J993" s="1">
        <v>83.571999999999989</v>
      </c>
      <c r="K993" t="s">
        <v>55</v>
      </c>
      <c r="L993" t="s">
        <v>41</v>
      </c>
      <c r="M993">
        <v>0</v>
      </c>
      <c r="N993" t="s">
        <v>1980</v>
      </c>
      <c r="O993" t="s">
        <v>1981</v>
      </c>
      <c r="P993" s="11">
        <v>39.869999999999997</v>
      </c>
      <c r="Q993" s="6">
        <v>45724</v>
      </c>
      <c r="R993" s="6">
        <v>45733</v>
      </c>
      <c r="S993" t="s">
        <v>38</v>
      </c>
      <c r="T993">
        <f>Sheet1[[#This Row],[DeliveryDate]]-Sheet1[[#This Row],[OrderDate]]</f>
        <v>9</v>
      </c>
      <c r="U993" t="str">
        <f t="shared" si="30"/>
        <v>Jun</v>
      </c>
      <c r="V993" t="str">
        <f t="shared" si="31"/>
        <v>Tuesday</v>
      </c>
      <c r="W993" s="1">
        <f>Sheet1[[#This Row],[TotalPrice]]-Sheet1[[#This Row],[ShippingCost]]</f>
        <v>43.701999999999991</v>
      </c>
      <c r="X993" t="str">
        <f>TEXT(Sheet1[[#This Row],[Date]], "yyyy")</f>
        <v>2025</v>
      </c>
      <c r="Y993" s="1">
        <f>Sheet1[[#This Row],[UnitPrice]]*Sheet1[[#This Row],[Quantity]] *(1 - Sheet1[[#This Row],[Discount]])</f>
        <v>83.571999999999989</v>
      </c>
      <c r="Z993" s="24">
        <f>SUM(Sheet1[[#This Row],[Quantity]]*Sheet1[[#This Row],[Returned]])</f>
        <v>0</v>
      </c>
    </row>
    <row r="994" spans="1:26" hidden="1" x14ac:dyDescent="0.25">
      <c r="A994" s="6">
        <v>45110</v>
      </c>
      <c r="B994" t="s">
        <v>62</v>
      </c>
      <c r="C994" t="s">
        <v>40</v>
      </c>
      <c r="D994">
        <v>2</v>
      </c>
      <c r="E994" s="1">
        <v>504.82</v>
      </c>
      <c r="F994" t="s">
        <v>58</v>
      </c>
      <c r="G994" t="s">
        <v>32</v>
      </c>
      <c r="H994" s="9">
        <v>0</v>
      </c>
      <c r="I994" t="s">
        <v>52</v>
      </c>
      <c r="J994" s="1">
        <v>1009.64</v>
      </c>
      <c r="K994" t="s">
        <v>55</v>
      </c>
      <c r="L994" t="s">
        <v>25</v>
      </c>
      <c r="M994">
        <v>0</v>
      </c>
      <c r="N994" t="s">
        <v>1982</v>
      </c>
      <c r="O994" t="s">
        <v>1983</v>
      </c>
      <c r="P994" s="11">
        <v>25.54</v>
      </c>
      <c r="Q994" s="6">
        <v>45110</v>
      </c>
      <c r="R994" s="6">
        <v>45115</v>
      </c>
      <c r="S994" t="s">
        <v>65</v>
      </c>
      <c r="T994">
        <f>Sheet1[[#This Row],[DeliveryDate]]-Sheet1[[#This Row],[OrderDate]]</f>
        <v>5</v>
      </c>
      <c r="U994" t="str">
        <f t="shared" si="30"/>
        <v>Feb</v>
      </c>
      <c r="V994" t="str">
        <f t="shared" si="31"/>
        <v>Saturday</v>
      </c>
      <c r="W994" s="1">
        <f>Sheet1[[#This Row],[TotalPrice]]-Sheet1[[#This Row],[ShippingCost]]</f>
        <v>984.1</v>
      </c>
      <c r="X994" t="str">
        <f>TEXT(Sheet1[[#This Row],[Date]], "yyyy")</f>
        <v>2023</v>
      </c>
      <c r="Y994" s="1">
        <f>Sheet1[[#This Row],[UnitPrice]]*Sheet1[[#This Row],[Quantity]] *(1 - Sheet1[[#This Row],[Discount]])</f>
        <v>1009.64</v>
      </c>
      <c r="Z994" s="24">
        <f>SUM(Sheet1[[#This Row],[Quantity]]*Sheet1[[#This Row],[Returned]])</f>
        <v>0</v>
      </c>
    </row>
    <row r="995" spans="1:26" x14ac:dyDescent="0.25">
      <c r="A995" s="6">
        <v>45245</v>
      </c>
      <c r="B995" t="s">
        <v>39</v>
      </c>
      <c r="C995" t="s">
        <v>93</v>
      </c>
      <c r="D995">
        <v>17</v>
      </c>
      <c r="E995" s="1">
        <v>275.89</v>
      </c>
      <c r="F995" t="s">
        <v>21</v>
      </c>
      <c r="G995" t="s">
        <v>22</v>
      </c>
      <c r="H995" s="9">
        <v>0.1</v>
      </c>
      <c r="I995" t="s">
        <v>59</v>
      </c>
      <c r="J995" s="1">
        <v>4221.1170000000002</v>
      </c>
      <c r="K995" t="s">
        <v>34</v>
      </c>
      <c r="L995" t="s">
        <v>25</v>
      </c>
      <c r="M995">
        <v>0</v>
      </c>
      <c r="N995" t="s">
        <v>1984</v>
      </c>
      <c r="O995" t="s">
        <v>1985</v>
      </c>
      <c r="P995" s="11">
        <v>15.43</v>
      </c>
      <c r="Q995" s="6">
        <v>45245</v>
      </c>
      <c r="R995" s="6">
        <v>45252</v>
      </c>
      <c r="S995" t="s">
        <v>44</v>
      </c>
      <c r="T995">
        <f>Sheet1[[#This Row],[DeliveryDate]]-Sheet1[[#This Row],[OrderDate]]</f>
        <v>7</v>
      </c>
      <c r="U995" t="str">
        <f t="shared" si="30"/>
        <v>Mar</v>
      </c>
      <c r="V995" t="str">
        <f t="shared" si="31"/>
        <v>Saturday</v>
      </c>
      <c r="W995" s="1">
        <f>Sheet1[[#This Row],[TotalPrice]]-Sheet1[[#This Row],[ShippingCost]]</f>
        <v>4205.6869999999999</v>
      </c>
      <c r="X995" t="str">
        <f>TEXT(Sheet1[[#This Row],[Date]], "yyyy")</f>
        <v>2023</v>
      </c>
      <c r="Y995" s="1">
        <f>Sheet1[[#This Row],[UnitPrice]]*Sheet1[[#This Row],[Quantity]] *(1 - Sheet1[[#This Row],[Discount]])</f>
        <v>4221.1170000000002</v>
      </c>
      <c r="Z995" s="24">
        <f>SUM(Sheet1[[#This Row],[Quantity]]*Sheet1[[#This Row],[Returned]])</f>
        <v>0</v>
      </c>
    </row>
    <row r="996" spans="1:26" x14ac:dyDescent="0.25">
      <c r="A996" s="6">
        <v>45332</v>
      </c>
      <c r="B996" t="s">
        <v>62</v>
      </c>
      <c r="C996" t="s">
        <v>40</v>
      </c>
      <c r="D996">
        <v>9</v>
      </c>
      <c r="E996" s="1">
        <v>130.57</v>
      </c>
      <c r="F996" t="s">
        <v>51</v>
      </c>
      <c r="G996" t="s">
        <v>22</v>
      </c>
      <c r="H996" s="9">
        <v>0.1</v>
      </c>
      <c r="I996" t="s">
        <v>23</v>
      </c>
      <c r="J996" s="1">
        <v>1057.617</v>
      </c>
      <c r="K996" t="s">
        <v>67</v>
      </c>
      <c r="L996" t="s">
        <v>41</v>
      </c>
      <c r="M996">
        <v>0</v>
      </c>
      <c r="N996" t="s">
        <v>1986</v>
      </c>
      <c r="O996" t="s">
        <v>1987</v>
      </c>
      <c r="P996" s="11">
        <v>37.14</v>
      </c>
      <c r="Q996" s="6">
        <v>45332</v>
      </c>
      <c r="R996" s="6">
        <v>45339</v>
      </c>
      <c r="S996" t="s">
        <v>65</v>
      </c>
      <c r="T996">
        <f>Sheet1[[#This Row],[DeliveryDate]]-Sheet1[[#This Row],[OrderDate]]</f>
        <v>7</v>
      </c>
      <c r="U996" t="str">
        <f t="shared" si="30"/>
        <v>Sep</v>
      </c>
      <c r="V996" t="str">
        <f t="shared" si="31"/>
        <v>Friday</v>
      </c>
      <c r="W996" s="1">
        <f>Sheet1[[#This Row],[TotalPrice]]-Sheet1[[#This Row],[ShippingCost]]</f>
        <v>1020.477</v>
      </c>
      <c r="X996" t="str">
        <f>TEXT(Sheet1[[#This Row],[Date]], "yyyy")</f>
        <v>2024</v>
      </c>
      <c r="Y996" s="1">
        <f>Sheet1[[#This Row],[UnitPrice]]*Sheet1[[#This Row],[Quantity]] *(1 - Sheet1[[#This Row],[Discount]])</f>
        <v>1057.617</v>
      </c>
      <c r="Z996" s="24">
        <f>SUM(Sheet1[[#This Row],[Quantity]]*Sheet1[[#This Row],[Returned]])</f>
        <v>0</v>
      </c>
    </row>
    <row r="997" spans="1:26" hidden="1" x14ac:dyDescent="0.25">
      <c r="A997" s="6">
        <v>45178</v>
      </c>
      <c r="B997" t="s">
        <v>62</v>
      </c>
      <c r="C997" t="s">
        <v>93</v>
      </c>
      <c r="D997">
        <v>18</v>
      </c>
      <c r="E997" s="1">
        <v>222.66</v>
      </c>
      <c r="F997" t="s">
        <v>51</v>
      </c>
      <c r="G997" t="s">
        <v>22</v>
      </c>
      <c r="H997" s="9">
        <v>0.05</v>
      </c>
      <c r="I997" t="s">
        <v>33</v>
      </c>
      <c r="J997" s="1">
        <v>3807.4859999999999</v>
      </c>
      <c r="K997" t="s">
        <v>34</v>
      </c>
      <c r="L997" t="s">
        <v>35</v>
      </c>
      <c r="M997">
        <v>0</v>
      </c>
      <c r="N997" t="s">
        <v>1988</v>
      </c>
      <c r="O997" t="s">
        <v>1989</v>
      </c>
      <c r="P997" s="11">
        <v>12.91</v>
      </c>
      <c r="Q997" s="6">
        <v>45178</v>
      </c>
      <c r="R997" s="6">
        <v>45181</v>
      </c>
      <c r="S997" t="s">
        <v>65</v>
      </c>
      <c r="T997">
        <f>Sheet1[[#This Row],[DeliveryDate]]-Sheet1[[#This Row],[OrderDate]]</f>
        <v>3</v>
      </c>
      <c r="U997" t="str">
        <f t="shared" si="30"/>
        <v>Jan</v>
      </c>
      <c r="V997" t="str">
        <f t="shared" si="31"/>
        <v>Sunday</v>
      </c>
      <c r="W997" s="1">
        <f>Sheet1[[#This Row],[TotalPrice]]-Sheet1[[#This Row],[ShippingCost]]</f>
        <v>3794.576</v>
      </c>
      <c r="X997" t="str">
        <f>TEXT(Sheet1[[#This Row],[Date]], "yyyy")</f>
        <v>2023</v>
      </c>
      <c r="Y997" s="1">
        <f>Sheet1[[#This Row],[UnitPrice]]*Sheet1[[#This Row],[Quantity]] *(1 - Sheet1[[#This Row],[Discount]])</f>
        <v>3807.4859999999999</v>
      </c>
      <c r="Z997" s="24">
        <f>SUM(Sheet1[[#This Row],[Quantity]]*Sheet1[[#This Row],[Returned]])</f>
        <v>0</v>
      </c>
    </row>
    <row r="998" spans="1:26" x14ac:dyDescent="0.25">
      <c r="A998" s="6">
        <v>45004</v>
      </c>
      <c r="B998" t="s">
        <v>19</v>
      </c>
      <c r="C998" t="s">
        <v>30</v>
      </c>
      <c r="D998">
        <v>13</v>
      </c>
      <c r="E998" s="1">
        <v>374.05</v>
      </c>
      <c r="F998" t="s">
        <v>58</v>
      </c>
      <c r="G998" t="s">
        <v>22</v>
      </c>
      <c r="H998" s="9">
        <v>0.05</v>
      </c>
      <c r="I998" t="s">
        <v>66</v>
      </c>
      <c r="J998" s="1">
        <v>4619.5174999999999</v>
      </c>
      <c r="K998" t="s">
        <v>55</v>
      </c>
      <c r="L998" t="s">
        <v>25</v>
      </c>
      <c r="M998">
        <v>0</v>
      </c>
      <c r="N998" t="s">
        <v>1990</v>
      </c>
      <c r="O998" t="s">
        <v>1991</v>
      </c>
      <c r="P998" s="11">
        <v>26.32</v>
      </c>
      <c r="Q998" s="6">
        <v>45004</v>
      </c>
      <c r="R998" s="6">
        <v>45011</v>
      </c>
      <c r="S998" t="s">
        <v>28</v>
      </c>
      <c r="T998">
        <f>Sheet1[[#This Row],[DeliveryDate]]-Sheet1[[#This Row],[OrderDate]]</f>
        <v>7</v>
      </c>
      <c r="U998" t="str">
        <f t="shared" si="30"/>
        <v>Mar</v>
      </c>
      <c r="V998" t="str">
        <f t="shared" si="31"/>
        <v>Monday</v>
      </c>
      <c r="W998" s="1">
        <f>Sheet1[[#This Row],[TotalPrice]]-Sheet1[[#This Row],[ShippingCost]]</f>
        <v>4593.1975000000002</v>
      </c>
      <c r="X998" t="str">
        <f>TEXT(Sheet1[[#This Row],[Date]], "yyyy")</f>
        <v>2023</v>
      </c>
      <c r="Y998" s="1">
        <f>Sheet1[[#This Row],[UnitPrice]]*Sheet1[[#This Row],[Quantity]] *(1 - Sheet1[[#This Row],[Discount]])</f>
        <v>4619.5174999999999</v>
      </c>
      <c r="Z998" s="24">
        <f>SUM(Sheet1[[#This Row],[Quantity]]*Sheet1[[#This Row],[Returned]])</f>
        <v>0</v>
      </c>
    </row>
    <row r="999" spans="1:26" hidden="1" x14ac:dyDescent="0.25">
      <c r="A999" s="6">
        <v>45657</v>
      </c>
      <c r="B999" t="s">
        <v>45</v>
      </c>
      <c r="C999" t="s">
        <v>109</v>
      </c>
      <c r="D999">
        <v>11</v>
      </c>
      <c r="E999" s="1">
        <v>331.29</v>
      </c>
      <c r="F999" t="s">
        <v>21</v>
      </c>
      <c r="G999" t="s">
        <v>22</v>
      </c>
      <c r="H999" s="9">
        <v>0.1</v>
      </c>
      <c r="I999" t="s">
        <v>33</v>
      </c>
      <c r="J999" s="1">
        <v>3279.7710000000002</v>
      </c>
      <c r="K999" t="s">
        <v>82</v>
      </c>
      <c r="L999" t="s">
        <v>41</v>
      </c>
      <c r="M999">
        <v>0</v>
      </c>
      <c r="N999" t="s">
        <v>1992</v>
      </c>
      <c r="O999" t="s">
        <v>1993</v>
      </c>
      <c r="P999" s="11">
        <v>6.22</v>
      </c>
      <c r="Q999" s="6">
        <v>45657</v>
      </c>
      <c r="R999" s="6">
        <v>45659</v>
      </c>
      <c r="S999" t="s">
        <v>50</v>
      </c>
      <c r="T999">
        <f>Sheet1[[#This Row],[DeliveryDate]]-Sheet1[[#This Row],[OrderDate]]</f>
        <v>2</v>
      </c>
      <c r="U999" t="str">
        <f t="shared" si="30"/>
        <v>Aug</v>
      </c>
      <c r="V999" t="str">
        <f t="shared" si="31"/>
        <v>Thursday</v>
      </c>
      <c r="W999" s="1">
        <f>Sheet1[[#This Row],[TotalPrice]]-Sheet1[[#This Row],[ShippingCost]]</f>
        <v>3273.5510000000004</v>
      </c>
      <c r="X999" t="str">
        <f>TEXT(Sheet1[[#This Row],[Date]], "yyyy")</f>
        <v>2024</v>
      </c>
      <c r="Y999" s="1">
        <f>Sheet1[[#This Row],[UnitPrice]]*Sheet1[[#This Row],[Quantity]] *(1 - Sheet1[[#This Row],[Discount]])</f>
        <v>3279.7710000000002</v>
      </c>
      <c r="Z999" s="24">
        <f>SUM(Sheet1[[#This Row],[Quantity]]*Sheet1[[#This Row],[Returned]])</f>
        <v>0</v>
      </c>
    </row>
    <row r="1000" spans="1:26" x14ac:dyDescent="0.25">
      <c r="A1000" s="6">
        <v>45254</v>
      </c>
      <c r="B1000" t="s">
        <v>45</v>
      </c>
      <c r="C1000" t="s">
        <v>30</v>
      </c>
      <c r="D1000">
        <v>5</v>
      </c>
      <c r="E1000" s="1">
        <v>533.52</v>
      </c>
      <c r="F1000" t="s">
        <v>58</v>
      </c>
      <c r="G1000" t="s">
        <v>22</v>
      </c>
      <c r="H1000" s="9">
        <v>0</v>
      </c>
      <c r="I1000" t="s">
        <v>52</v>
      </c>
      <c r="J1000" s="1">
        <v>2667.6</v>
      </c>
      <c r="K1000" t="s">
        <v>82</v>
      </c>
      <c r="L1000" t="s">
        <v>25</v>
      </c>
      <c r="M1000">
        <v>1</v>
      </c>
      <c r="N1000" t="s">
        <v>1994</v>
      </c>
      <c r="O1000" t="s">
        <v>1995</v>
      </c>
      <c r="P1000" s="11">
        <v>9.08</v>
      </c>
      <c r="Q1000" s="6">
        <v>45254</v>
      </c>
      <c r="R1000" s="6">
        <v>45256</v>
      </c>
      <c r="S1000" t="s">
        <v>50</v>
      </c>
      <c r="T1000">
        <f>Sheet1[[#This Row],[DeliveryDate]]-Sheet1[[#This Row],[OrderDate]]</f>
        <v>2</v>
      </c>
      <c r="U1000" t="str">
        <f t="shared" si="30"/>
        <v>May</v>
      </c>
      <c r="V1000" t="str">
        <f t="shared" si="31"/>
        <v>Saturday</v>
      </c>
      <c r="W1000" s="1">
        <f>Sheet1[[#This Row],[TotalPrice]]-Sheet1[[#This Row],[ShippingCost]]</f>
        <v>2658.52</v>
      </c>
      <c r="X1000" t="str">
        <f>TEXT(Sheet1[[#This Row],[Date]], "yyyy")</f>
        <v>2023</v>
      </c>
      <c r="Y1000" s="1">
        <f>Sheet1[[#This Row],[UnitPrice]]*Sheet1[[#This Row],[Quantity]] *(1 - Sheet1[[#This Row],[Discount]])</f>
        <v>2667.6</v>
      </c>
      <c r="Z1000" s="24">
        <f>SUM(Sheet1[[#This Row],[Quantity]]*Sheet1[[#This Row],[Returned]])</f>
        <v>5</v>
      </c>
    </row>
    <row r="1001" spans="1:26" x14ac:dyDescent="0.25">
      <c r="A1001" s="6">
        <v>45792</v>
      </c>
      <c r="B1001" t="s">
        <v>19</v>
      </c>
      <c r="C1001" t="s">
        <v>46</v>
      </c>
      <c r="D1001">
        <v>10</v>
      </c>
      <c r="E1001" s="1">
        <v>492.24</v>
      </c>
      <c r="F1001" t="s">
        <v>31</v>
      </c>
      <c r="G1001" t="s">
        <v>32</v>
      </c>
      <c r="H1001" s="9">
        <v>0</v>
      </c>
      <c r="I1001" t="s">
        <v>33</v>
      </c>
      <c r="J1001" s="1">
        <v>4922.3999999999996</v>
      </c>
      <c r="K1001" t="s">
        <v>34</v>
      </c>
      <c r="L1001" t="s">
        <v>41</v>
      </c>
      <c r="M1001">
        <v>0</v>
      </c>
      <c r="N1001" t="s">
        <v>1996</v>
      </c>
      <c r="O1001" t="s">
        <v>1997</v>
      </c>
      <c r="P1001" s="11">
        <v>38.89</v>
      </c>
      <c r="Q1001" s="6">
        <v>45792</v>
      </c>
      <c r="R1001" s="6">
        <v>45799</v>
      </c>
      <c r="S1001" t="s">
        <v>28</v>
      </c>
      <c r="T1001">
        <f>Sheet1[[#This Row],[DeliveryDate]]-Sheet1[[#This Row],[OrderDate]]</f>
        <v>7</v>
      </c>
      <c r="U1001" t="str">
        <f t="shared" si="30"/>
        <v>May</v>
      </c>
      <c r="V1001" t="str">
        <f t="shared" si="31"/>
        <v>Monday</v>
      </c>
      <c r="W1001" s="1">
        <f>Sheet1[[#This Row],[TotalPrice]]-Sheet1[[#This Row],[ShippingCost]]</f>
        <v>4883.5099999999993</v>
      </c>
      <c r="X1001" t="str">
        <f>TEXT(Sheet1[[#This Row],[Date]], "yyyy")</f>
        <v>2025</v>
      </c>
      <c r="Y1001" s="1">
        <f>Sheet1[[#This Row],[UnitPrice]]*Sheet1[[#This Row],[Quantity]] *(1 - Sheet1[[#This Row],[Discount]])</f>
        <v>4922.3999999999996</v>
      </c>
      <c r="Z1001" s="24">
        <f>SUM(Sheet1[[#This Row],[Quantity]]*Sheet1[[#This Row],[Returned]])</f>
        <v>0</v>
      </c>
    </row>
    <row r="1002" spans="1:26" x14ac:dyDescent="0.25">
      <c r="A1002" s="6">
        <v>45753</v>
      </c>
      <c r="B1002" t="s">
        <v>29</v>
      </c>
      <c r="C1002" t="s">
        <v>93</v>
      </c>
      <c r="D1002">
        <v>9</v>
      </c>
      <c r="E1002" s="1">
        <v>543.57000000000005</v>
      </c>
      <c r="F1002" t="s">
        <v>58</v>
      </c>
      <c r="G1002" t="s">
        <v>32</v>
      </c>
      <c r="H1002" s="9">
        <v>0.15</v>
      </c>
      <c r="I1002" t="s">
        <v>66</v>
      </c>
      <c r="J1002" s="1">
        <v>4158.3104999999996</v>
      </c>
      <c r="K1002" t="s">
        <v>55</v>
      </c>
      <c r="L1002" t="s">
        <v>35</v>
      </c>
      <c r="M1002">
        <v>0</v>
      </c>
      <c r="N1002" t="s">
        <v>1998</v>
      </c>
      <c r="O1002" t="s">
        <v>1999</v>
      </c>
      <c r="P1002" s="11">
        <v>7.54</v>
      </c>
      <c r="Q1002" s="6">
        <v>45753</v>
      </c>
      <c r="R1002" s="6">
        <v>45758</v>
      </c>
      <c r="S1002" t="s">
        <v>38</v>
      </c>
      <c r="T1002">
        <f>Sheet1[[#This Row],[DeliveryDate]]-Sheet1[[#This Row],[OrderDate]]</f>
        <v>5</v>
      </c>
      <c r="U1002" t="str">
        <f t="shared" si="30"/>
        <v>Jul</v>
      </c>
      <c r="V1002" t="str">
        <f t="shared" si="31"/>
        <v>Friday</v>
      </c>
      <c r="W1002" s="1">
        <f>Sheet1[[#This Row],[TotalPrice]]-Sheet1[[#This Row],[ShippingCost]]</f>
        <v>4150.7704999999996</v>
      </c>
      <c r="X1002" t="str">
        <f>TEXT(Sheet1[[#This Row],[Date]], "yyyy")</f>
        <v>2025</v>
      </c>
      <c r="Y1002" s="1">
        <f>Sheet1[[#This Row],[UnitPrice]]*Sheet1[[#This Row],[Quantity]] *(1 - Sheet1[[#This Row],[Discount]])</f>
        <v>4158.3104999999996</v>
      </c>
      <c r="Z1002" s="24">
        <f>SUM(Sheet1[[#This Row],[Quantity]]*Sheet1[[#This Row],[Returned]])</f>
        <v>0</v>
      </c>
    </row>
    <row r="1003" spans="1:26" x14ac:dyDescent="0.25">
      <c r="A1003" s="6">
        <v>45328</v>
      </c>
      <c r="B1003" t="s">
        <v>29</v>
      </c>
      <c r="C1003" t="s">
        <v>40</v>
      </c>
      <c r="D1003">
        <v>17</v>
      </c>
      <c r="E1003" s="1">
        <v>141.76</v>
      </c>
      <c r="F1003" t="s">
        <v>58</v>
      </c>
      <c r="G1003" t="s">
        <v>22</v>
      </c>
      <c r="H1003" s="9">
        <v>0.1</v>
      </c>
      <c r="I1003" t="s">
        <v>59</v>
      </c>
      <c r="J1003" s="1">
        <v>2168.9279999999999</v>
      </c>
      <c r="K1003" t="s">
        <v>67</v>
      </c>
      <c r="L1003" t="s">
        <v>41</v>
      </c>
      <c r="M1003">
        <v>1</v>
      </c>
      <c r="N1003" t="s">
        <v>2000</v>
      </c>
      <c r="O1003" t="s">
        <v>2001</v>
      </c>
      <c r="P1003" s="11">
        <v>9.98</v>
      </c>
      <c r="Q1003" s="6">
        <v>45328</v>
      </c>
      <c r="R1003" s="6">
        <v>45336</v>
      </c>
      <c r="S1003" t="s">
        <v>38</v>
      </c>
      <c r="T1003">
        <f>Sheet1[[#This Row],[DeliveryDate]]-Sheet1[[#This Row],[OrderDate]]</f>
        <v>8</v>
      </c>
      <c r="U1003" t="str">
        <f t="shared" si="30"/>
        <v>Sep</v>
      </c>
      <c r="V1003" t="str">
        <f t="shared" si="31"/>
        <v>Monday</v>
      </c>
      <c r="W1003" s="1">
        <f>Sheet1[[#This Row],[TotalPrice]]-Sheet1[[#This Row],[ShippingCost]]</f>
        <v>2158.9479999999999</v>
      </c>
      <c r="X1003" t="str">
        <f>TEXT(Sheet1[[#This Row],[Date]], "yyyy")</f>
        <v>2024</v>
      </c>
      <c r="Y1003" s="1">
        <f>Sheet1[[#This Row],[UnitPrice]]*Sheet1[[#This Row],[Quantity]] *(1 - Sheet1[[#This Row],[Discount]])</f>
        <v>2168.9280000000003</v>
      </c>
      <c r="Z1003" s="24">
        <f>SUM(Sheet1[[#This Row],[Quantity]]*Sheet1[[#This Row],[Returned]])</f>
        <v>17</v>
      </c>
    </row>
    <row r="1004" spans="1:26" hidden="1" x14ac:dyDescent="0.25">
      <c r="A1004" s="6">
        <v>45791</v>
      </c>
      <c r="B1004" t="s">
        <v>39</v>
      </c>
      <c r="C1004" t="s">
        <v>20</v>
      </c>
      <c r="D1004">
        <v>12</v>
      </c>
      <c r="E1004" s="1">
        <v>502.7</v>
      </c>
      <c r="F1004" t="s">
        <v>58</v>
      </c>
      <c r="G1004" t="s">
        <v>22</v>
      </c>
      <c r="H1004" s="9">
        <v>0.1</v>
      </c>
      <c r="I1004" t="s">
        <v>33</v>
      </c>
      <c r="J1004" s="1">
        <v>5429.16</v>
      </c>
      <c r="K1004" t="s">
        <v>82</v>
      </c>
      <c r="L1004" t="s">
        <v>25</v>
      </c>
      <c r="M1004">
        <v>0</v>
      </c>
      <c r="N1004" t="s">
        <v>2002</v>
      </c>
      <c r="O1004" t="s">
        <v>2003</v>
      </c>
      <c r="P1004" s="11">
        <v>6.49</v>
      </c>
      <c r="Q1004" s="6">
        <v>45791</v>
      </c>
      <c r="R1004" s="6">
        <v>45797</v>
      </c>
      <c r="S1004" t="s">
        <v>44</v>
      </c>
      <c r="T1004">
        <f>Sheet1[[#This Row],[DeliveryDate]]-Sheet1[[#This Row],[OrderDate]]</f>
        <v>6</v>
      </c>
      <c r="U1004" t="str">
        <f t="shared" si="30"/>
        <v>Oct</v>
      </c>
      <c r="V1004" t="str">
        <f t="shared" si="31"/>
        <v>Sunday</v>
      </c>
      <c r="W1004" s="1">
        <f>Sheet1[[#This Row],[TotalPrice]]-Sheet1[[#This Row],[ShippingCost]]</f>
        <v>5422.67</v>
      </c>
      <c r="X1004" t="str">
        <f>TEXT(Sheet1[[#This Row],[Date]], "yyyy")</f>
        <v>2025</v>
      </c>
      <c r="Y1004" s="1">
        <f>Sheet1[[#This Row],[UnitPrice]]*Sheet1[[#This Row],[Quantity]] *(1 - Sheet1[[#This Row],[Discount]])</f>
        <v>5429.16</v>
      </c>
      <c r="Z1004" s="24">
        <f>SUM(Sheet1[[#This Row],[Quantity]]*Sheet1[[#This Row],[Returned]])</f>
        <v>0</v>
      </c>
    </row>
    <row r="1005" spans="1:26" x14ac:dyDescent="0.25">
      <c r="A1005" s="6">
        <v>44939</v>
      </c>
      <c r="B1005" t="s">
        <v>19</v>
      </c>
      <c r="C1005" t="s">
        <v>93</v>
      </c>
      <c r="D1005">
        <v>10</v>
      </c>
      <c r="E1005" s="1">
        <v>155.43</v>
      </c>
      <c r="F1005" t="s">
        <v>58</v>
      </c>
      <c r="G1005" t="s">
        <v>22</v>
      </c>
      <c r="H1005" s="9">
        <v>0.05</v>
      </c>
      <c r="I1005" t="s">
        <v>47</v>
      </c>
      <c r="J1005" s="1">
        <v>1476.585</v>
      </c>
      <c r="K1005" t="s">
        <v>34</v>
      </c>
      <c r="L1005" t="s">
        <v>41</v>
      </c>
      <c r="M1005">
        <v>0</v>
      </c>
      <c r="N1005" t="s">
        <v>2004</v>
      </c>
      <c r="O1005" t="s">
        <v>2005</v>
      </c>
      <c r="P1005" s="11">
        <v>26.49</v>
      </c>
      <c r="Q1005" s="6">
        <v>44939</v>
      </c>
      <c r="R1005" s="6">
        <v>44944</v>
      </c>
      <c r="S1005" t="s">
        <v>28</v>
      </c>
      <c r="T1005">
        <f>Sheet1[[#This Row],[DeliveryDate]]-Sheet1[[#This Row],[OrderDate]]</f>
        <v>5</v>
      </c>
      <c r="U1005" t="str">
        <f t="shared" si="30"/>
        <v>Jan</v>
      </c>
      <c r="V1005" t="str">
        <f t="shared" si="31"/>
        <v>Friday</v>
      </c>
      <c r="W1005" s="1">
        <f>Sheet1[[#This Row],[TotalPrice]]-Sheet1[[#This Row],[ShippingCost]]</f>
        <v>1450.095</v>
      </c>
      <c r="X1005" t="str">
        <f>TEXT(Sheet1[[#This Row],[Date]], "yyyy")</f>
        <v>2023</v>
      </c>
      <c r="Y1005" s="1">
        <f>Sheet1[[#This Row],[UnitPrice]]*Sheet1[[#This Row],[Quantity]] *(1 - Sheet1[[#This Row],[Discount]])</f>
        <v>1476.585</v>
      </c>
      <c r="Z1005" s="24">
        <f>SUM(Sheet1[[#This Row],[Quantity]]*Sheet1[[#This Row],[Returned]])</f>
        <v>0</v>
      </c>
    </row>
    <row r="1006" spans="1:26" x14ac:dyDescent="0.25">
      <c r="A1006" s="6">
        <v>45341</v>
      </c>
      <c r="B1006" t="s">
        <v>39</v>
      </c>
      <c r="C1006" t="s">
        <v>93</v>
      </c>
      <c r="D1006">
        <v>18</v>
      </c>
      <c r="E1006" s="1">
        <v>203.73</v>
      </c>
      <c r="F1006" t="s">
        <v>21</v>
      </c>
      <c r="G1006" t="s">
        <v>22</v>
      </c>
      <c r="H1006" s="9">
        <v>0</v>
      </c>
      <c r="I1006" t="s">
        <v>52</v>
      </c>
      <c r="J1006" s="1">
        <v>3667.14</v>
      </c>
      <c r="K1006" t="s">
        <v>34</v>
      </c>
      <c r="L1006" t="s">
        <v>35</v>
      </c>
      <c r="M1006">
        <v>1</v>
      </c>
      <c r="N1006" t="s">
        <v>2006</v>
      </c>
      <c r="O1006" t="s">
        <v>2007</v>
      </c>
      <c r="P1006" s="11">
        <v>24.98</v>
      </c>
      <c r="Q1006" s="6">
        <v>45341</v>
      </c>
      <c r="R1006" s="6">
        <v>45350</v>
      </c>
      <c r="S1006" t="s">
        <v>44</v>
      </c>
      <c r="T1006">
        <f>Sheet1[[#This Row],[DeliveryDate]]-Sheet1[[#This Row],[OrderDate]]</f>
        <v>9</v>
      </c>
      <c r="U1006" t="str">
        <f t="shared" si="30"/>
        <v>Nov</v>
      </c>
      <c r="V1006" t="str">
        <f t="shared" si="31"/>
        <v>Monday</v>
      </c>
      <c r="W1006" s="1">
        <f>Sheet1[[#This Row],[TotalPrice]]-Sheet1[[#This Row],[ShippingCost]]</f>
        <v>3642.16</v>
      </c>
      <c r="X1006" t="str">
        <f>TEXT(Sheet1[[#This Row],[Date]], "yyyy")</f>
        <v>2024</v>
      </c>
      <c r="Y1006" s="1">
        <f>Sheet1[[#This Row],[UnitPrice]]*Sheet1[[#This Row],[Quantity]] *(1 - Sheet1[[#This Row],[Discount]])</f>
        <v>3667.14</v>
      </c>
      <c r="Z1006" s="24">
        <f>SUM(Sheet1[[#This Row],[Quantity]]*Sheet1[[#This Row],[Returned]])</f>
        <v>18</v>
      </c>
    </row>
    <row r="1007" spans="1:26" x14ac:dyDescent="0.25">
      <c r="A1007" s="6">
        <v>45552</v>
      </c>
      <c r="B1007" t="s">
        <v>45</v>
      </c>
      <c r="C1007" t="s">
        <v>46</v>
      </c>
      <c r="D1007">
        <v>2</v>
      </c>
      <c r="E1007" s="1">
        <v>442.03</v>
      </c>
      <c r="F1007" t="s">
        <v>21</v>
      </c>
      <c r="G1007" t="s">
        <v>32</v>
      </c>
      <c r="H1007" s="9">
        <v>0.15</v>
      </c>
      <c r="I1007" t="s">
        <v>52</v>
      </c>
      <c r="J1007" s="1">
        <v>751.45099999999991</v>
      </c>
      <c r="K1007" t="s">
        <v>55</v>
      </c>
      <c r="L1007" t="s">
        <v>41</v>
      </c>
      <c r="M1007">
        <v>0</v>
      </c>
      <c r="N1007" t="s">
        <v>2008</v>
      </c>
      <c r="O1007" t="s">
        <v>2009</v>
      </c>
      <c r="P1007" s="11">
        <v>28.71</v>
      </c>
      <c r="Q1007" s="6">
        <v>45552</v>
      </c>
      <c r="R1007" s="6">
        <v>45554</v>
      </c>
      <c r="S1007" t="s">
        <v>50</v>
      </c>
      <c r="T1007">
        <f>Sheet1[[#This Row],[DeliveryDate]]-Sheet1[[#This Row],[OrderDate]]</f>
        <v>2</v>
      </c>
      <c r="U1007" t="str">
        <f t="shared" si="30"/>
        <v>Jan</v>
      </c>
      <c r="V1007" t="str">
        <f t="shared" si="31"/>
        <v>Monday</v>
      </c>
      <c r="W1007" s="1">
        <f>Sheet1[[#This Row],[TotalPrice]]-Sheet1[[#This Row],[ShippingCost]]</f>
        <v>722.74099999999987</v>
      </c>
      <c r="X1007" t="str">
        <f>TEXT(Sheet1[[#This Row],[Date]], "yyyy")</f>
        <v>2024</v>
      </c>
      <c r="Y1007" s="1">
        <f>Sheet1[[#This Row],[UnitPrice]]*Sheet1[[#This Row],[Quantity]] *(1 - Sheet1[[#This Row],[Discount]])</f>
        <v>751.45099999999991</v>
      </c>
      <c r="Z1007" s="24">
        <f>SUM(Sheet1[[#This Row],[Quantity]]*Sheet1[[#This Row],[Returned]])</f>
        <v>0</v>
      </c>
    </row>
    <row r="1008" spans="1:26" hidden="1" x14ac:dyDescent="0.25">
      <c r="A1008" s="6">
        <v>45053</v>
      </c>
      <c r="B1008" t="s">
        <v>39</v>
      </c>
      <c r="C1008" t="s">
        <v>30</v>
      </c>
      <c r="D1008">
        <v>7</v>
      </c>
      <c r="E1008" s="1">
        <v>82.91</v>
      </c>
      <c r="F1008" t="s">
        <v>31</v>
      </c>
      <c r="G1008" t="s">
        <v>32</v>
      </c>
      <c r="H1008" s="9">
        <v>0.05</v>
      </c>
      <c r="I1008" t="s">
        <v>23</v>
      </c>
      <c r="J1008" s="1">
        <v>551.35149999999999</v>
      </c>
      <c r="K1008" t="s">
        <v>55</v>
      </c>
      <c r="L1008" t="s">
        <v>41</v>
      </c>
      <c r="M1008">
        <v>1</v>
      </c>
      <c r="N1008" t="s">
        <v>2010</v>
      </c>
      <c r="O1008" t="s">
        <v>2011</v>
      </c>
      <c r="P1008" s="11">
        <v>17.03</v>
      </c>
      <c r="Q1008" s="6">
        <v>45053</v>
      </c>
      <c r="R1008" s="6">
        <v>45063</v>
      </c>
      <c r="S1008" t="s">
        <v>44</v>
      </c>
      <c r="T1008">
        <f>Sheet1[[#This Row],[DeliveryDate]]-Sheet1[[#This Row],[OrderDate]]</f>
        <v>10</v>
      </c>
      <c r="U1008" t="str">
        <f t="shared" si="30"/>
        <v>Feb</v>
      </c>
      <c r="V1008" t="str">
        <f t="shared" si="31"/>
        <v>Monday</v>
      </c>
      <c r="W1008" s="1">
        <f>Sheet1[[#This Row],[TotalPrice]]-Sheet1[[#This Row],[ShippingCost]]</f>
        <v>534.32150000000001</v>
      </c>
      <c r="X1008" t="str">
        <f>TEXT(Sheet1[[#This Row],[Date]], "yyyy")</f>
        <v>2023</v>
      </c>
      <c r="Y1008" s="1">
        <f>Sheet1[[#This Row],[UnitPrice]]*Sheet1[[#This Row],[Quantity]] *(1 - Sheet1[[#This Row],[Discount]])</f>
        <v>551.35149999999999</v>
      </c>
      <c r="Z1008" s="24">
        <f>SUM(Sheet1[[#This Row],[Quantity]]*Sheet1[[#This Row],[Returned]])</f>
        <v>7</v>
      </c>
    </row>
    <row r="1009" spans="1:26" hidden="1" x14ac:dyDescent="0.25">
      <c r="A1009" s="6">
        <v>45272</v>
      </c>
      <c r="B1009" t="s">
        <v>39</v>
      </c>
      <c r="C1009" t="s">
        <v>30</v>
      </c>
      <c r="D1009">
        <v>13</v>
      </c>
      <c r="E1009" s="1">
        <v>468.16</v>
      </c>
      <c r="F1009" t="s">
        <v>21</v>
      </c>
      <c r="G1009" t="s">
        <v>32</v>
      </c>
      <c r="H1009" s="9">
        <v>0.15</v>
      </c>
      <c r="I1009" t="s">
        <v>33</v>
      </c>
      <c r="J1009" s="1">
        <v>5173.1679999999997</v>
      </c>
      <c r="K1009" t="s">
        <v>67</v>
      </c>
      <c r="L1009" t="s">
        <v>35</v>
      </c>
      <c r="M1009">
        <v>0</v>
      </c>
      <c r="N1009" t="s">
        <v>2012</v>
      </c>
      <c r="O1009" t="s">
        <v>310</v>
      </c>
      <c r="P1009" s="11">
        <v>29.11</v>
      </c>
      <c r="Q1009" s="6">
        <v>45272</v>
      </c>
      <c r="R1009" s="6">
        <v>45281</v>
      </c>
      <c r="S1009" t="s">
        <v>44</v>
      </c>
      <c r="T1009">
        <f>Sheet1[[#This Row],[DeliveryDate]]-Sheet1[[#This Row],[OrderDate]]</f>
        <v>9</v>
      </c>
      <c r="U1009" t="str">
        <f t="shared" si="30"/>
        <v>Aug</v>
      </c>
      <c r="V1009" t="str">
        <f t="shared" si="31"/>
        <v>Wednesday</v>
      </c>
      <c r="W1009" s="1">
        <f>Sheet1[[#This Row],[TotalPrice]]-Sheet1[[#This Row],[ShippingCost]]</f>
        <v>5144.058</v>
      </c>
      <c r="X1009" t="str">
        <f>TEXT(Sheet1[[#This Row],[Date]], "yyyy")</f>
        <v>2023</v>
      </c>
      <c r="Y1009" s="1">
        <f>Sheet1[[#This Row],[UnitPrice]]*Sheet1[[#This Row],[Quantity]] *(1 - Sheet1[[#This Row],[Discount]])</f>
        <v>5173.1679999999997</v>
      </c>
      <c r="Z1009" s="24">
        <f>SUM(Sheet1[[#This Row],[Quantity]]*Sheet1[[#This Row],[Returned]])</f>
        <v>0</v>
      </c>
    </row>
    <row r="1010" spans="1:26" hidden="1" x14ac:dyDescent="0.25">
      <c r="A1010" s="6">
        <v>45727</v>
      </c>
      <c r="B1010" t="s">
        <v>45</v>
      </c>
      <c r="C1010" t="s">
        <v>93</v>
      </c>
      <c r="D1010">
        <v>3</v>
      </c>
      <c r="E1010" s="1">
        <v>11.32</v>
      </c>
      <c r="F1010" t="s">
        <v>51</v>
      </c>
      <c r="G1010" t="s">
        <v>32</v>
      </c>
      <c r="H1010" s="9">
        <v>0.05</v>
      </c>
      <c r="I1010" t="s">
        <v>23</v>
      </c>
      <c r="J1010" s="1">
        <v>32.262</v>
      </c>
      <c r="K1010" t="s">
        <v>24</v>
      </c>
      <c r="L1010" t="s">
        <v>41</v>
      </c>
      <c r="M1010">
        <v>0</v>
      </c>
      <c r="N1010" t="s">
        <v>2013</v>
      </c>
      <c r="O1010" t="s">
        <v>2014</v>
      </c>
      <c r="P1010" s="11">
        <v>16.39</v>
      </c>
      <c r="Q1010" s="6">
        <v>45727</v>
      </c>
      <c r="R1010" s="6">
        <v>45730</v>
      </c>
      <c r="S1010" t="s">
        <v>50</v>
      </c>
      <c r="T1010">
        <f>Sheet1[[#This Row],[DeliveryDate]]-Sheet1[[#This Row],[OrderDate]]</f>
        <v>3</v>
      </c>
      <c r="U1010" t="str">
        <f t="shared" si="30"/>
        <v>Dec</v>
      </c>
      <c r="V1010" t="str">
        <f t="shared" si="31"/>
        <v>Thursday</v>
      </c>
      <c r="W1010" s="1">
        <f>Sheet1[[#This Row],[TotalPrice]]-Sheet1[[#This Row],[ShippingCost]]</f>
        <v>15.872</v>
      </c>
      <c r="X1010" t="str">
        <f>TEXT(Sheet1[[#This Row],[Date]], "yyyy")</f>
        <v>2025</v>
      </c>
      <c r="Y1010" s="1">
        <f>Sheet1[[#This Row],[UnitPrice]]*Sheet1[[#This Row],[Quantity]] *(1 - Sheet1[[#This Row],[Discount]])</f>
        <v>32.262</v>
      </c>
      <c r="Z1010" s="24">
        <f>SUM(Sheet1[[#This Row],[Quantity]]*Sheet1[[#This Row],[Returned]])</f>
        <v>0</v>
      </c>
    </row>
    <row r="1011" spans="1:26" hidden="1" x14ac:dyDescent="0.25">
      <c r="A1011" s="6">
        <v>45501</v>
      </c>
      <c r="B1011" t="s">
        <v>62</v>
      </c>
      <c r="C1011" t="s">
        <v>93</v>
      </c>
      <c r="D1011">
        <v>6</v>
      </c>
      <c r="E1011" s="1">
        <v>61.06</v>
      </c>
      <c r="F1011" t="s">
        <v>58</v>
      </c>
      <c r="G1011" t="s">
        <v>22</v>
      </c>
      <c r="H1011" s="9">
        <v>0</v>
      </c>
      <c r="I1011" t="s">
        <v>59</v>
      </c>
      <c r="J1011" s="1">
        <v>366.36</v>
      </c>
      <c r="K1011" t="s">
        <v>55</v>
      </c>
      <c r="L1011" t="s">
        <v>35</v>
      </c>
      <c r="M1011">
        <v>1</v>
      </c>
      <c r="N1011" t="s">
        <v>2015</v>
      </c>
      <c r="O1011" t="s">
        <v>2016</v>
      </c>
      <c r="P1011" s="11">
        <v>49.09</v>
      </c>
      <c r="Q1011" s="6">
        <v>45501</v>
      </c>
      <c r="R1011" s="6">
        <v>45509</v>
      </c>
      <c r="S1011" t="s">
        <v>65</v>
      </c>
      <c r="T1011">
        <f>Sheet1[[#This Row],[DeliveryDate]]-Sheet1[[#This Row],[OrderDate]]</f>
        <v>8</v>
      </c>
      <c r="U1011" t="str">
        <f t="shared" si="30"/>
        <v>Dec</v>
      </c>
      <c r="V1011" t="str">
        <f t="shared" si="31"/>
        <v>Friday</v>
      </c>
      <c r="W1011" s="1">
        <f>Sheet1[[#This Row],[TotalPrice]]-Sheet1[[#This Row],[ShippingCost]]</f>
        <v>317.27</v>
      </c>
      <c r="X1011" t="str">
        <f>TEXT(Sheet1[[#This Row],[Date]], "yyyy")</f>
        <v>2024</v>
      </c>
      <c r="Y1011" s="1">
        <f>Sheet1[[#This Row],[UnitPrice]]*Sheet1[[#This Row],[Quantity]] *(1 - Sheet1[[#This Row],[Discount]])</f>
        <v>366.36</v>
      </c>
      <c r="Z1011" s="24">
        <f>SUM(Sheet1[[#This Row],[Quantity]]*Sheet1[[#This Row],[Returned]])</f>
        <v>6</v>
      </c>
    </row>
    <row r="1012" spans="1:26" x14ac:dyDescent="0.25">
      <c r="A1012" s="6">
        <v>45484</v>
      </c>
      <c r="B1012" t="s">
        <v>29</v>
      </c>
      <c r="C1012" t="s">
        <v>93</v>
      </c>
      <c r="D1012">
        <v>14</v>
      </c>
      <c r="E1012" s="1">
        <v>98.06</v>
      </c>
      <c r="F1012" t="s">
        <v>31</v>
      </c>
      <c r="G1012" t="s">
        <v>22</v>
      </c>
      <c r="H1012" s="9">
        <v>0.1</v>
      </c>
      <c r="I1012" t="s">
        <v>33</v>
      </c>
      <c r="J1012" s="1">
        <v>1235.556</v>
      </c>
      <c r="K1012" t="s">
        <v>55</v>
      </c>
      <c r="L1012" t="s">
        <v>35</v>
      </c>
      <c r="M1012">
        <v>1</v>
      </c>
      <c r="N1012" t="s">
        <v>2017</v>
      </c>
      <c r="O1012" t="s">
        <v>2018</v>
      </c>
      <c r="P1012" s="11">
        <v>10.34</v>
      </c>
      <c r="Q1012" s="6">
        <v>45484</v>
      </c>
      <c r="R1012" s="6">
        <v>45494</v>
      </c>
      <c r="S1012" t="s">
        <v>38</v>
      </c>
      <c r="T1012">
        <f>Sheet1[[#This Row],[DeliveryDate]]-Sheet1[[#This Row],[OrderDate]]</f>
        <v>10</v>
      </c>
      <c r="U1012" t="str">
        <f t="shared" si="30"/>
        <v>May</v>
      </c>
      <c r="V1012" t="str">
        <f t="shared" si="31"/>
        <v>Friday</v>
      </c>
      <c r="W1012" s="1">
        <f>Sheet1[[#This Row],[TotalPrice]]-Sheet1[[#This Row],[ShippingCost]]</f>
        <v>1225.2160000000001</v>
      </c>
      <c r="X1012" t="str">
        <f>TEXT(Sheet1[[#This Row],[Date]], "yyyy")</f>
        <v>2024</v>
      </c>
      <c r="Y1012" s="1">
        <f>Sheet1[[#This Row],[UnitPrice]]*Sheet1[[#This Row],[Quantity]] *(1 - Sheet1[[#This Row],[Discount]])</f>
        <v>1235.5560000000003</v>
      </c>
      <c r="Z1012" s="24">
        <f>SUM(Sheet1[[#This Row],[Quantity]]*Sheet1[[#This Row],[Returned]])</f>
        <v>14</v>
      </c>
    </row>
    <row r="1013" spans="1:26" hidden="1" x14ac:dyDescent="0.25">
      <c r="A1013" s="6">
        <v>45370</v>
      </c>
      <c r="B1013" t="s">
        <v>19</v>
      </c>
      <c r="C1013" t="s">
        <v>20</v>
      </c>
      <c r="D1013">
        <v>16</v>
      </c>
      <c r="E1013" s="1">
        <v>90.3</v>
      </c>
      <c r="F1013" t="s">
        <v>51</v>
      </c>
      <c r="G1013" t="s">
        <v>22</v>
      </c>
      <c r="H1013" s="9">
        <v>0.05</v>
      </c>
      <c r="I1013" t="s">
        <v>66</v>
      </c>
      <c r="J1013" s="1">
        <v>1372.56</v>
      </c>
      <c r="K1013" t="s">
        <v>24</v>
      </c>
      <c r="L1013" t="s">
        <v>41</v>
      </c>
      <c r="M1013">
        <v>0</v>
      </c>
      <c r="N1013" t="s">
        <v>2019</v>
      </c>
      <c r="O1013" t="s">
        <v>2020</v>
      </c>
      <c r="P1013" s="11">
        <v>25.25</v>
      </c>
      <c r="Q1013" s="6">
        <v>45370</v>
      </c>
      <c r="R1013" s="6">
        <v>45375</v>
      </c>
      <c r="S1013" t="s">
        <v>28</v>
      </c>
      <c r="T1013">
        <f>Sheet1[[#This Row],[DeliveryDate]]-Sheet1[[#This Row],[OrderDate]]</f>
        <v>5</v>
      </c>
      <c r="U1013" t="str">
        <f t="shared" si="30"/>
        <v>Apr</v>
      </c>
      <c r="V1013" t="str">
        <f t="shared" si="31"/>
        <v>Friday</v>
      </c>
      <c r="W1013" s="1">
        <f>Sheet1[[#This Row],[TotalPrice]]-Sheet1[[#This Row],[ShippingCost]]</f>
        <v>1347.31</v>
      </c>
      <c r="X1013" t="str">
        <f>TEXT(Sheet1[[#This Row],[Date]], "yyyy")</f>
        <v>2024</v>
      </c>
      <c r="Y1013" s="1">
        <f>Sheet1[[#This Row],[UnitPrice]]*Sheet1[[#This Row],[Quantity]] *(1 - Sheet1[[#This Row],[Discount]])</f>
        <v>1372.56</v>
      </c>
      <c r="Z1013" s="24">
        <f>SUM(Sheet1[[#This Row],[Quantity]]*Sheet1[[#This Row],[Returned]])</f>
        <v>0</v>
      </c>
    </row>
    <row r="1014" spans="1:26" hidden="1" x14ac:dyDescent="0.25">
      <c r="A1014" s="6">
        <v>45285</v>
      </c>
      <c r="B1014" t="s">
        <v>45</v>
      </c>
      <c r="C1014" t="s">
        <v>93</v>
      </c>
      <c r="D1014">
        <v>18</v>
      </c>
      <c r="E1014" s="1">
        <v>470.91</v>
      </c>
      <c r="F1014" t="s">
        <v>51</v>
      </c>
      <c r="G1014" t="s">
        <v>22</v>
      </c>
      <c r="H1014" s="9">
        <v>0.1</v>
      </c>
      <c r="I1014" t="s">
        <v>23</v>
      </c>
      <c r="J1014" s="1">
        <v>7628.7420000000011</v>
      </c>
      <c r="K1014" t="s">
        <v>34</v>
      </c>
      <c r="L1014" t="s">
        <v>25</v>
      </c>
      <c r="M1014">
        <v>0</v>
      </c>
      <c r="N1014" t="s">
        <v>2021</v>
      </c>
      <c r="O1014" t="s">
        <v>2022</v>
      </c>
      <c r="P1014" s="11">
        <v>14.87</v>
      </c>
      <c r="Q1014" s="6">
        <v>45285</v>
      </c>
      <c r="R1014" s="6">
        <v>45289</v>
      </c>
      <c r="S1014" t="s">
        <v>50</v>
      </c>
      <c r="T1014">
        <f>Sheet1[[#This Row],[DeliveryDate]]-Sheet1[[#This Row],[OrderDate]]</f>
        <v>4</v>
      </c>
      <c r="U1014" t="str">
        <f t="shared" si="30"/>
        <v>Apr</v>
      </c>
      <c r="V1014" t="str">
        <f t="shared" si="31"/>
        <v>Thursday</v>
      </c>
      <c r="W1014" s="1">
        <f>Sheet1[[#This Row],[TotalPrice]]-Sheet1[[#This Row],[ShippingCost]]</f>
        <v>7613.8720000000012</v>
      </c>
      <c r="X1014" t="str">
        <f>TEXT(Sheet1[[#This Row],[Date]], "yyyy")</f>
        <v>2023</v>
      </c>
      <c r="Y1014" s="1">
        <f>Sheet1[[#This Row],[UnitPrice]]*Sheet1[[#This Row],[Quantity]] *(1 - Sheet1[[#This Row],[Discount]])</f>
        <v>7628.7420000000011</v>
      </c>
      <c r="Z1014" s="24">
        <f>SUM(Sheet1[[#This Row],[Quantity]]*Sheet1[[#This Row],[Returned]])</f>
        <v>0</v>
      </c>
    </row>
    <row r="1015" spans="1:26" hidden="1" x14ac:dyDescent="0.25">
      <c r="A1015" s="6">
        <v>45629</v>
      </c>
      <c r="B1015" t="s">
        <v>29</v>
      </c>
      <c r="C1015" t="s">
        <v>102</v>
      </c>
      <c r="D1015">
        <v>12</v>
      </c>
      <c r="E1015" s="1">
        <v>383.45</v>
      </c>
      <c r="F1015" t="s">
        <v>51</v>
      </c>
      <c r="G1015" t="s">
        <v>32</v>
      </c>
      <c r="H1015" s="9">
        <v>0</v>
      </c>
      <c r="I1015" t="s">
        <v>59</v>
      </c>
      <c r="J1015" s="1">
        <v>4601.3999999999996</v>
      </c>
      <c r="K1015" t="s">
        <v>55</v>
      </c>
      <c r="L1015" t="s">
        <v>25</v>
      </c>
      <c r="M1015">
        <v>0</v>
      </c>
      <c r="N1015" t="s">
        <v>2023</v>
      </c>
      <c r="O1015" t="s">
        <v>2024</v>
      </c>
      <c r="P1015" s="11">
        <v>11.62</v>
      </c>
      <c r="Q1015" s="6">
        <v>45629</v>
      </c>
      <c r="R1015" s="6">
        <v>45631</v>
      </c>
      <c r="S1015" t="s">
        <v>38</v>
      </c>
      <c r="T1015">
        <f>Sheet1[[#This Row],[DeliveryDate]]-Sheet1[[#This Row],[OrderDate]]</f>
        <v>2</v>
      </c>
      <c r="U1015" t="str">
        <f t="shared" si="30"/>
        <v>Jan</v>
      </c>
      <c r="V1015" t="str">
        <f t="shared" si="31"/>
        <v>Sunday</v>
      </c>
      <c r="W1015" s="1">
        <f>Sheet1[[#This Row],[TotalPrice]]-Sheet1[[#This Row],[ShippingCost]]</f>
        <v>4589.78</v>
      </c>
      <c r="X1015" t="str">
        <f>TEXT(Sheet1[[#This Row],[Date]], "yyyy")</f>
        <v>2024</v>
      </c>
      <c r="Y1015" s="1">
        <f>Sheet1[[#This Row],[UnitPrice]]*Sheet1[[#This Row],[Quantity]] *(1 - Sheet1[[#This Row],[Discount]])</f>
        <v>4601.3999999999996</v>
      </c>
      <c r="Z1015" s="24">
        <f>SUM(Sheet1[[#This Row],[Quantity]]*Sheet1[[#This Row],[Returned]])</f>
        <v>0</v>
      </c>
    </row>
    <row r="1016" spans="1:26" hidden="1" x14ac:dyDescent="0.25">
      <c r="A1016" s="6">
        <v>45177</v>
      </c>
      <c r="B1016" t="s">
        <v>19</v>
      </c>
      <c r="C1016" t="s">
        <v>93</v>
      </c>
      <c r="D1016">
        <v>20</v>
      </c>
      <c r="E1016" s="1">
        <v>293.94</v>
      </c>
      <c r="F1016" t="s">
        <v>21</v>
      </c>
      <c r="G1016" t="s">
        <v>32</v>
      </c>
      <c r="H1016" s="9">
        <v>0.15</v>
      </c>
      <c r="I1016" t="s">
        <v>33</v>
      </c>
      <c r="J1016" s="1">
        <v>4996.9799999999996</v>
      </c>
      <c r="K1016" t="s">
        <v>82</v>
      </c>
      <c r="L1016" t="s">
        <v>35</v>
      </c>
      <c r="M1016">
        <v>0</v>
      </c>
      <c r="N1016" t="s">
        <v>2025</v>
      </c>
      <c r="O1016" t="s">
        <v>2026</v>
      </c>
      <c r="P1016" s="11">
        <v>9.2899999999999991</v>
      </c>
      <c r="Q1016" s="6">
        <v>45177</v>
      </c>
      <c r="R1016" s="6">
        <v>45184</v>
      </c>
      <c r="S1016" t="s">
        <v>28</v>
      </c>
      <c r="T1016">
        <f>Sheet1[[#This Row],[DeliveryDate]]-Sheet1[[#This Row],[OrderDate]]</f>
        <v>7</v>
      </c>
      <c r="U1016" t="str">
        <f t="shared" si="30"/>
        <v>Dec</v>
      </c>
      <c r="V1016" t="str">
        <f t="shared" si="31"/>
        <v>Wednesday</v>
      </c>
      <c r="W1016" s="1">
        <f>Sheet1[[#This Row],[TotalPrice]]-Sheet1[[#This Row],[ShippingCost]]</f>
        <v>4987.6899999999996</v>
      </c>
      <c r="X1016" t="str">
        <f>TEXT(Sheet1[[#This Row],[Date]], "yyyy")</f>
        <v>2023</v>
      </c>
      <c r="Y1016" s="1">
        <f>Sheet1[[#This Row],[UnitPrice]]*Sheet1[[#This Row],[Quantity]] *(1 - Sheet1[[#This Row],[Discount]])</f>
        <v>4996.9800000000005</v>
      </c>
      <c r="Z1016" s="24">
        <f>SUM(Sheet1[[#This Row],[Quantity]]*Sheet1[[#This Row],[Returned]])</f>
        <v>0</v>
      </c>
    </row>
    <row r="1017" spans="1:26" x14ac:dyDescent="0.25">
      <c r="A1017" s="6">
        <v>45296</v>
      </c>
      <c r="B1017" t="s">
        <v>19</v>
      </c>
      <c r="C1017" t="s">
        <v>40</v>
      </c>
      <c r="D1017">
        <v>2</v>
      </c>
      <c r="E1017" s="1">
        <v>454.01</v>
      </c>
      <c r="F1017" t="s">
        <v>21</v>
      </c>
      <c r="G1017" t="s">
        <v>22</v>
      </c>
      <c r="H1017" s="9">
        <v>0</v>
      </c>
      <c r="I1017" t="s">
        <v>66</v>
      </c>
      <c r="J1017" s="1">
        <v>908.02</v>
      </c>
      <c r="K1017" t="s">
        <v>24</v>
      </c>
      <c r="L1017" t="s">
        <v>41</v>
      </c>
      <c r="M1017">
        <v>0</v>
      </c>
      <c r="N1017" t="s">
        <v>2027</v>
      </c>
      <c r="O1017" t="s">
        <v>2028</v>
      </c>
      <c r="P1017" s="11">
        <v>9.7799999999999994</v>
      </c>
      <c r="Q1017" s="6">
        <v>45296</v>
      </c>
      <c r="R1017" s="6">
        <v>45298</v>
      </c>
      <c r="S1017" t="s">
        <v>28</v>
      </c>
      <c r="T1017">
        <f>Sheet1[[#This Row],[DeliveryDate]]-Sheet1[[#This Row],[OrderDate]]</f>
        <v>2</v>
      </c>
      <c r="U1017" t="str">
        <f t="shared" si="30"/>
        <v>Mar</v>
      </c>
      <c r="V1017" t="str">
        <f t="shared" si="31"/>
        <v>Monday</v>
      </c>
      <c r="W1017" s="1">
        <f>Sheet1[[#This Row],[TotalPrice]]-Sheet1[[#This Row],[ShippingCost]]</f>
        <v>898.24</v>
      </c>
      <c r="X1017" t="str">
        <f>TEXT(Sheet1[[#This Row],[Date]], "yyyy")</f>
        <v>2024</v>
      </c>
      <c r="Y1017" s="1">
        <f>Sheet1[[#This Row],[UnitPrice]]*Sheet1[[#This Row],[Quantity]] *(1 - Sheet1[[#This Row],[Discount]])</f>
        <v>908.02</v>
      </c>
      <c r="Z1017" s="24">
        <f>SUM(Sheet1[[#This Row],[Quantity]]*Sheet1[[#This Row],[Returned]])</f>
        <v>0</v>
      </c>
    </row>
    <row r="1018" spans="1:26" x14ac:dyDescent="0.25">
      <c r="A1018" s="6">
        <v>45699</v>
      </c>
      <c r="B1018" t="s">
        <v>39</v>
      </c>
      <c r="C1018" t="s">
        <v>102</v>
      </c>
      <c r="D1018">
        <v>12</v>
      </c>
      <c r="E1018" s="1">
        <v>141.61000000000001</v>
      </c>
      <c r="F1018" t="s">
        <v>21</v>
      </c>
      <c r="G1018" t="s">
        <v>22</v>
      </c>
      <c r="H1018" s="9">
        <v>0</v>
      </c>
      <c r="I1018" t="s">
        <v>47</v>
      </c>
      <c r="J1018" s="1">
        <v>1699.32</v>
      </c>
      <c r="K1018" t="s">
        <v>82</v>
      </c>
      <c r="L1018" t="s">
        <v>41</v>
      </c>
      <c r="M1018">
        <v>0</v>
      </c>
      <c r="N1018" t="s">
        <v>2029</v>
      </c>
      <c r="O1018" t="s">
        <v>2030</v>
      </c>
      <c r="P1018" s="11">
        <v>11.72</v>
      </c>
      <c r="Q1018" s="6">
        <v>45699</v>
      </c>
      <c r="R1018" s="6">
        <v>45709</v>
      </c>
      <c r="S1018" t="s">
        <v>44</v>
      </c>
      <c r="T1018">
        <f>Sheet1[[#This Row],[DeliveryDate]]-Sheet1[[#This Row],[OrderDate]]</f>
        <v>10</v>
      </c>
      <c r="U1018" t="str">
        <f t="shared" si="30"/>
        <v>May</v>
      </c>
      <c r="V1018" t="str">
        <f t="shared" si="31"/>
        <v>Tuesday</v>
      </c>
      <c r="W1018" s="1">
        <f>Sheet1[[#This Row],[TotalPrice]]-Sheet1[[#This Row],[ShippingCost]]</f>
        <v>1687.6</v>
      </c>
      <c r="X1018" t="str">
        <f>TEXT(Sheet1[[#This Row],[Date]], "yyyy")</f>
        <v>2025</v>
      </c>
      <c r="Y1018" s="1">
        <f>Sheet1[[#This Row],[UnitPrice]]*Sheet1[[#This Row],[Quantity]] *(1 - Sheet1[[#This Row],[Discount]])</f>
        <v>1699.3200000000002</v>
      </c>
      <c r="Z1018" s="24">
        <f>SUM(Sheet1[[#This Row],[Quantity]]*Sheet1[[#This Row],[Returned]])</f>
        <v>0</v>
      </c>
    </row>
    <row r="1019" spans="1:26" x14ac:dyDescent="0.25">
      <c r="A1019" s="6">
        <v>45094</v>
      </c>
      <c r="B1019" t="s">
        <v>29</v>
      </c>
      <c r="C1019" t="s">
        <v>46</v>
      </c>
      <c r="D1019">
        <v>6</v>
      </c>
      <c r="E1019" s="1">
        <v>332.18</v>
      </c>
      <c r="F1019" t="s">
        <v>21</v>
      </c>
      <c r="G1019" t="s">
        <v>22</v>
      </c>
      <c r="H1019" s="9">
        <v>0.1</v>
      </c>
      <c r="I1019" t="s">
        <v>59</v>
      </c>
      <c r="J1019" s="1">
        <v>1793.7719999999999</v>
      </c>
      <c r="K1019" t="s">
        <v>24</v>
      </c>
      <c r="L1019" t="s">
        <v>41</v>
      </c>
      <c r="M1019">
        <v>0</v>
      </c>
      <c r="N1019" t="s">
        <v>2031</v>
      </c>
      <c r="O1019" t="s">
        <v>2032</v>
      </c>
      <c r="P1019" s="11">
        <v>21.95</v>
      </c>
      <c r="Q1019" s="6">
        <v>45094</v>
      </c>
      <c r="R1019" s="6">
        <v>45098</v>
      </c>
      <c r="S1019" t="s">
        <v>38</v>
      </c>
      <c r="T1019">
        <f>Sheet1[[#This Row],[DeliveryDate]]-Sheet1[[#This Row],[OrderDate]]</f>
        <v>4</v>
      </c>
      <c r="U1019" t="str">
        <f t="shared" si="30"/>
        <v>Mar</v>
      </c>
      <c r="V1019" t="str">
        <f t="shared" si="31"/>
        <v>Wednesday</v>
      </c>
      <c r="W1019" s="1">
        <f>Sheet1[[#This Row],[TotalPrice]]-Sheet1[[#This Row],[ShippingCost]]</f>
        <v>1771.8219999999999</v>
      </c>
      <c r="X1019" t="str">
        <f>TEXT(Sheet1[[#This Row],[Date]], "yyyy")</f>
        <v>2023</v>
      </c>
      <c r="Y1019" s="1">
        <f>Sheet1[[#This Row],[UnitPrice]]*Sheet1[[#This Row],[Quantity]] *(1 - Sheet1[[#This Row],[Discount]])</f>
        <v>1793.7719999999999</v>
      </c>
      <c r="Z1019" s="24">
        <f>SUM(Sheet1[[#This Row],[Quantity]]*Sheet1[[#This Row],[Returned]])</f>
        <v>0</v>
      </c>
    </row>
    <row r="1020" spans="1:26" hidden="1" x14ac:dyDescent="0.25">
      <c r="A1020" s="6">
        <v>45325</v>
      </c>
      <c r="B1020" t="s">
        <v>45</v>
      </c>
      <c r="C1020" t="s">
        <v>20</v>
      </c>
      <c r="D1020">
        <v>8</v>
      </c>
      <c r="E1020" s="1">
        <v>27.01</v>
      </c>
      <c r="F1020" t="s">
        <v>51</v>
      </c>
      <c r="G1020" t="s">
        <v>22</v>
      </c>
      <c r="H1020" s="9">
        <v>0.05</v>
      </c>
      <c r="I1020" t="s">
        <v>23</v>
      </c>
      <c r="J1020" s="1">
        <v>205.27600000000001</v>
      </c>
      <c r="K1020" t="s">
        <v>24</v>
      </c>
      <c r="L1020" t="s">
        <v>25</v>
      </c>
      <c r="M1020">
        <v>1</v>
      </c>
      <c r="N1020" t="s">
        <v>2033</v>
      </c>
      <c r="O1020" t="s">
        <v>2034</v>
      </c>
      <c r="P1020" s="11">
        <v>42.65</v>
      </c>
      <c r="Q1020" s="6">
        <v>45325</v>
      </c>
      <c r="R1020" s="6">
        <v>45331</v>
      </c>
      <c r="S1020" t="s">
        <v>50</v>
      </c>
      <c r="T1020">
        <f>Sheet1[[#This Row],[DeliveryDate]]-Sheet1[[#This Row],[OrderDate]]</f>
        <v>6</v>
      </c>
      <c r="U1020" t="str">
        <f t="shared" si="30"/>
        <v>Aug</v>
      </c>
      <c r="V1020" t="str">
        <f t="shared" si="31"/>
        <v>Saturday</v>
      </c>
      <c r="W1020" s="1">
        <f>Sheet1[[#This Row],[TotalPrice]]-Sheet1[[#This Row],[ShippingCost]]</f>
        <v>162.626</v>
      </c>
      <c r="X1020" t="str">
        <f>TEXT(Sheet1[[#This Row],[Date]], "yyyy")</f>
        <v>2024</v>
      </c>
      <c r="Y1020" s="1">
        <f>Sheet1[[#This Row],[UnitPrice]]*Sheet1[[#This Row],[Quantity]] *(1 - Sheet1[[#This Row],[Discount]])</f>
        <v>205.27600000000001</v>
      </c>
      <c r="Z1020" s="24">
        <f>SUM(Sheet1[[#This Row],[Quantity]]*Sheet1[[#This Row],[Returned]])</f>
        <v>8</v>
      </c>
    </row>
    <row r="1021" spans="1:26" x14ac:dyDescent="0.25">
      <c r="A1021" s="6">
        <v>45016</v>
      </c>
      <c r="B1021" t="s">
        <v>39</v>
      </c>
      <c r="C1021" t="s">
        <v>93</v>
      </c>
      <c r="D1021">
        <v>9</v>
      </c>
      <c r="E1021" s="1">
        <v>78.8</v>
      </c>
      <c r="F1021" t="s">
        <v>58</v>
      </c>
      <c r="G1021" t="s">
        <v>32</v>
      </c>
      <c r="H1021" s="9">
        <v>0.1</v>
      </c>
      <c r="I1021" t="s">
        <v>33</v>
      </c>
      <c r="J1021" s="1">
        <v>638.28</v>
      </c>
      <c r="K1021" t="s">
        <v>24</v>
      </c>
      <c r="L1021" t="s">
        <v>25</v>
      </c>
      <c r="M1021">
        <v>0</v>
      </c>
      <c r="N1021" t="s">
        <v>2035</v>
      </c>
      <c r="O1021" t="s">
        <v>2036</v>
      </c>
      <c r="P1021" s="11">
        <v>9.2899999999999991</v>
      </c>
      <c r="Q1021" s="6">
        <v>45016</v>
      </c>
      <c r="R1021" s="6">
        <v>45026</v>
      </c>
      <c r="S1021" t="s">
        <v>44</v>
      </c>
      <c r="T1021">
        <f>Sheet1[[#This Row],[DeliveryDate]]-Sheet1[[#This Row],[OrderDate]]</f>
        <v>10</v>
      </c>
      <c r="U1021" t="str">
        <f t="shared" si="30"/>
        <v>Jun</v>
      </c>
      <c r="V1021" t="str">
        <f t="shared" si="31"/>
        <v>Saturday</v>
      </c>
      <c r="W1021" s="1">
        <f>Sheet1[[#This Row],[TotalPrice]]-Sheet1[[#This Row],[ShippingCost]]</f>
        <v>628.99</v>
      </c>
      <c r="X1021" t="str">
        <f>TEXT(Sheet1[[#This Row],[Date]], "yyyy")</f>
        <v>2023</v>
      </c>
      <c r="Y1021" s="1">
        <f>Sheet1[[#This Row],[UnitPrice]]*Sheet1[[#This Row],[Quantity]] *(1 - Sheet1[[#This Row],[Discount]])</f>
        <v>638.28</v>
      </c>
      <c r="Z1021" s="24">
        <f>SUM(Sheet1[[#This Row],[Quantity]]*Sheet1[[#This Row],[Returned]])</f>
        <v>0</v>
      </c>
    </row>
    <row r="1022" spans="1:26" hidden="1" x14ac:dyDescent="0.25">
      <c r="A1022" s="6">
        <v>45179</v>
      </c>
      <c r="B1022" t="s">
        <v>45</v>
      </c>
      <c r="C1022" t="s">
        <v>109</v>
      </c>
      <c r="D1022">
        <v>4</v>
      </c>
      <c r="E1022" s="1">
        <v>306.06</v>
      </c>
      <c r="F1022" t="s">
        <v>51</v>
      </c>
      <c r="G1022" t="s">
        <v>22</v>
      </c>
      <c r="H1022" s="9">
        <v>0.05</v>
      </c>
      <c r="I1022" t="s">
        <v>52</v>
      </c>
      <c r="J1022" s="1">
        <v>1163.028</v>
      </c>
      <c r="K1022" t="s">
        <v>34</v>
      </c>
      <c r="L1022" t="s">
        <v>35</v>
      </c>
      <c r="M1022">
        <v>1</v>
      </c>
      <c r="N1022" t="s">
        <v>2037</v>
      </c>
      <c r="O1022" t="s">
        <v>1022</v>
      </c>
      <c r="P1022" s="11">
        <v>32.75</v>
      </c>
      <c r="Q1022" s="6">
        <v>45179</v>
      </c>
      <c r="R1022" s="6">
        <v>45182</v>
      </c>
      <c r="S1022" t="s">
        <v>50</v>
      </c>
      <c r="T1022">
        <f>Sheet1[[#This Row],[DeliveryDate]]-Sheet1[[#This Row],[OrderDate]]</f>
        <v>3</v>
      </c>
      <c r="U1022" t="str">
        <f t="shared" si="30"/>
        <v>May</v>
      </c>
      <c r="V1022" t="str">
        <f t="shared" si="31"/>
        <v>Sunday</v>
      </c>
      <c r="W1022" s="1">
        <f>Sheet1[[#This Row],[TotalPrice]]-Sheet1[[#This Row],[ShippingCost]]</f>
        <v>1130.278</v>
      </c>
      <c r="X1022" t="str">
        <f>TEXT(Sheet1[[#This Row],[Date]], "yyyy")</f>
        <v>2023</v>
      </c>
      <c r="Y1022" s="1">
        <f>Sheet1[[#This Row],[UnitPrice]]*Sheet1[[#This Row],[Quantity]] *(1 - Sheet1[[#This Row],[Discount]])</f>
        <v>1163.028</v>
      </c>
      <c r="Z1022" s="24">
        <f>SUM(Sheet1[[#This Row],[Quantity]]*Sheet1[[#This Row],[Returned]])</f>
        <v>4</v>
      </c>
    </row>
    <row r="1023" spans="1:26" hidden="1" x14ac:dyDescent="0.25">
      <c r="A1023" s="6">
        <v>45320</v>
      </c>
      <c r="B1023" t="s">
        <v>29</v>
      </c>
      <c r="C1023" t="s">
        <v>93</v>
      </c>
      <c r="D1023">
        <v>12</v>
      </c>
      <c r="E1023" s="1">
        <v>164.22</v>
      </c>
      <c r="F1023" t="s">
        <v>51</v>
      </c>
      <c r="G1023" t="s">
        <v>32</v>
      </c>
      <c r="H1023" s="9">
        <v>0</v>
      </c>
      <c r="I1023" t="s">
        <v>59</v>
      </c>
      <c r="J1023" s="1">
        <v>1970.64</v>
      </c>
      <c r="K1023" t="s">
        <v>82</v>
      </c>
      <c r="L1023" t="s">
        <v>25</v>
      </c>
      <c r="M1023">
        <v>0</v>
      </c>
      <c r="N1023" t="s">
        <v>2038</v>
      </c>
      <c r="O1023" t="s">
        <v>2020</v>
      </c>
      <c r="P1023" s="11">
        <v>21.46</v>
      </c>
      <c r="Q1023" s="6">
        <v>45320</v>
      </c>
      <c r="R1023" s="6">
        <v>45325</v>
      </c>
      <c r="S1023" t="s">
        <v>38</v>
      </c>
      <c r="T1023">
        <f>Sheet1[[#This Row],[DeliveryDate]]-Sheet1[[#This Row],[OrderDate]]</f>
        <v>5</v>
      </c>
      <c r="U1023" t="str">
        <f t="shared" si="30"/>
        <v>Mar</v>
      </c>
      <c r="V1023" t="str">
        <f t="shared" si="31"/>
        <v>Sunday</v>
      </c>
      <c r="W1023" s="1">
        <f>Sheet1[[#This Row],[TotalPrice]]-Sheet1[[#This Row],[ShippingCost]]</f>
        <v>1949.18</v>
      </c>
      <c r="X1023" t="str">
        <f>TEXT(Sheet1[[#This Row],[Date]], "yyyy")</f>
        <v>2024</v>
      </c>
      <c r="Y1023" s="1">
        <f>Sheet1[[#This Row],[UnitPrice]]*Sheet1[[#This Row],[Quantity]] *(1 - Sheet1[[#This Row],[Discount]])</f>
        <v>1970.6399999999999</v>
      </c>
      <c r="Z1023" s="24">
        <f>SUM(Sheet1[[#This Row],[Quantity]]*Sheet1[[#This Row],[Returned]])</f>
        <v>0</v>
      </c>
    </row>
    <row r="1024" spans="1:26" x14ac:dyDescent="0.25">
      <c r="A1024" s="6">
        <v>45372</v>
      </c>
      <c r="B1024" t="s">
        <v>39</v>
      </c>
      <c r="C1024" t="s">
        <v>93</v>
      </c>
      <c r="D1024">
        <v>20</v>
      </c>
      <c r="E1024" s="1">
        <v>336.29</v>
      </c>
      <c r="F1024" t="s">
        <v>51</v>
      </c>
      <c r="G1024" t="s">
        <v>32</v>
      </c>
      <c r="H1024" s="9">
        <v>0</v>
      </c>
      <c r="I1024" t="s">
        <v>23</v>
      </c>
      <c r="J1024" s="1">
        <v>6725.8</v>
      </c>
      <c r="K1024" t="s">
        <v>34</v>
      </c>
      <c r="L1024" t="s">
        <v>25</v>
      </c>
      <c r="M1024">
        <v>0</v>
      </c>
      <c r="N1024" t="s">
        <v>2039</v>
      </c>
      <c r="O1024" t="s">
        <v>2040</v>
      </c>
      <c r="P1024" s="11">
        <v>25.02</v>
      </c>
      <c r="Q1024" s="6">
        <v>45372</v>
      </c>
      <c r="R1024" s="6">
        <v>45381</v>
      </c>
      <c r="S1024" t="s">
        <v>44</v>
      </c>
      <c r="T1024">
        <f>Sheet1[[#This Row],[DeliveryDate]]-Sheet1[[#This Row],[OrderDate]]</f>
        <v>9</v>
      </c>
      <c r="U1024" t="str">
        <f t="shared" si="30"/>
        <v>Jun</v>
      </c>
      <c r="V1024" t="str">
        <f t="shared" si="31"/>
        <v>Thursday</v>
      </c>
      <c r="W1024" s="1">
        <f>Sheet1[[#This Row],[TotalPrice]]-Sheet1[[#This Row],[ShippingCost]]</f>
        <v>6700.78</v>
      </c>
      <c r="X1024" t="str">
        <f>TEXT(Sheet1[[#This Row],[Date]], "yyyy")</f>
        <v>2024</v>
      </c>
      <c r="Y1024" s="1">
        <f>Sheet1[[#This Row],[UnitPrice]]*Sheet1[[#This Row],[Quantity]] *(1 - Sheet1[[#This Row],[Discount]])</f>
        <v>6725.8</v>
      </c>
      <c r="Z1024" s="24">
        <f>SUM(Sheet1[[#This Row],[Quantity]]*Sheet1[[#This Row],[Returned]])</f>
        <v>0</v>
      </c>
    </row>
    <row r="1025" spans="1:26" x14ac:dyDescent="0.25">
      <c r="A1025" s="6">
        <v>45507</v>
      </c>
      <c r="B1025" t="s">
        <v>62</v>
      </c>
      <c r="C1025" t="s">
        <v>93</v>
      </c>
      <c r="D1025">
        <v>7</v>
      </c>
      <c r="E1025" s="1">
        <v>180.25</v>
      </c>
      <c r="F1025" t="s">
        <v>58</v>
      </c>
      <c r="G1025" t="s">
        <v>32</v>
      </c>
      <c r="H1025" s="9">
        <v>0.1</v>
      </c>
      <c r="I1025" t="s">
        <v>66</v>
      </c>
      <c r="J1025" s="1">
        <v>1135.575</v>
      </c>
      <c r="K1025" t="s">
        <v>34</v>
      </c>
      <c r="L1025" t="s">
        <v>41</v>
      </c>
      <c r="M1025">
        <v>0</v>
      </c>
      <c r="N1025" t="s">
        <v>2041</v>
      </c>
      <c r="O1025" t="s">
        <v>2042</v>
      </c>
      <c r="P1025" s="11">
        <v>36.79</v>
      </c>
      <c r="Q1025" s="6">
        <v>45507</v>
      </c>
      <c r="R1025" s="6">
        <v>45509</v>
      </c>
      <c r="S1025" t="s">
        <v>65</v>
      </c>
      <c r="T1025">
        <f>Sheet1[[#This Row],[DeliveryDate]]-Sheet1[[#This Row],[OrderDate]]</f>
        <v>2</v>
      </c>
      <c r="U1025" t="str">
        <f t="shared" si="30"/>
        <v>Sep</v>
      </c>
      <c r="V1025" t="str">
        <f t="shared" si="31"/>
        <v>Wednesday</v>
      </c>
      <c r="W1025" s="1">
        <f>Sheet1[[#This Row],[TotalPrice]]-Sheet1[[#This Row],[ShippingCost]]</f>
        <v>1098.7850000000001</v>
      </c>
      <c r="X1025" t="str">
        <f>TEXT(Sheet1[[#This Row],[Date]], "yyyy")</f>
        <v>2024</v>
      </c>
      <c r="Y1025" s="1">
        <f>Sheet1[[#This Row],[UnitPrice]]*Sheet1[[#This Row],[Quantity]] *(1 - Sheet1[[#This Row],[Discount]])</f>
        <v>1135.575</v>
      </c>
      <c r="Z1025" s="24">
        <f>SUM(Sheet1[[#This Row],[Quantity]]*Sheet1[[#This Row],[Returned]])</f>
        <v>0</v>
      </c>
    </row>
    <row r="1026" spans="1:26" hidden="1" x14ac:dyDescent="0.25">
      <c r="A1026" s="6">
        <v>45782</v>
      </c>
      <c r="B1026" t="s">
        <v>39</v>
      </c>
      <c r="C1026" t="s">
        <v>102</v>
      </c>
      <c r="D1026">
        <v>1</v>
      </c>
      <c r="E1026" s="1">
        <v>21.75</v>
      </c>
      <c r="F1026" t="s">
        <v>51</v>
      </c>
      <c r="G1026" t="s">
        <v>32</v>
      </c>
      <c r="H1026" s="9">
        <v>0</v>
      </c>
      <c r="I1026" t="s">
        <v>33</v>
      </c>
      <c r="J1026" s="1">
        <v>21.75</v>
      </c>
      <c r="K1026" t="s">
        <v>67</v>
      </c>
      <c r="L1026" t="s">
        <v>25</v>
      </c>
      <c r="M1026">
        <v>0</v>
      </c>
      <c r="N1026" t="s">
        <v>2043</v>
      </c>
      <c r="O1026" t="s">
        <v>2044</v>
      </c>
      <c r="P1026" s="11">
        <v>7.35</v>
      </c>
      <c r="Q1026" s="6">
        <v>45782</v>
      </c>
      <c r="R1026" s="6">
        <v>45791</v>
      </c>
      <c r="S1026" t="s">
        <v>44</v>
      </c>
      <c r="T1026">
        <f>Sheet1[[#This Row],[DeliveryDate]]-Sheet1[[#This Row],[OrderDate]]</f>
        <v>9</v>
      </c>
      <c r="U1026" t="str">
        <f t="shared" ref="U1026:U1089" si="32">TEXT(A1052,"mmm")</f>
        <v>Sep</v>
      </c>
      <c r="V1026" t="str">
        <f t="shared" ref="V1026:V1089" si="33">TEXT(A1051,"dddd")</f>
        <v>Sunday</v>
      </c>
      <c r="W1026" s="1">
        <f>Sheet1[[#This Row],[TotalPrice]]-Sheet1[[#This Row],[ShippingCost]]</f>
        <v>14.4</v>
      </c>
      <c r="X1026" t="str">
        <f>TEXT(Sheet1[[#This Row],[Date]], "yyyy")</f>
        <v>2025</v>
      </c>
      <c r="Y1026" s="1">
        <f>Sheet1[[#This Row],[UnitPrice]]*Sheet1[[#This Row],[Quantity]] *(1 - Sheet1[[#This Row],[Discount]])</f>
        <v>21.75</v>
      </c>
      <c r="Z1026" s="24">
        <f>SUM(Sheet1[[#This Row],[Quantity]]*Sheet1[[#This Row],[Returned]])</f>
        <v>0</v>
      </c>
    </row>
    <row r="1027" spans="1:26" x14ac:dyDescent="0.25">
      <c r="A1027" s="6">
        <v>45072</v>
      </c>
      <c r="B1027" t="s">
        <v>45</v>
      </c>
      <c r="C1027" t="s">
        <v>46</v>
      </c>
      <c r="D1027">
        <v>7</v>
      </c>
      <c r="E1027" s="1">
        <v>220.9</v>
      </c>
      <c r="F1027" t="s">
        <v>31</v>
      </c>
      <c r="G1027" t="s">
        <v>22</v>
      </c>
      <c r="H1027" s="9">
        <v>0.15</v>
      </c>
      <c r="I1027" t="s">
        <v>59</v>
      </c>
      <c r="J1027" s="1">
        <v>1314.355</v>
      </c>
      <c r="K1027" t="s">
        <v>34</v>
      </c>
      <c r="L1027" t="s">
        <v>25</v>
      </c>
      <c r="M1027">
        <v>0</v>
      </c>
      <c r="N1027" t="s">
        <v>2045</v>
      </c>
      <c r="O1027" t="s">
        <v>2046</v>
      </c>
      <c r="P1027" s="11">
        <v>15.25</v>
      </c>
      <c r="Q1027" s="6">
        <v>45072</v>
      </c>
      <c r="R1027" s="6">
        <v>45082</v>
      </c>
      <c r="S1027" t="s">
        <v>50</v>
      </c>
      <c r="T1027">
        <f>Sheet1[[#This Row],[DeliveryDate]]-Sheet1[[#This Row],[OrderDate]]</f>
        <v>10</v>
      </c>
      <c r="U1027" t="str">
        <f t="shared" si="32"/>
        <v>Jan</v>
      </c>
      <c r="V1027" t="str">
        <f t="shared" si="33"/>
        <v>Saturday</v>
      </c>
      <c r="W1027" s="1">
        <f>Sheet1[[#This Row],[TotalPrice]]-Sheet1[[#This Row],[ShippingCost]]</f>
        <v>1299.105</v>
      </c>
      <c r="X1027" t="str">
        <f>TEXT(Sheet1[[#This Row],[Date]], "yyyy")</f>
        <v>2023</v>
      </c>
      <c r="Y1027" s="1">
        <f>Sheet1[[#This Row],[UnitPrice]]*Sheet1[[#This Row],[Quantity]] *(1 - Sheet1[[#This Row],[Discount]])</f>
        <v>1314.355</v>
      </c>
      <c r="Z1027" s="24">
        <f>SUM(Sheet1[[#This Row],[Quantity]]*Sheet1[[#This Row],[Returned]])</f>
        <v>0</v>
      </c>
    </row>
    <row r="1028" spans="1:26" hidden="1" x14ac:dyDescent="0.25">
      <c r="A1028" s="6">
        <v>45488</v>
      </c>
      <c r="B1028" t="s">
        <v>19</v>
      </c>
      <c r="C1028" t="s">
        <v>46</v>
      </c>
      <c r="D1028">
        <v>1</v>
      </c>
      <c r="E1028" s="1">
        <v>364.27</v>
      </c>
      <c r="F1028" t="s">
        <v>31</v>
      </c>
      <c r="G1028" t="s">
        <v>32</v>
      </c>
      <c r="H1028" s="9">
        <v>0.1</v>
      </c>
      <c r="I1028" t="s">
        <v>33</v>
      </c>
      <c r="J1028" s="1">
        <v>327.84300000000002</v>
      </c>
      <c r="K1028" t="s">
        <v>55</v>
      </c>
      <c r="L1028" t="s">
        <v>41</v>
      </c>
      <c r="M1028">
        <v>0</v>
      </c>
      <c r="N1028" t="s">
        <v>2047</v>
      </c>
      <c r="O1028" t="s">
        <v>2048</v>
      </c>
      <c r="P1028" s="11">
        <v>8.91</v>
      </c>
      <c r="Q1028" s="6">
        <v>45488</v>
      </c>
      <c r="R1028" s="6">
        <v>45495</v>
      </c>
      <c r="S1028" t="s">
        <v>28</v>
      </c>
      <c r="T1028">
        <f>Sheet1[[#This Row],[DeliveryDate]]-Sheet1[[#This Row],[OrderDate]]</f>
        <v>7</v>
      </c>
      <c r="U1028" t="str">
        <f t="shared" si="32"/>
        <v>Feb</v>
      </c>
      <c r="V1028" t="str">
        <f t="shared" si="33"/>
        <v>Wednesday</v>
      </c>
      <c r="W1028" s="1">
        <f>Sheet1[[#This Row],[TotalPrice]]-Sheet1[[#This Row],[ShippingCost]]</f>
        <v>318.93299999999999</v>
      </c>
      <c r="X1028" t="str">
        <f>TEXT(Sheet1[[#This Row],[Date]], "yyyy")</f>
        <v>2024</v>
      </c>
      <c r="Y1028" s="1">
        <f>Sheet1[[#This Row],[UnitPrice]]*Sheet1[[#This Row],[Quantity]] *(1 - Sheet1[[#This Row],[Discount]])</f>
        <v>327.84300000000002</v>
      </c>
      <c r="Z1028" s="24">
        <f>SUM(Sheet1[[#This Row],[Quantity]]*Sheet1[[#This Row],[Returned]])</f>
        <v>0</v>
      </c>
    </row>
    <row r="1029" spans="1:26" x14ac:dyDescent="0.25">
      <c r="A1029" s="6">
        <v>45564</v>
      </c>
      <c r="B1029" t="s">
        <v>39</v>
      </c>
      <c r="C1029" t="s">
        <v>93</v>
      </c>
      <c r="D1029">
        <v>18</v>
      </c>
      <c r="E1029" s="1">
        <v>589</v>
      </c>
      <c r="F1029" t="s">
        <v>21</v>
      </c>
      <c r="G1029" t="s">
        <v>22</v>
      </c>
      <c r="H1029" s="9">
        <v>0.1</v>
      </c>
      <c r="I1029" t="s">
        <v>66</v>
      </c>
      <c r="J1029" s="1">
        <v>9541.8000000000011</v>
      </c>
      <c r="K1029" t="s">
        <v>67</v>
      </c>
      <c r="L1029" t="s">
        <v>41</v>
      </c>
      <c r="M1029">
        <v>0</v>
      </c>
      <c r="N1029" t="s">
        <v>2049</v>
      </c>
      <c r="O1029" t="s">
        <v>2050</v>
      </c>
      <c r="P1029" s="11">
        <v>37.78</v>
      </c>
      <c r="Q1029" s="6">
        <v>45564</v>
      </c>
      <c r="R1029" s="6">
        <v>45573</v>
      </c>
      <c r="S1029" t="s">
        <v>44</v>
      </c>
      <c r="T1029">
        <f>Sheet1[[#This Row],[DeliveryDate]]-Sheet1[[#This Row],[OrderDate]]</f>
        <v>9</v>
      </c>
      <c r="U1029" t="str">
        <f t="shared" si="32"/>
        <v>Sep</v>
      </c>
      <c r="V1029" t="str">
        <f t="shared" si="33"/>
        <v>Thursday</v>
      </c>
      <c r="W1029" s="1">
        <f>Sheet1[[#This Row],[TotalPrice]]-Sheet1[[#This Row],[ShippingCost]]</f>
        <v>9504.02</v>
      </c>
      <c r="X1029" t="str">
        <f>TEXT(Sheet1[[#This Row],[Date]], "yyyy")</f>
        <v>2024</v>
      </c>
      <c r="Y1029" s="1">
        <f>Sheet1[[#This Row],[UnitPrice]]*Sheet1[[#This Row],[Quantity]] *(1 - Sheet1[[#This Row],[Discount]])</f>
        <v>9541.8000000000011</v>
      </c>
      <c r="Z1029" s="24">
        <f>SUM(Sheet1[[#This Row],[Quantity]]*Sheet1[[#This Row],[Returned]])</f>
        <v>0</v>
      </c>
    </row>
    <row r="1030" spans="1:26" x14ac:dyDescent="0.25">
      <c r="A1030" s="6">
        <v>45590</v>
      </c>
      <c r="B1030" t="s">
        <v>29</v>
      </c>
      <c r="C1030" t="s">
        <v>40</v>
      </c>
      <c r="D1030">
        <v>16</v>
      </c>
      <c r="E1030" s="1">
        <v>249.45</v>
      </c>
      <c r="F1030" t="s">
        <v>51</v>
      </c>
      <c r="G1030" t="s">
        <v>22</v>
      </c>
      <c r="H1030" s="9">
        <v>0.1</v>
      </c>
      <c r="I1030" t="s">
        <v>33</v>
      </c>
      <c r="J1030" s="1">
        <v>3592.08</v>
      </c>
      <c r="K1030" t="s">
        <v>67</v>
      </c>
      <c r="L1030" t="s">
        <v>25</v>
      </c>
      <c r="M1030">
        <v>0</v>
      </c>
      <c r="N1030" t="s">
        <v>2051</v>
      </c>
      <c r="O1030" t="s">
        <v>2052</v>
      </c>
      <c r="P1030" s="11">
        <v>20.92</v>
      </c>
      <c r="Q1030" s="6">
        <v>45590</v>
      </c>
      <c r="R1030" s="6">
        <v>45597</v>
      </c>
      <c r="S1030" t="s">
        <v>38</v>
      </c>
      <c r="T1030">
        <f>Sheet1[[#This Row],[DeliveryDate]]-Sheet1[[#This Row],[OrderDate]]</f>
        <v>7</v>
      </c>
      <c r="U1030" t="str">
        <f t="shared" si="32"/>
        <v>Jan</v>
      </c>
      <c r="V1030" t="str">
        <f t="shared" si="33"/>
        <v>Monday</v>
      </c>
      <c r="W1030" s="1">
        <f>Sheet1[[#This Row],[TotalPrice]]-Sheet1[[#This Row],[ShippingCost]]</f>
        <v>3571.16</v>
      </c>
      <c r="X1030" t="str">
        <f>TEXT(Sheet1[[#This Row],[Date]], "yyyy")</f>
        <v>2024</v>
      </c>
      <c r="Y1030" s="1">
        <f>Sheet1[[#This Row],[UnitPrice]]*Sheet1[[#This Row],[Quantity]] *(1 - Sheet1[[#This Row],[Discount]])</f>
        <v>3592.08</v>
      </c>
      <c r="Z1030" s="24">
        <f>SUM(Sheet1[[#This Row],[Quantity]]*Sheet1[[#This Row],[Returned]])</f>
        <v>0</v>
      </c>
    </row>
    <row r="1031" spans="1:26" hidden="1" x14ac:dyDescent="0.25">
      <c r="A1031" s="6">
        <v>45663</v>
      </c>
      <c r="B1031" t="s">
        <v>39</v>
      </c>
      <c r="C1031" t="s">
        <v>102</v>
      </c>
      <c r="D1031">
        <v>20</v>
      </c>
      <c r="E1031" s="1">
        <v>440.32</v>
      </c>
      <c r="F1031" t="s">
        <v>51</v>
      </c>
      <c r="G1031" t="s">
        <v>32</v>
      </c>
      <c r="H1031" s="9">
        <v>0.05</v>
      </c>
      <c r="I1031" t="s">
        <v>33</v>
      </c>
      <c r="J1031" s="1">
        <v>8366.08</v>
      </c>
      <c r="K1031" t="s">
        <v>55</v>
      </c>
      <c r="L1031" t="s">
        <v>35</v>
      </c>
      <c r="M1031">
        <v>1</v>
      </c>
      <c r="N1031" t="s">
        <v>2053</v>
      </c>
      <c r="O1031" t="s">
        <v>2054</v>
      </c>
      <c r="P1031" s="11">
        <v>6.17</v>
      </c>
      <c r="Q1031" s="6">
        <v>45663</v>
      </c>
      <c r="R1031" s="6">
        <v>45673</v>
      </c>
      <c r="S1031" t="s">
        <v>44</v>
      </c>
      <c r="T1031">
        <f>Sheet1[[#This Row],[DeliveryDate]]-Sheet1[[#This Row],[OrderDate]]</f>
        <v>10</v>
      </c>
      <c r="U1031" t="str">
        <f t="shared" si="32"/>
        <v>May</v>
      </c>
      <c r="V1031" t="str">
        <f t="shared" si="33"/>
        <v>Sunday</v>
      </c>
      <c r="W1031" s="1">
        <f>Sheet1[[#This Row],[TotalPrice]]-Sheet1[[#This Row],[ShippingCost]]</f>
        <v>8359.91</v>
      </c>
      <c r="X1031" t="str">
        <f>TEXT(Sheet1[[#This Row],[Date]], "yyyy")</f>
        <v>2025</v>
      </c>
      <c r="Y1031" s="1">
        <f>Sheet1[[#This Row],[UnitPrice]]*Sheet1[[#This Row],[Quantity]] *(1 - Sheet1[[#This Row],[Discount]])</f>
        <v>8366.08</v>
      </c>
      <c r="Z1031" s="24">
        <f>SUM(Sheet1[[#This Row],[Quantity]]*Sheet1[[#This Row],[Returned]])</f>
        <v>20</v>
      </c>
    </row>
    <row r="1032" spans="1:26" x14ac:dyDescent="0.25">
      <c r="A1032" s="6">
        <v>45621</v>
      </c>
      <c r="B1032" t="s">
        <v>39</v>
      </c>
      <c r="C1032" t="s">
        <v>46</v>
      </c>
      <c r="D1032">
        <v>20</v>
      </c>
      <c r="E1032" s="1">
        <v>286.66000000000003</v>
      </c>
      <c r="F1032" t="s">
        <v>58</v>
      </c>
      <c r="G1032" t="s">
        <v>32</v>
      </c>
      <c r="H1032" s="9">
        <v>0.1</v>
      </c>
      <c r="I1032" t="s">
        <v>52</v>
      </c>
      <c r="J1032" s="1">
        <v>5159.880000000001</v>
      </c>
      <c r="K1032" t="s">
        <v>55</v>
      </c>
      <c r="L1032" t="s">
        <v>41</v>
      </c>
      <c r="M1032">
        <v>0</v>
      </c>
      <c r="N1032" t="s">
        <v>2055</v>
      </c>
      <c r="O1032" t="s">
        <v>391</v>
      </c>
      <c r="P1032" s="11">
        <v>15.54</v>
      </c>
      <c r="Q1032" s="6">
        <v>45621</v>
      </c>
      <c r="R1032" s="6">
        <v>45625</v>
      </c>
      <c r="S1032" t="s">
        <v>44</v>
      </c>
      <c r="T1032">
        <f>Sheet1[[#This Row],[DeliveryDate]]-Sheet1[[#This Row],[OrderDate]]</f>
        <v>4</v>
      </c>
      <c r="U1032" t="str">
        <f t="shared" si="32"/>
        <v>Sep</v>
      </c>
      <c r="V1032" t="str">
        <f t="shared" si="33"/>
        <v>Wednesday</v>
      </c>
      <c r="W1032" s="1">
        <f>Sheet1[[#This Row],[TotalPrice]]-Sheet1[[#This Row],[ShippingCost]]</f>
        <v>5144.3400000000011</v>
      </c>
      <c r="X1032" t="str">
        <f>TEXT(Sheet1[[#This Row],[Date]], "yyyy")</f>
        <v>2024</v>
      </c>
      <c r="Y1032" s="1">
        <f>Sheet1[[#This Row],[UnitPrice]]*Sheet1[[#This Row],[Quantity]] *(1 - Sheet1[[#This Row],[Discount]])</f>
        <v>5159.880000000001</v>
      </c>
      <c r="Z1032" s="24">
        <f>SUM(Sheet1[[#This Row],[Quantity]]*Sheet1[[#This Row],[Returned]])</f>
        <v>0</v>
      </c>
    </row>
    <row r="1033" spans="1:26" hidden="1" x14ac:dyDescent="0.25">
      <c r="A1033" s="6">
        <v>45663</v>
      </c>
      <c r="B1033" t="s">
        <v>39</v>
      </c>
      <c r="C1033" t="s">
        <v>109</v>
      </c>
      <c r="D1033">
        <v>13</v>
      </c>
      <c r="E1033" s="1">
        <v>483.63</v>
      </c>
      <c r="F1033" t="s">
        <v>31</v>
      </c>
      <c r="G1033" t="s">
        <v>32</v>
      </c>
      <c r="H1033" s="9">
        <v>0.05</v>
      </c>
      <c r="I1033" t="s">
        <v>52</v>
      </c>
      <c r="J1033" s="1">
        <v>5972.8304999999991</v>
      </c>
      <c r="K1033" t="s">
        <v>67</v>
      </c>
      <c r="L1033" t="s">
        <v>25</v>
      </c>
      <c r="M1033">
        <v>0</v>
      </c>
      <c r="N1033" t="s">
        <v>2056</v>
      </c>
      <c r="O1033" t="s">
        <v>2057</v>
      </c>
      <c r="P1033" s="11">
        <v>18.22</v>
      </c>
      <c r="Q1033" s="6">
        <v>45663</v>
      </c>
      <c r="R1033" s="6">
        <v>45672</v>
      </c>
      <c r="S1033" t="s">
        <v>44</v>
      </c>
      <c r="T1033">
        <f>Sheet1[[#This Row],[DeliveryDate]]-Sheet1[[#This Row],[OrderDate]]</f>
        <v>9</v>
      </c>
      <c r="U1033" t="str">
        <f t="shared" si="32"/>
        <v>Apr</v>
      </c>
      <c r="V1033" t="str">
        <f t="shared" si="33"/>
        <v>Monday</v>
      </c>
      <c r="W1033" s="1">
        <f>Sheet1[[#This Row],[TotalPrice]]-Sheet1[[#This Row],[ShippingCost]]</f>
        <v>5954.6104999999989</v>
      </c>
      <c r="X1033" t="str">
        <f>TEXT(Sheet1[[#This Row],[Date]], "yyyy")</f>
        <v>2025</v>
      </c>
      <c r="Y1033" s="1">
        <f>Sheet1[[#This Row],[UnitPrice]]*Sheet1[[#This Row],[Quantity]] *(1 - Sheet1[[#This Row],[Discount]])</f>
        <v>5972.8304999999991</v>
      </c>
      <c r="Z1033" s="24">
        <f>SUM(Sheet1[[#This Row],[Quantity]]*Sheet1[[#This Row],[Returned]])</f>
        <v>0</v>
      </c>
    </row>
    <row r="1034" spans="1:26" x14ac:dyDescent="0.25">
      <c r="A1034" s="6">
        <v>45329</v>
      </c>
      <c r="B1034" t="s">
        <v>19</v>
      </c>
      <c r="C1034" t="s">
        <v>109</v>
      </c>
      <c r="D1034">
        <v>10</v>
      </c>
      <c r="E1034" s="1">
        <v>452.21</v>
      </c>
      <c r="F1034" t="s">
        <v>31</v>
      </c>
      <c r="G1034" t="s">
        <v>32</v>
      </c>
      <c r="H1034" s="9">
        <v>0.1</v>
      </c>
      <c r="I1034" t="s">
        <v>23</v>
      </c>
      <c r="J1034" s="1">
        <v>4069.889999999999</v>
      </c>
      <c r="K1034" t="s">
        <v>67</v>
      </c>
      <c r="L1034" t="s">
        <v>41</v>
      </c>
      <c r="M1034">
        <v>0</v>
      </c>
      <c r="N1034" t="s">
        <v>2058</v>
      </c>
      <c r="O1034" t="s">
        <v>2059</v>
      </c>
      <c r="P1034" s="11">
        <v>15.87</v>
      </c>
      <c r="Q1034" s="6">
        <v>45329</v>
      </c>
      <c r="R1034" s="6">
        <v>45339</v>
      </c>
      <c r="S1034" t="s">
        <v>28</v>
      </c>
      <c r="T1034">
        <f>Sheet1[[#This Row],[DeliveryDate]]-Sheet1[[#This Row],[OrderDate]]</f>
        <v>10</v>
      </c>
      <c r="U1034" t="str">
        <f t="shared" si="32"/>
        <v>Sep</v>
      </c>
      <c r="V1034" t="str">
        <f t="shared" si="33"/>
        <v>Saturday</v>
      </c>
      <c r="W1034" s="1">
        <f>Sheet1[[#This Row],[TotalPrice]]-Sheet1[[#This Row],[ShippingCost]]</f>
        <v>4054.0199999999991</v>
      </c>
      <c r="X1034" t="str">
        <f>TEXT(Sheet1[[#This Row],[Date]], "yyyy")</f>
        <v>2024</v>
      </c>
      <c r="Y1034" s="1">
        <f>Sheet1[[#This Row],[UnitPrice]]*Sheet1[[#This Row],[Quantity]] *(1 - Sheet1[[#This Row],[Discount]])</f>
        <v>4069.8899999999994</v>
      </c>
      <c r="Z1034" s="24">
        <f>SUM(Sheet1[[#This Row],[Quantity]]*Sheet1[[#This Row],[Returned]])</f>
        <v>0</v>
      </c>
    </row>
    <row r="1035" spans="1:26" x14ac:dyDescent="0.25">
      <c r="A1035" s="6">
        <v>45162</v>
      </c>
      <c r="B1035" t="s">
        <v>19</v>
      </c>
      <c r="C1035" t="s">
        <v>20</v>
      </c>
      <c r="D1035">
        <v>4</v>
      </c>
      <c r="E1035" s="1">
        <v>520</v>
      </c>
      <c r="F1035" t="s">
        <v>31</v>
      </c>
      <c r="G1035" t="s">
        <v>32</v>
      </c>
      <c r="H1035" s="9">
        <v>0</v>
      </c>
      <c r="I1035" t="s">
        <v>23</v>
      </c>
      <c r="J1035" s="1">
        <v>2080</v>
      </c>
      <c r="K1035" t="s">
        <v>82</v>
      </c>
      <c r="L1035" t="s">
        <v>41</v>
      </c>
      <c r="M1035">
        <v>0</v>
      </c>
      <c r="N1035" t="s">
        <v>2060</v>
      </c>
      <c r="O1035" t="s">
        <v>2061</v>
      </c>
      <c r="P1035" s="11">
        <v>18.25</v>
      </c>
      <c r="Q1035" s="6">
        <v>45162</v>
      </c>
      <c r="R1035" s="6">
        <v>45171</v>
      </c>
      <c r="S1035" t="s">
        <v>28</v>
      </c>
      <c r="T1035">
        <f>Sheet1[[#This Row],[DeliveryDate]]-Sheet1[[#This Row],[OrderDate]]</f>
        <v>9</v>
      </c>
      <c r="U1035" t="str">
        <f t="shared" si="32"/>
        <v>Jun</v>
      </c>
      <c r="V1035" t="str">
        <f t="shared" si="33"/>
        <v>Wednesday</v>
      </c>
      <c r="W1035" s="1">
        <f>Sheet1[[#This Row],[TotalPrice]]-Sheet1[[#This Row],[ShippingCost]]</f>
        <v>2061.75</v>
      </c>
      <c r="X1035" t="str">
        <f>TEXT(Sheet1[[#This Row],[Date]], "yyyy")</f>
        <v>2023</v>
      </c>
      <c r="Y1035" s="1">
        <f>Sheet1[[#This Row],[UnitPrice]]*Sheet1[[#This Row],[Quantity]] *(1 - Sheet1[[#This Row],[Discount]])</f>
        <v>2080</v>
      </c>
      <c r="Z1035" s="24">
        <f>SUM(Sheet1[[#This Row],[Quantity]]*Sheet1[[#This Row],[Returned]])</f>
        <v>0</v>
      </c>
    </row>
    <row r="1036" spans="1:26" x14ac:dyDescent="0.25">
      <c r="A1036" s="6">
        <v>45632</v>
      </c>
      <c r="B1036" t="s">
        <v>29</v>
      </c>
      <c r="C1036" t="s">
        <v>46</v>
      </c>
      <c r="D1036">
        <v>11</v>
      </c>
      <c r="E1036" s="1">
        <v>571.07000000000005</v>
      </c>
      <c r="F1036" t="s">
        <v>31</v>
      </c>
      <c r="G1036" t="s">
        <v>32</v>
      </c>
      <c r="H1036" s="9">
        <v>0</v>
      </c>
      <c r="I1036" t="s">
        <v>47</v>
      </c>
      <c r="J1036" s="1">
        <v>6281.77</v>
      </c>
      <c r="K1036" t="s">
        <v>34</v>
      </c>
      <c r="L1036" t="s">
        <v>35</v>
      </c>
      <c r="M1036">
        <v>0</v>
      </c>
      <c r="N1036" t="s">
        <v>2062</v>
      </c>
      <c r="O1036" t="s">
        <v>2063</v>
      </c>
      <c r="P1036" s="11">
        <v>12.6</v>
      </c>
      <c r="Q1036" s="6">
        <v>45632</v>
      </c>
      <c r="R1036" s="6">
        <v>45637</v>
      </c>
      <c r="S1036" t="s">
        <v>38</v>
      </c>
      <c r="T1036">
        <f>Sheet1[[#This Row],[DeliveryDate]]-Sheet1[[#This Row],[OrderDate]]</f>
        <v>5</v>
      </c>
      <c r="U1036" t="str">
        <f t="shared" si="32"/>
        <v>May</v>
      </c>
      <c r="V1036" t="str">
        <f t="shared" si="33"/>
        <v>Friday</v>
      </c>
      <c r="W1036" s="1">
        <f>Sheet1[[#This Row],[TotalPrice]]-Sheet1[[#This Row],[ShippingCost]]</f>
        <v>6269.17</v>
      </c>
      <c r="X1036" t="str">
        <f>TEXT(Sheet1[[#This Row],[Date]], "yyyy")</f>
        <v>2024</v>
      </c>
      <c r="Y1036" s="1">
        <f>Sheet1[[#This Row],[UnitPrice]]*Sheet1[[#This Row],[Quantity]] *(1 - Sheet1[[#This Row],[Discount]])</f>
        <v>6281.77</v>
      </c>
      <c r="Z1036" s="24">
        <f>SUM(Sheet1[[#This Row],[Quantity]]*Sheet1[[#This Row],[Returned]])</f>
        <v>0</v>
      </c>
    </row>
    <row r="1037" spans="1:26" x14ac:dyDescent="0.25">
      <c r="A1037" s="6">
        <v>45268</v>
      </c>
      <c r="B1037" t="s">
        <v>19</v>
      </c>
      <c r="C1037" t="s">
        <v>93</v>
      </c>
      <c r="D1037">
        <v>11</v>
      </c>
      <c r="E1037" s="1">
        <v>65.569999999999993</v>
      </c>
      <c r="F1037" t="s">
        <v>58</v>
      </c>
      <c r="G1037" t="s">
        <v>32</v>
      </c>
      <c r="H1037" s="9">
        <v>0.1</v>
      </c>
      <c r="I1037" t="s">
        <v>66</v>
      </c>
      <c r="J1037" s="1">
        <v>649.14300000000003</v>
      </c>
      <c r="K1037" t="s">
        <v>55</v>
      </c>
      <c r="L1037" t="s">
        <v>35</v>
      </c>
      <c r="M1037">
        <v>1</v>
      </c>
      <c r="N1037" t="s">
        <v>2064</v>
      </c>
      <c r="O1037" t="s">
        <v>2065</v>
      </c>
      <c r="P1037" s="11">
        <v>30.43</v>
      </c>
      <c r="Q1037" s="6">
        <v>45268</v>
      </c>
      <c r="R1037" s="6">
        <v>45274</v>
      </c>
      <c r="S1037" t="s">
        <v>28</v>
      </c>
      <c r="T1037">
        <f>Sheet1[[#This Row],[DeliveryDate]]-Sheet1[[#This Row],[OrderDate]]</f>
        <v>6</v>
      </c>
      <c r="U1037" t="str">
        <f t="shared" si="32"/>
        <v>May</v>
      </c>
      <c r="V1037" t="str">
        <f t="shared" si="33"/>
        <v>Saturday</v>
      </c>
      <c r="W1037" s="1">
        <f>Sheet1[[#This Row],[TotalPrice]]-Sheet1[[#This Row],[ShippingCost]]</f>
        <v>618.71300000000008</v>
      </c>
      <c r="X1037" t="str">
        <f>TEXT(Sheet1[[#This Row],[Date]], "yyyy")</f>
        <v>2023</v>
      </c>
      <c r="Y1037" s="1">
        <f>Sheet1[[#This Row],[UnitPrice]]*Sheet1[[#This Row],[Quantity]] *(1 - Sheet1[[#This Row],[Discount]])</f>
        <v>649.14300000000003</v>
      </c>
      <c r="Z1037" s="24">
        <f>SUM(Sheet1[[#This Row],[Quantity]]*Sheet1[[#This Row],[Returned]])</f>
        <v>11</v>
      </c>
    </row>
    <row r="1038" spans="1:26" x14ac:dyDescent="0.25">
      <c r="A1038" s="6">
        <v>45058</v>
      </c>
      <c r="B1038" t="s">
        <v>29</v>
      </c>
      <c r="C1038" t="s">
        <v>93</v>
      </c>
      <c r="D1038">
        <v>4</v>
      </c>
      <c r="E1038" s="1">
        <v>397.02</v>
      </c>
      <c r="F1038" t="s">
        <v>31</v>
      </c>
      <c r="G1038" t="s">
        <v>22</v>
      </c>
      <c r="H1038" s="9">
        <v>0</v>
      </c>
      <c r="I1038" t="s">
        <v>47</v>
      </c>
      <c r="J1038" s="1">
        <v>1588.08</v>
      </c>
      <c r="K1038" t="s">
        <v>67</v>
      </c>
      <c r="L1038" t="s">
        <v>25</v>
      </c>
      <c r="M1038">
        <v>0</v>
      </c>
      <c r="N1038" t="s">
        <v>2066</v>
      </c>
      <c r="O1038" t="s">
        <v>2067</v>
      </c>
      <c r="P1038" s="11">
        <v>23.25</v>
      </c>
      <c r="Q1038" s="6">
        <v>45058</v>
      </c>
      <c r="R1038" s="6">
        <v>45066</v>
      </c>
      <c r="S1038" t="s">
        <v>38</v>
      </c>
      <c r="T1038">
        <f>Sheet1[[#This Row],[DeliveryDate]]-Sheet1[[#This Row],[OrderDate]]</f>
        <v>8</v>
      </c>
      <c r="U1038" t="str">
        <f t="shared" si="32"/>
        <v>Mar</v>
      </c>
      <c r="V1038" t="str">
        <f t="shared" si="33"/>
        <v>Wednesday</v>
      </c>
      <c r="W1038" s="1">
        <f>Sheet1[[#This Row],[TotalPrice]]-Sheet1[[#This Row],[ShippingCost]]</f>
        <v>1564.83</v>
      </c>
      <c r="X1038" t="str">
        <f>TEXT(Sheet1[[#This Row],[Date]], "yyyy")</f>
        <v>2023</v>
      </c>
      <c r="Y1038" s="1">
        <f>Sheet1[[#This Row],[UnitPrice]]*Sheet1[[#This Row],[Quantity]] *(1 - Sheet1[[#This Row],[Discount]])</f>
        <v>1588.08</v>
      </c>
      <c r="Z1038" s="24">
        <f>SUM(Sheet1[[#This Row],[Quantity]]*Sheet1[[#This Row],[Returned]])</f>
        <v>0</v>
      </c>
    </row>
    <row r="1039" spans="1:26" x14ac:dyDescent="0.25">
      <c r="A1039" s="6">
        <v>45771</v>
      </c>
      <c r="B1039" t="s">
        <v>62</v>
      </c>
      <c r="C1039" t="s">
        <v>20</v>
      </c>
      <c r="D1039">
        <v>10</v>
      </c>
      <c r="E1039" s="1">
        <v>169.35</v>
      </c>
      <c r="F1039" t="s">
        <v>21</v>
      </c>
      <c r="G1039" t="s">
        <v>32</v>
      </c>
      <c r="H1039" s="9">
        <v>0.05</v>
      </c>
      <c r="I1039" t="s">
        <v>33</v>
      </c>
      <c r="J1039" s="1">
        <v>1608.825</v>
      </c>
      <c r="K1039" t="s">
        <v>82</v>
      </c>
      <c r="L1039" t="s">
        <v>41</v>
      </c>
      <c r="M1039">
        <v>0</v>
      </c>
      <c r="N1039" t="s">
        <v>2068</v>
      </c>
      <c r="O1039" t="s">
        <v>2069</v>
      </c>
      <c r="P1039" s="11">
        <v>44.91</v>
      </c>
      <c r="Q1039" s="6">
        <v>45771</v>
      </c>
      <c r="R1039" s="6">
        <v>45774</v>
      </c>
      <c r="S1039" t="s">
        <v>65</v>
      </c>
      <c r="T1039">
        <f>Sheet1[[#This Row],[DeliveryDate]]-Sheet1[[#This Row],[OrderDate]]</f>
        <v>3</v>
      </c>
      <c r="U1039" t="str">
        <f t="shared" si="32"/>
        <v>Jun</v>
      </c>
      <c r="V1039" t="str">
        <f t="shared" si="33"/>
        <v>Saturday</v>
      </c>
      <c r="W1039" s="1">
        <f>Sheet1[[#This Row],[TotalPrice]]-Sheet1[[#This Row],[ShippingCost]]</f>
        <v>1563.915</v>
      </c>
      <c r="X1039" t="str">
        <f>TEXT(Sheet1[[#This Row],[Date]], "yyyy")</f>
        <v>2025</v>
      </c>
      <c r="Y1039" s="1">
        <f>Sheet1[[#This Row],[UnitPrice]]*Sheet1[[#This Row],[Quantity]] *(1 - Sheet1[[#This Row],[Discount]])</f>
        <v>1608.8249999999998</v>
      </c>
      <c r="Z1039" s="24">
        <f>SUM(Sheet1[[#This Row],[Quantity]]*Sheet1[[#This Row],[Returned]])</f>
        <v>0</v>
      </c>
    </row>
    <row r="1040" spans="1:26" hidden="1" x14ac:dyDescent="0.25">
      <c r="A1040" s="6">
        <v>45039</v>
      </c>
      <c r="B1040" t="s">
        <v>45</v>
      </c>
      <c r="C1040" t="s">
        <v>93</v>
      </c>
      <c r="D1040">
        <v>9</v>
      </c>
      <c r="E1040" s="1">
        <v>340.44</v>
      </c>
      <c r="F1040" t="s">
        <v>58</v>
      </c>
      <c r="G1040" t="s">
        <v>32</v>
      </c>
      <c r="H1040" s="9">
        <v>0.05</v>
      </c>
      <c r="I1040" t="s">
        <v>52</v>
      </c>
      <c r="J1040" s="1">
        <v>2910.7620000000002</v>
      </c>
      <c r="K1040" t="s">
        <v>55</v>
      </c>
      <c r="L1040" t="s">
        <v>25</v>
      </c>
      <c r="M1040">
        <v>1</v>
      </c>
      <c r="N1040" t="s">
        <v>2070</v>
      </c>
      <c r="O1040" t="s">
        <v>2071</v>
      </c>
      <c r="P1040" s="11">
        <v>36.68</v>
      </c>
      <c r="Q1040" s="6">
        <v>45039</v>
      </c>
      <c r="R1040" s="6">
        <v>45049</v>
      </c>
      <c r="S1040" t="s">
        <v>50</v>
      </c>
      <c r="T1040">
        <f>Sheet1[[#This Row],[DeliveryDate]]-Sheet1[[#This Row],[OrderDate]]</f>
        <v>10</v>
      </c>
      <c r="U1040" t="str">
        <f t="shared" si="32"/>
        <v>Apr</v>
      </c>
      <c r="V1040" t="str">
        <f t="shared" si="33"/>
        <v>Monday</v>
      </c>
      <c r="W1040" s="1">
        <f>Sheet1[[#This Row],[TotalPrice]]-Sheet1[[#This Row],[ShippingCost]]</f>
        <v>2874.0820000000003</v>
      </c>
      <c r="X1040" t="str">
        <f>TEXT(Sheet1[[#This Row],[Date]], "yyyy")</f>
        <v>2023</v>
      </c>
      <c r="Y1040" s="1">
        <f>Sheet1[[#This Row],[UnitPrice]]*Sheet1[[#This Row],[Quantity]] *(1 - Sheet1[[#This Row],[Discount]])</f>
        <v>2910.7619999999997</v>
      </c>
      <c r="Z1040" s="24">
        <f>SUM(Sheet1[[#This Row],[Quantity]]*Sheet1[[#This Row],[Returned]])</f>
        <v>9</v>
      </c>
    </row>
    <row r="1041" spans="1:26" x14ac:dyDescent="0.25">
      <c r="A1041" s="6">
        <v>44944</v>
      </c>
      <c r="B1041" t="s">
        <v>39</v>
      </c>
      <c r="C1041" t="s">
        <v>102</v>
      </c>
      <c r="D1041">
        <v>1</v>
      </c>
      <c r="E1041" s="1">
        <v>120.2</v>
      </c>
      <c r="F1041" t="s">
        <v>58</v>
      </c>
      <c r="G1041" t="s">
        <v>32</v>
      </c>
      <c r="H1041" s="9">
        <v>0.05</v>
      </c>
      <c r="I1041" t="s">
        <v>52</v>
      </c>
      <c r="J1041" s="1">
        <v>114.19</v>
      </c>
      <c r="K1041" t="s">
        <v>24</v>
      </c>
      <c r="L1041" t="s">
        <v>41</v>
      </c>
      <c r="M1041">
        <v>0</v>
      </c>
      <c r="N1041" t="s">
        <v>2072</v>
      </c>
      <c r="O1041" t="s">
        <v>1966</v>
      </c>
      <c r="P1041" s="11">
        <v>44.99</v>
      </c>
      <c r="Q1041" s="6">
        <v>44944</v>
      </c>
      <c r="R1041" s="6">
        <v>44947</v>
      </c>
      <c r="S1041" t="s">
        <v>44</v>
      </c>
      <c r="T1041">
        <f>Sheet1[[#This Row],[DeliveryDate]]-Sheet1[[#This Row],[OrderDate]]</f>
        <v>3</v>
      </c>
      <c r="U1041" t="str">
        <f t="shared" si="32"/>
        <v>Mar</v>
      </c>
      <c r="V1041" t="str">
        <f t="shared" si="33"/>
        <v>Monday</v>
      </c>
      <c r="W1041" s="1">
        <f>Sheet1[[#This Row],[TotalPrice]]-Sheet1[[#This Row],[ShippingCost]]</f>
        <v>69.199999999999989</v>
      </c>
      <c r="X1041" t="str">
        <f>TEXT(Sheet1[[#This Row],[Date]], "yyyy")</f>
        <v>2023</v>
      </c>
      <c r="Y1041" s="1">
        <f>Sheet1[[#This Row],[UnitPrice]]*Sheet1[[#This Row],[Quantity]] *(1 - Sheet1[[#This Row],[Discount]])</f>
        <v>114.19</v>
      </c>
      <c r="Z1041" s="24">
        <f>SUM(Sheet1[[#This Row],[Quantity]]*Sheet1[[#This Row],[Returned]])</f>
        <v>0</v>
      </c>
    </row>
    <row r="1042" spans="1:26" x14ac:dyDescent="0.25">
      <c r="A1042" s="6">
        <v>45649</v>
      </c>
      <c r="B1042" t="s">
        <v>62</v>
      </c>
      <c r="C1042" t="s">
        <v>93</v>
      </c>
      <c r="D1042">
        <v>10</v>
      </c>
      <c r="E1042" s="1">
        <v>170.72</v>
      </c>
      <c r="F1042" t="s">
        <v>31</v>
      </c>
      <c r="G1042" t="s">
        <v>22</v>
      </c>
      <c r="H1042" s="9">
        <v>0.05</v>
      </c>
      <c r="I1042" t="s">
        <v>47</v>
      </c>
      <c r="J1042" s="1">
        <v>1621.84</v>
      </c>
      <c r="K1042" t="s">
        <v>24</v>
      </c>
      <c r="L1042" t="s">
        <v>25</v>
      </c>
      <c r="M1042">
        <v>0</v>
      </c>
      <c r="N1042" t="s">
        <v>2073</v>
      </c>
      <c r="O1042" t="s">
        <v>2074</v>
      </c>
      <c r="P1042" s="11">
        <v>29.18</v>
      </c>
      <c r="Q1042" s="6">
        <v>45649</v>
      </c>
      <c r="R1042" s="6">
        <v>45659</v>
      </c>
      <c r="S1042" t="s">
        <v>65</v>
      </c>
      <c r="T1042">
        <f>Sheet1[[#This Row],[DeliveryDate]]-Sheet1[[#This Row],[OrderDate]]</f>
        <v>10</v>
      </c>
      <c r="U1042" t="str">
        <f t="shared" si="32"/>
        <v>Mar</v>
      </c>
      <c r="V1042" t="str">
        <f t="shared" si="33"/>
        <v>Thursday</v>
      </c>
      <c r="W1042" s="1">
        <f>Sheet1[[#This Row],[TotalPrice]]-Sheet1[[#This Row],[ShippingCost]]</f>
        <v>1592.6599999999999</v>
      </c>
      <c r="X1042" t="str">
        <f>TEXT(Sheet1[[#This Row],[Date]], "yyyy")</f>
        <v>2024</v>
      </c>
      <c r="Y1042" s="1">
        <f>Sheet1[[#This Row],[UnitPrice]]*Sheet1[[#This Row],[Quantity]] *(1 - Sheet1[[#This Row],[Discount]])</f>
        <v>1621.84</v>
      </c>
      <c r="Z1042" s="24">
        <f>SUM(Sheet1[[#This Row],[Quantity]]*Sheet1[[#This Row],[Returned]])</f>
        <v>0</v>
      </c>
    </row>
    <row r="1043" spans="1:26" hidden="1" x14ac:dyDescent="0.25">
      <c r="A1043" s="6">
        <v>45734</v>
      </c>
      <c r="B1043" t="s">
        <v>45</v>
      </c>
      <c r="C1043" t="s">
        <v>46</v>
      </c>
      <c r="D1043">
        <v>4</v>
      </c>
      <c r="E1043" s="1">
        <v>481.86</v>
      </c>
      <c r="F1043" t="s">
        <v>21</v>
      </c>
      <c r="G1043" t="s">
        <v>22</v>
      </c>
      <c r="H1043" s="9">
        <v>0</v>
      </c>
      <c r="I1043" t="s">
        <v>59</v>
      </c>
      <c r="J1043" s="1">
        <v>1927.44</v>
      </c>
      <c r="K1043" t="s">
        <v>24</v>
      </c>
      <c r="L1043" t="s">
        <v>25</v>
      </c>
      <c r="M1043">
        <v>0</v>
      </c>
      <c r="N1043" t="s">
        <v>2075</v>
      </c>
      <c r="O1043" t="s">
        <v>2076</v>
      </c>
      <c r="P1043" s="11">
        <v>21.92</v>
      </c>
      <c r="Q1043" s="6">
        <v>45734</v>
      </c>
      <c r="R1043" s="6">
        <v>45739</v>
      </c>
      <c r="S1043" t="s">
        <v>50</v>
      </c>
      <c r="T1043">
        <f>Sheet1[[#This Row],[DeliveryDate]]-Sheet1[[#This Row],[OrderDate]]</f>
        <v>5</v>
      </c>
      <c r="U1043" t="str">
        <f t="shared" si="32"/>
        <v>Aug</v>
      </c>
      <c r="V1043" t="str">
        <f t="shared" si="33"/>
        <v>Wednesday</v>
      </c>
      <c r="W1043" s="1">
        <f>Sheet1[[#This Row],[TotalPrice]]-Sheet1[[#This Row],[ShippingCost]]</f>
        <v>1905.52</v>
      </c>
      <c r="X1043" t="str">
        <f>TEXT(Sheet1[[#This Row],[Date]], "yyyy")</f>
        <v>2025</v>
      </c>
      <c r="Y1043" s="1">
        <f>Sheet1[[#This Row],[UnitPrice]]*Sheet1[[#This Row],[Quantity]] *(1 - Sheet1[[#This Row],[Discount]])</f>
        <v>1927.44</v>
      </c>
      <c r="Z1043" s="24">
        <f>SUM(Sheet1[[#This Row],[Quantity]]*Sheet1[[#This Row],[Returned]])</f>
        <v>0</v>
      </c>
    </row>
    <row r="1044" spans="1:26" hidden="1" x14ac:dyDescent="0.25">
      <c r="A1044" s="6">
        <v>45441</v>
      </c>
      <c r="B1044" t="s">
        <v>19</v>
      </c>
      <c r="C1044" t="s">
        <v>93</v>
      </c>
      <c r="D1044">
        <v>6</v>
      </c>
      <c r="E1044" s="1">
        <v>57.4</v>
      </c>
      <c r="F1044" t="s">
        <v>51</v>
      </c>
      <c r="G1044" t="s">
        <v>22</v>
      </c>
      <c r="H1044" s="9">
        <v>0.1</v>
      </c>
      <c r="I1044" t="s">
        <v>23</v>
      </c>
      <c r="J1044" s="1">
        <v>309.95999999999998</v>
      </c>
      <c r="K1044" t="s">
        <v>55</v>
      </c>
      <c r="L1044" t="s">
        <v>25</v>
      </c>
      <c r="M1044">
        <v>0</v>
      </c>
      <c r="N1044" t="s">
        <v>2077</v>
      </c>
      <c r="O1044" t="s">
        <v>2078</v>
      </c>
      <c r="P1044" s="11">
        <v>26.42</v>
      </c>
      <c r="Q1044" s="6">
        <v>45441</v>
      </c>
      <c r="R1044" s="6">
        <v>45451</v>
      </c>
      <c r="S1044" t="s">
        <v>28</v>
      </c>
      <c r="T1044">
        <f>Sheet1[[#This Row],[DeliveryDate]]-Sheet1[[#This Row],[OrderDate]]</f>
        <v>10</v>
      </c>
      <c r="U1044" t="str">
        <f t="shared" si="32"/>
        <v>Apr</v>
      </c>
      <c r="V1044" t="str">
        <f t="shared" si="33"/>
        <v>Tuesday</v>
      </c>
      <c r="W1044" s="1">
        <f>Sheet1[[#This Row],[TotalPrice]]-Sheet1[[#This Row],[ShippingCost]]</f>
        <v>283.53999999999996</v>
      </c>
      <c r="X1044" t="str">
        <f>TEXT(Sheet1[[#This Row],[Date]], "yyyy")</f>
        <v>2024</v>
      </c>
      <c r="Y1044" s="1">
        <f>Sheet1[[#This Row],[UnitPrice]]*Sheet1[[#This Row],[Quantity]] *(1 - Sheet1[[#This Row],[Discount]])</f>
        <v>309.95999999999998</v>
      </c>
      <c r="Z1044" s="24">
        <f>SUM(Sheet1[[#This Row],[Quantity]]*Sheet1[[#This Row],[Returned]])</f>
        <v>0</v>
      </c>
    </row>
    <row r="1045" spans="1:26" x14ac:dyDescent="0.25">
      <c r="A1045" s="6">
        <v>45738</v>
      </c>
      <c r="B1045" t="s">
        <v>45</v>
      </c>
      <c r="C1045" t="s">
        <v>40</v>
      </c>
      <c r="D1045">
        <v>11</v>
      </c>
      <c r="E1045" s="1">
        <v>365.75</v>
      </c>
      <c r="F1045" t="s">
        <v>58</v>
      </c>
      <c r="G1045" t="s">
        <v>22</v>
      </c>
      <c r="H1045" s="9">
        <v>0.05</v>
      </c>
      <c r="I1045" t="s">
        <v>59</v>
      </c>
      <c r="J1045" s="1">
        <v>3822.0875000000001</v>
      </c>
      <c r="K1045" t="s">
        <v>55</v>
      </c>
      <c r="L1045" t="s">
        <v>25</v>
      </c>
      <c r="M1045">
        <v>1</v>
      </c>
      <c r="N1045" t="s">
        <v>2079</v>
      </c>
      <c r="O1045" t="s">
        <v>2080</v>
      </c>
      <c r="P1045" s="11">
        <v>8.3699999999999992</v>
      </c>
      <c r="Q1045" s="6">
        <v>45738</v>
      </c>
      <c r="R1045" s="6">
        <v>45743</v>
      </c>
      <c r="S1045" t="s">
        <v>50</v>
      </c>
      <c r="T1045">
        <f>Sheet1[[#This Row],[DeliveryDate]]-Sheet1[[#This Row],[OrderDate]]</f>
        <v>5</v>
      </c>
      <c r="U1045" t="str">
        <f t="shared" si="32"/>
        <v>May</v>
      </c>
      <c r="V1045" t="str">
        <f t="shared" si="33"/>
        <v>Tuesday</v>
      </c>
      <c r="W1045" s="1">
        <f>Sheet1[[#This Row],[TotalPrice]]-Sheet1[[#This Row],[ShippingCost]]</f>
        <v>3813.7175000000002</v>
      </c>
      <c r="X1045" t="str">
        <f>TEXT(Sheet1[[#This Row],[Date]], "yyyy")</f>
        <v>2025</v>
      </c>
      <c r="Y1045" s="1">
        <f>Sheet1[[#This Row],[UnitPrice]]*Sheet1[[#This Row],[Quantity]] *(1 - Sheet1[[#This Row],[Discount]])</f>
        <v>3822.0874999999996</v>
      </c>
      <c r="Z1045" s="24">
        <f>SUM(Sheet1[[#This Row],[Quantity]]*Sheet1[[#This Row],[Returned]])</f>
        <v>11</v>
      </c>
    </row>
    <row r="1046" spans="1:26" hidden="1" x14ac:dyDescent="0.25">
      <c r="A1046" s="6">
        <v>45521</v>
      </c>
      <c r="B1046" t="s">
        <v>19</v>
      </c>
      <c r="C1046" t="s">
        <v>30</v>
      </c>
      <c r="D1046">
        <v>7</v>
      </c>
      <c r="E1046" s="1">
        <v>106.88</v>
      </c>
      <c r="F1046" t="s">
        <v>51</v>
      </c>
      <c r="G1046" t="s">
        <v>32</v>
      </c>
      <c r="H1046" s="9">
        <v>0.05</v>
      </c>
      <c r="I1046" t="s">
        <v>66</v>
      </c>
      <c r="J1046" s="1">
        <v>710.75199999999995</v>
      </c>
      <c r="K1046" t="s">
        <v>67</v>
      </c>
      <c r="L1046" t="s">
        <v>41</v>
      </c>
      <c r="M1046">
        <v>1</v>
      </c>
      <c r="N1046" t="s">
        <v>2081</v>
      </c>
      <c r="O1046" t="s">
        <v>2082</v>
      </c>
      <c r="P1046" s="11">
        <v>26.12</v>
      </c>
      <c r="Q1046" s="6">
        <v>45521</v>
      </c>
      <c r="R1046" s="6">
        <v>45528</v>
      </c>
      <c r="S1046" t="s">
        <v>28</v>
      </c>
      <c r="T1046">
        <f>Sheet1[[#This Row],[DeliveryDate]]-Sheet1[[#This Row],[OrderDate]]</f>
        <v>7</v>
      </c>
      <c r="U1046" t="str">
        <f t="shared" si="32"/>
        <v>May</v>
      </c>
      <c r="V1046" t="str">
        <f t="shared" si="33"/>
        <v>Sunday</v>
      </c>
      <c r="W1046" s="1">
        <f>Sheet1[[#This Row],[TotalPrice]]-Sheet1[[#This Row],[ShippingCost]]</f>
        <v>684.63199999999995</v>
      </c>
      <c r="X1046" t="str">
        <f>TEXT(Sheet1[[#This Row],[Date]], "yyyy")</f>
        <v>2024</v>
      </c>
      <c r="Y1046" s="1">
        <f>Sheet1[[#This Row],[UnitPrice]]*Sheet1[[#This Row],[Quantity]] *(1 - Sheet1[[#This Row],[Discount]])</f>
        <v>710.75199999999995</v>
      </c>
      <c r="Z1046" s="24">
        <f>SUM(Sheet1[[#This Row],[Quantity]]*Sheet1[[#This Row],[Returned]])</f>
        <v>7</v>
      </c>
    </row>
    <row r="1047" spans="1:26" x14ac:dyDescent="0.25">
      <c r="A1047" s="6">
        <v>45445</v>
      </c>
      <c r="B1047" t="s">
        <v>29</v>
      </c>
      <c r="C1047" t="s">
        <v>109</v>
      </c>
      <c r="D1047">
        <v>2</v>
      </c>
      <c r="E1047" s="1">
        <v>250.98</v>
      </c>
      <c r="F1047" t="s">
        <v>21</v>
      </c>
      <c r="G1047" t="s">
        <v>22</v>
      </c>
      <c r="H1047" s="9">
        <v>0.1</v>
      </c>
      <c r="I1047" t="s">
        <v>23</v>
      </c>
      <c r="J1047" s="1">
        <v>451.76400000000001</v>
      </c>
      <c r="K1047" t="s">
        <v>24</v>
      </c>
      <c r="L1047" t="s">
        <v>41</v>
      </c>
      <c r="M1047">
        <v>0</v>
      </c>
      <c r="N1047" t="s">
        <v>2083</v>
      </c>
      <c r="O1047" t="s">
        <v>2084</v>
      </c>
      <c r="P1047" s="11">
        <v>18.8</v>
      </c>
      <c r="Q1047" s="6">
        <v>45445</v>
      </c>
      <c r="R1047" s="6">
        <v>45455</v>
      </c>
      <c r="S1047" t="s">
        <v>38</v>
      </c>
      <c r="T1047">
        <f>Sheet1[[#This Row],[DeliveryDate]]-Sheet1[[#This Row],[OrderDate]]</f>
        <v>10</v>
      </c>
      <c r="U1047" t="str">
        <f t="shared" si="32"/>
        <v>Jun</v>
      </c>
      <c r="V1047" t="str">
        <f t="shared" si="33"/>
        <v>Wednesday</v>
      </c>
      <c r="W1047" s="1">
        <f>Sheet1[[#This Row],[TotalPrice]]-Sheet1[[#This Row],[ShippingCost]]</f>
        <v>432.964</v>
      </c>
      <c r="X1047" t="str">
        <f>TEXT(Sheet1[[#This Row],[Date]], "yyyy")</f>
        <v>2024</v>
      </c>
      <c r="Y1047" s="1">
        <f>Sheet1[[#This Row],[UnitPrice]]*Sheet1[[#This Row],[Quantity]] *(1 - Sheet1[[#This Row],[Discount]])</f>
        <v>451.76400000000001</v>
      </c>
      <c r="Z1047" s="24">
        <f>SUM(Sheet1[[#This Row],[Quantity]]*Sheet1[[#This Row],[Returned]])</f>
        <v>0</v>
      </c>
    </row>
    <row r="1048" spans="1:26" x14ac:dyDescent="0.25">
      <c r="A1048" s="6">
        <v>45431</v>
      </c>
      <c r="B1048" t="s">
        <v>62</v>
      </c>
      <c r="C1048" t="s">
        <v>102</v>
      </c>
      <c r="D1048">
        <v>18</v>
      </c>
      <c r="E1048" s="1">
        <v>369.79</v>
      </c>
      <c r="F1048" t="s">
        <v>31</v>
      </c>
      <c r="G1048" t="s">
        <v>22</v>
      </c>
      <c r="H1048" s="9">
        <v>0.05</v>
      </c>
      <c r="I1048" t="s">
        <v>23</v>
      </c>
      <c r="J1048" s="1">
        <v>6323.4089999999997</v>
      </c>
      <c r="K1048" t="s">
        <v>67</v>
      </c>
      <c r="L1048" t="s">
        <v>25</v>
      </c>
      <c r="M1048">
        <v>1</v>
      </c>
      <c r="N1048" t="s">
        <v>2085</v>
      </c>
      <c r="O1048" t="s">
        <v>2086</v>
      </c>
      <c r="P1048" s="11">
        <v>16.399999999999999</v>
      </c>
      <c r="Q1048" s="6">
        <v>45431</v>
      </c>
      <c r="R1048" s="6">
        <v>45435</v>
      </c>
      <c r="S1048" t="s">
        <v>65</v>
      </c>
      <c r="T1048">
        <f>Sheet1[[#This Row],[DeliveryDate]]-Sheet1[[#This Row],[OrderDate]]</f>
        <v>4</v>
      </c>
      <c r="U1048" t="str">
        <f t="shared" si="32"/>
        <v>Mar</v>
      </c>
      <c r="V1048" t="str">
        <f t="shared" si="33"/>
        <v>Saturday</v>
      </c>
      <c r="W1048" s="1">
        <f>Sheet1[[#This Row],[TotalPrice]]-Sheet1[[#This Row],[ShippingCost]]</f>
        <v>6307.009</v>
      </c>
      <c r="X1048" t="str">
        <f>TEXT(Sheet1[[#This Row],[Date]], "yyyy")</f>
        <v>2024</v>
      </c>
      <c r="Y1048" s="1">
        <f>Sheet1[[#This Row],[UnitPrice]]*Sheet1[[#This Row],[Quantity]] *(1 - Sheet1[[#This Row],[Discount]])</f>
        <v>6323.4089999999997</v>
      </c>
      <c r="Z1048" s="24">
        <f>SUM(Sheet1[[#This Row],[Quantity]]*Sheet1[[#This Row],[Returned]])</f>
        <v>18</v>
      </c>
    </row>
    <row r="1049" spans="1:26" hidden="1" x14ac:dyDescent="0.25">
      <c r="A1049" s="6">
        <v>44987</v>
      </c>
      <c r="B1049" t="s">
        <v>62</v>
      </c>
      <c r="C1049" t="s">
        <v>40</v>
      </c>
      <c r="D1049">
        <v>15</v>
      </c>
      <c r="E1049" s="1">
        <v>166.24</v>
      </c>
      <c r="F1049" t="s">
        <v>58</v>
      </c>
      <c r="G1049" t="s">
        <v>22</v>
      </c>
      <c r="H1049" s="9">
        <v>0.1</v>
      </c>
      <c r="I1049" t="s">
        <v>66</v>
      </c>
      <c r="J1049" s="1">
        <v>2244.2399999999998</v>
      </c>
      <c r="K1049" t="s">
        <v>55</v>
      </c>
      <c r="L1049" t="s">
        <v>35</v>
      </c>
      <c r="M1049">
        <v>0</v>
      </c>
      <c r="N1049" t="s">
        <v>2087</v>
      </c>
      <c r="O1049" t="s">
        <v>2088</v>
      </c>
      <c r="P1049" s="11">
        <v>9.86</v>
      </c>
      <c r="Q1049" s="6">
        <v>44987</v>
      </c>
      <c r="R1049" s="6">
        <v>44990</v>
      </c>
      <c r="S1049" t="s">
        <v>65</v>
      </c>
      <c r="T1049">
        <f>Sheet1[[#This Row],[DeliveryDate]]-Sheet1[[#This Row],[OrderDate]]</f>
        <v>3</v>
      </c>
      <c r="U1049" t="str">
        <f t="shared" si="32"/>
        <v>Apr</v>
      </c>
      <c r="V1049" t="str">
        <f t="shared" si="33"/>
        <v>Saturday</v>
      </c>
      <c r="W1049" s="1">
        <f>Sheet1[[#This Row],[TotalPrice]]-Sheet1[[#This Row],[ShippingCost]]</f>
        <v>2234.3799999999997</v>
      </c>
      <c r="X1049" t="str">
        <f>TEXT(Sheet1[[#This Row],[Date]], "yyyy")</f>
        <v>2023</v>
      </c>
      <c r="Y1049" s="1">
        <f>Sheet1[[#This Row],[UnitPrice]]*Sheet1[[#This Row],[Quantity]] *(1 - Sheet1[[#This Row],[Discount]])</f>
        <v>2244.2400000000002</v>
      </c>
      <c r="Z1049" s="24">
        <f>SUM(Sheet1[[#This Row],[Quantity]]*Sheet1[[#This Row],[Returned]])</f>
        <v>0</v>
      </c>
    </row>
    <row r="1050" spans="1:26" hidden="1" x14ac:dyDescent="0.25">
      <c r="A1050" s="6">
        <v>45448</v>
      </c>
      <c r="B1050" t="s">
        <v>39</v>
      </c>
      <c r="C1050" t="s">
        <v>46</v>
      </c>
      <c r="D1050">
        <v>5</v>
      </c>
      <c r="E1050" s="1">
        <v>473.28</v>
      </c>
      <c r="F1050" t="s">
        <v>31</v>
      </c>
      <c r="G1050" t="s">
        <v>32</v>
      </c>
      <c r="H1050" s="9">
        <v>0</v>
      </c>
      <c r="I1050" t="s">
        <v>66</v>
      </c>
      <c r="J1050" s="1">
        <v>2366.4</v>
      </c>
      <c r="K1050" t="s">
        <v>82</v>
      </c>
      <c r="L1050" t="s">
        <v>35</v>
      </c>
      <c r="M1050">
        <v>1</v>
      </c>
      <c r="N1050" t="s">
        <v>2089</v>
      </c>
      <c r="O1050" t="s">
        <v>2090</v>
      </c>
      <c r="P1050" s="11">
        <v>30.69</v>
      </c>
      <c r="Q1050" s="6">
        <v>45448</v>
      </c>
      <c r="R1050" s="6">
        <v>45458</v>
      </c>
      <c r="S1050" t="s">
        <v>44</v>
      </c>
      <c r="T1050">
        <f>Sheet1[[#This Row],[DeliveryDate]]-Sheet1[[#This Row],[OrderDate]]</f>
        <v>10</v>
      </c>
      <c r="U1050" t="str">
        <f t="shared" si="32"/>
        <v>Feb</v>
      </c>
      <c r="V1050" t="str">
        <f t="shared" si="33"/>
        <v>Tuesday</v>
      </c>
      <c r="W1050" s="1">
        <f>Sheet1[[#This Row],[TotalPrice]]-Sheet1[[#This Row],[ShippingCost]]</f>
        <v>2335.71</v>
      </c>
      <c r="X1050" t="str">
        <f>TEXT(Sheet1[[#This Row],[Date]], "yyyy")</f>
        <v>2024</v>
      </c>
      <c r="Y1050" s="1">
        <f>Sheet1[[#This Row],[UnitPrice]]*Sheet1[[#This Row],[Quantity]] *(1 - Sheet1[[#This Row],[Discount]])</f>
        <v>2366.3999999999996</v>
      </c>
      <c r="Z1050" s="24">
        <f>SUM(Sheet1[[#This Row],[Quantity]]*Sheet1[[#This Row],[Returned]])</f>
        <v>5</v>
      </c>
    </row>
    <row r="1051" spans="1:26" x14ac:dyDescent="0.25">
      <c r="A1051" s="6">
        <v>45536</v>
      </c>
      <c r="B1051" t="s">
        <v>39</v>
      </c>
      <c r="C1051" t="s">
        <v>46</v>
      </c>
      <c r="D1051">
        <v>16</v>
      </c>
      <c r="E1051" s="1">
        <v>401.83</v>
      </c>
      <c r="F1051" t="s">
        <v>21</v>
      </c>
      <c r="G1051" t="s">
        <v>32</v>
      </c>
      <c r="H1051" s="9">
        <v>0</v>
      </c>
      <c r="I1051" t="s">
        <v>23</v>
      </c>
      <c r="J1051" s="1">
        <v>6429.28</v>
      </c>
      <c r="K1051" t="s">
        <v>67</v>
      </c>
      <c r="L1051" t="s">
        <v>25</v>
      </c>
      <c r="M1051">
        <v>0</v>
      </c>
      <c r="N1051" t="s">
        <v>2091</v>
      </c>
      <c r="O1051" t="s">
        <v>1002</v>
      </c>
      <c r="P1051" s="11">
        <v>21.54</v>
      </c>
      <c r="Q1051" s="6">
        <v>45536</v>
      </c>
      <c r="R1051" s="6">
        <v>45540</v>
      </c>
      <c r="S1051" t="s">
        <v>44</v>
      </c>
      <c r="T1051">
        <f>Sheet1[[#This Row],[DeliveryDate]]-Sheet1[[#This Row],[OrderDate]]</f>
        <v>4</v>
      </c>
      <c r="U1051" t="str">
        <f t="shared" si="32"/>
        <v>Jul</v>
      </c>
      <c r="V1051" t="str">
        <f t="shared" si="33"/>
        <v>Tuesday</v>
      </c>
      <c r="W1051" s="1">
        <f>Sheet1[[#This Row],[TotalPrice]]-Sheet1[[#This Row],[ShippingCost]]</f>
        <v>6407.74</v>
      </c>
      <c r="X1051" t="str">
        <f>TEXT(Sheet1[[#This Row],[Date]], "yyyy")</f>
        <v>2024</v>
      </c>
      <c r="Y1051" s="1">
        <f>Sheet1[[#This Row],[UnitPrice]]*Sheet1[[#This Row],[Quantity]] *(1 - Sheet1[[#This Row],[Discount]])</f>
        <v>6429.28</v>
      </c>
      <c r="Z1051" s="24">
        <f>SUM(Sheet1[[#This Row],[Quantity]]*Sheet1[[#This Row],[Returned]])</f>
        <v>0</v>
      </c>
    </row>
    <row r="1052" spans="1:26" x14ac:dyDescent="0.25">
      <c r="A1052" s="6">
        <v>45556</v>
      </c>
      <c r="B1052" t="s">
        <v>39</v>
      </c>
      <c r="C1052" t="s">
        <v>30</v>
      </c>
      <c r="D1052">
        <v>10</v>
      </c>
      <c r="E1052" s="1">
        <v>269.29000000000002</v>
      </c>
      <c r="F1052" t="s">
        <v>51</v>
      </c>
      <c r="G1052" t="s">
        <v>32</v>
      </c>
      <c r="H1052" s="9">
        <v>0</v>
      </c>
      <c r="I1052" t="s">
        <v>23</v>
      </c>
      <c r="J1052" s="1">
        <v>2692.9</v>
      </c>
      <c r="K1052" t="s">
        <v>55</v>
      </c>
      <c r="L1052" t="s">
        <v>35</v>
      </c>
      <c r="M1052">
        <v>0</v>
      </c>
      <c r="N1052" t="s">
        <v>2092</v>
      </c>
      <c r="O1052" t="s">
        <v>1896</v>
      </c>
      <c r="P1052" s="11">
        <v>14.09</v>
      </c>
      <c r="Q1052" s="6">
        <v>45556</v>
      </c>
      <c r="R1052" s="6">
        <v>45565</v>
      </c>
      <c r="S1052" t="s">
        <v>44</v>
      </c>
      <c r="T1052">
        <f>Sheet1[[#This Row],[DeliveryDate]]-Sheet1[[#This Row],[OrderDate]]</f>
        <v>9</v>
      </c>
      <c r="U1052" t="str">
        <f t="shared" si="32"/>
        <v>Jul</v>
      </c>
      <c r="V1052" t="str">
        <f t="shared" si="33"/>
        <v>Tuesday</v>
      </c>
      <c r="W1052" s="1">
        <f>Sheet1[[#This Row],[TotalPrice]]-Sheet1[[#This Row],[ShippingCost]]</f>
        <v>2678.81</v>
      </c>
      <c r="X1052" t="str">
        <f>TEXT(Sheet1[[#This Row],[Date]], "yyyy")</f>
        <v>2024</v>
      </c>
      <c r="Y1052" s="1">
        <f>Sheet1[[#This Row],[UnitPrice]]*Sheet1[[#This Row],[Quantity]] *(1 - Sheet1[[#This Row],[Discount]])</f>
        <v>2692.9</v>
      </c>
      <c r="Z1052" s="24">
        <f>SUM(Sheet1[[#This Row],[Quantity]]*Sheet1[[#This Row],[Returned]])</f>
        <v>0</v>
      </c>
    </row>
    <row r="1053" spans="1:26" hidden="1" x14ac:dyDescent="0.25">
      <c r="A1053" s="6">
        <v>44930</v>
      </c>
      <c r="B1053" t="s">
        <v>62</v>
      </c>
      <c r="C1053" t="s">
        <v>102</v>
      </c>
      <c r="D1053">
        <v>15</v>
      </c>
      <c r="E1053" s="1">
        <v>439.89</v>
      </c>
      <c r="F1053" t="s">
        <v>58</v>
      </c>
      <c r="G1053" t="s">
        <v>32</v>
      </c>
      <c r="H1053" s="9">
        <v>0.15</v>
      </c>
      <c r="I1053" t="s">
        <v>66</v>
      </c>
      <c r="J1053" s="1">
        <v>5608.5974999999989</v>
      </c>
      <c r="K1053" t="s">
        <v>24</v>
      </c>
      <c r="L1053" t="s">
        <v>25</v>
      </c>
      <c r="M1053">
        <v>0</v>
      </c>
      <c r="N1053" t="s">
        <v>2093</v>
      </c>
      <c r="O1053" t="s">
        <v>2094</v>
      </c>
      <c r="P1053" s="11">
        <v>49.71</v>
      </c>
      <c r="Q1053" s="6">
        <v>44930</v>
      </c>
      <c r="R1053" s="6">
        <v>44934</v>
      </c>
      <c r="S1053" t="s">
        <v>65</v>
      </c>
      <c r="T1053">
        <f>Sheet1[[#This Row],[DeliveryDate]]-Sheet1[[#This Row],[OrderDate]]</f>
        <v>4</v>
      </c>
      <c r="U1053" t="str">
        <f t="shared" si="32"/>
        <v>Apr</v>
      </c>
      <c r="V1053" t="str">
        <f t="shared" si="33"/>
        <v>Monday</v>
      </c>
      <c r="W1053" s="1">
        <f>Sheet1[[#This Row],[TotalPrice]]-Sheet1[[#This Row],[ShippingCost]]</f>
        <v>5558.8874999999989</v>
      </c>
      <c r="X1053" t="str">
        <f>TEXT(Sheet1[[#This Row],[Date]], "yyyy")</f>
        <v>2023</v>
      </c>
      <c r="Y1053" s="1">
        <f>Sheet1[[#This Row],[UnitPrice]]*Sheet1[[#This Row],[Quantity]] *(1 - Sheet1[[#This Row],[Discount]])</f>
        <v>5608.5974999999989</v>
      </c>
      <c r="Z1053" s="24">
        <f>SUM(Sheet1[[#This Row],[Quantity]]*Sheet1[[#This Row],[Returned]])</f>
        <v>0</v>
      </c>
    </row>
    <row r="1054" spans="1:26" x14ac:dyDescent="0.25">
      <c r="A1054" s="6">
        <v>45715</v>
      </c>
      <c r="B1054" t="s">
        <v>19</v>
      </c>
      <c r="C1054" t="s">
        <v>102</v>
      </c>
      <c r="D1054">
        <v>18</v>
      </c>
      <c r="E1054" s="1">
        <v>432.52</v>
      </c>
      <c r="F1054" t="s">
        <v>58</v>
      </c>
      <c r="G1054" t="s">
        <v>32</v>
      </c>
      <c r="H1054" s="9">
        <v>0.05</v>
      </c>
      <c r="I1054" t="s">
        <v>59</v>
      </c>
      <c r="J1054" s="1">
        <v>7396.0919999999996</v>
      </c>
      <c r="K1054" t="s">
        <v>82</v>
      </c>
      <c r="L1054" t="s">
        <v>35</v>
      </c>
      <c r="M1054">
        <v>1</v>
      </c>
      <c r="N1054" t="s">
        <v>2095</v>
      </c>
      <c r="O1054" t="s">
        <v>69</v>
      </c>
      <c r="P1054" s="11">
        <v>34.19</v>
      </c>
      <c r="Q1054" s="6">
        <v>45715</v>
      </c>
      <c r="R1054" s="6">
        <v>45720</v>
      </c>
      <c r="S1054" t="s">
        <v>28</v>
      </c>
      <c r="T1054">
        <f>Sheet1[[#This Row],[DeliveryDate]]-Sheet1[[#This Row],[OrderDate]]</f>
        <v>5</v>
      </c>
      <c r="U1054" t="str">
        <f t="shared" si="32"/>
        <v>Oct</v>
      </c>
      <c r="V1054" t="str">
        <f t="shared" si="33"/>
        <v>Thursday</v>
      </c>
      <c r="W1054" s="1">
        <f>Sheet1[[#This Row],[TotalPrice]]-Sheet1[[#This Row],[ShippingCost]]</f>
        <v>7361.902</v>
      </c>
      <c r="X1054" t="str">
        <f>TEXT(Sheet1[[#This Row],[Date]], "yyyy")</f>
        <v>2025</v>
      </c>
      <c r="Y1054" s="1">
        <f>Sheet1[[#This Row],[UnitPrice]]*Sheet1[[#This Row],[Quantity]] *(1 - Sheet1[[#This Row],[Discount]])</f>
        <v>7396.0919999999996</v>
      </c>
      <c r="Z1054" s="24">
        <f>SUM(Sheet1[[#This Row],[Quantity]]*Sheet1[[#This Row],[Returned]])</f>
        <v>18</v>
      </c>
    </row>
    <row r="1055" spans="1:26" x14ac:dyDescent="0.25">
      <c r="A1055" s="6">
        <v>45558</v>
      </c>
      <c r="B1055" t="s">
        <v>62</v>
      </c>
      <c r="C1055" t="s">
        <v>109</v>
      </c>
      <c r="D1055">
        <v>3</v>
      </c>
      <c r="E1055" s="1">
        <v>360.93</v>
      </c>
      <c r="F1055" t="s">
        <v>21</v>
      </c>
      <c r="G1055" t="s">
        <v>22</v>
      </c>
      <c r="H1055" s="9">
        <v>0.15</v>
      </c>
      <c r="I1055" t="s">
        <v>66</v>
      </c>
      <c r="J1055" s="1">
        <v>920.37149999999997</v>
      </c>
      <c r="K1055" t="s">
        <v>55</v>
      </c>
      <c r="L1055" t="s">
        <v>41</v>
      </c>
      <c r="M1055">
        <v>0</v>
      </c>
      <c r="N1055" t="s">
        <v>2096</v>
      </c>
      <c r="O1055" t="s">
        <v>2097</v>
      </c>
      <c r="P1055" s="11">
        <v>35.61</v>
      </c>
      <c r="Q1055" s="6">
        <v>45558</v>
      </c>
      <c r="R1055" s="6">
        <v>45564</v>
      </c>
      <c r="S1055" t="s">
        <v>65</v>
      </c>
      <c r="T1055">
        <f>Sheet1[[#This Row],[DeliveryDate]]-Sheet1[[#This Row],[OrderDate]]</f>
        <v>6</v>
      </c>
      <c r="U1055" t="str">
        <f t="shared" si="32"/>
        <v>Jan</v>
      </c>
      <c r="V1055" t="str">
        <f t="shared" si="33"/>
        <v>Tuesday</v>
      </c>
      <c r="W1055" s="1">
        <f>Sheet1[[#This Row],[TotalPrice]]-Sheet1[[#This Row],[ShippingCost]]</f>
        <v>884.76149999999996</v>
      </c>
      <c r="X1055" t="str">
        <f>TEXT(Sheet1[[#This Row],[Date]], "yyyy")</f>
        <v>2024</v>
      </c>
      <c r="Y1055" s="1">
        <f>Sheet1[[#This Row],[UnitPrice]]*Sheet1[[#This Row],[Quantity]] *(1 - Sheet1[[#This Row],[Discount]])</f>
        <v>920.37149999999997</v>
      </c>
      <c r="Z1055" s="24">
        <f>SUM(Sheet1[[#This Row],[Quantity]]*Sheet1[[#This Row],[Returned]])</f>
        <v>0</v>
      </c>
    </row>
    <row r="1056" spans="1:26" x14ac:dyDescent="0.25">
      <c r="A1056" s="6">
        <v>45676</v>
      </c>
      <c r="B1056" t="s">
        <v>45</v>
      </c>
      <c r="C1056" t="s">
        <v>93</v>
      </c>
      <c r="D1056">
        <v>4</v>
      </c>
      <c r="E1056" s="1">
        <v>68.040000000000006</v>
      </c>
      <c r="F1056" t="s">
        <v>51</v>
      </c>
      <c r="G1056" t="s">
        <v>22</v>
      </c>
      <c r="H1056" s="9">
        <v>0</v>
      </c>
      <c r="I1056" t="s">
        <v>59</v>
      </c>
      <c r="J1056" s="1">
        <v>272.16000000000003</v>
      </c>
      <c r="K1056" t="s">
        <v>24</v>
      </c>
      <c r="L1056" t="s">
        <v>25</v>
      </c>
      <c r="M1056">
        <v>0</v>
      </c>
      <c r="N1056" t="s">
        <v>2098</v>
      </c>
      <c r="O1056" t="s">
        <v>2099</v>
      </c>
      <c r="P1056" s="11">
        <v>18.72</v>
      </c>
      <c r="Q1056" s="6">
        <v>45676</v>
      </c>
      <c r="R1056" s="6">
        <v>45685</v>
      </c>
      <c r="S1056" t="s">
        <v>50</v>
      </c>
      <c r="T1056">
        <f>Sheet1[[#This Row],[DeliveryDate]]-Sheet1[[#This Row],[OrderDate]]</f>
        <v>9</v>
      </c>
      <c r="U1056" t="str">
        <f t="shared" si="32"/>
        <v>Oct</v>
      </c>
      <c r="V1056" t="str">
        <f t="shared" si="33"/>
        <v>Thursday</v>
      </c>
      <c r="W1056" s="1">
        <f>Sheet1[[#This Row],[TotalPrice]]-Sheet1[[#This Row],[ShippingCost]]</f>
        <v>253.44000000000003</v>
      </c>
      <c r="X1056" t="str">
        <f>TEXT(Sheet1[[#This Row],[Date]], "yyyy")</f>
        <v>2025</v>
      </c>
      <c r="Y1056" s="1">
        <f>Sheet1[[#This Row],[UnitPrice]]*Sheet1[[#This Row],[Quantity]] *(1 - Sheet1[[#This Row],[Discount]])</f>
        <v>272.16000000000003</v>
      </c>
      <c r="Z1056" s="24">
        <f>SUM(Sheet1[[#This Row],[Quantity]]*Sheet1[[#This Row],[Returned]])</f>
        <v>0</v>
      </c>
    </row>
    <row r="1057" spans="1:26" x14ac:dyDescent="0.25">
      <c r="A1057" s="6">
        <v>45420</v>
      </c>
      <c r="B1057" t="s">
        <v>19</v>
      </c>
      <c r="C1057" t="s">
        <v>40</v>
      </c>
      <c r="D1057">
        <v>15</v>
      </c>
      <c r="E1057" s="1">
        <v>31.81</v>
      </c>
      <c r="F1057" t="s">
        <v>51</v>
      </c>
      <c r="G1057" t="s">
        <v>22</v>
      </c>
      <c r="H1057" s="9">
        <v>0.15</v>
      </c>
      <c r="I1057" t="s">
        <v>23</v>
      </c>
      <c r="J1057" s="1">
        <v>405.57749999999999</v>
      </c>
      <c r="K1057" t="s">
        <v>67</v>
      </c>
      <c r="L1057" t="s">
        <v>35</v>
      </c>
      <c r="M1057">
        <v>0</v>
      </c>
      <c r="N1057" t="s">
        <v>2100</v>
      </c>
      <c r="O1057" t="s">
        <v>2101</v>
      </c>
      <c r="P1057" s="11">
        <v>23.61</v>
      </c>
      <c r="Q1057" s="6">
        <v>45420</v>
      </c>
      <c r="R1057" s="6">
        <v>45422</v>
      </c>
      <c r="S1057" t="s">
        <v>28</v>
      </c>
      <c r="T1057">
        <f>Sheet1[[#This Row],[DeliveryDate]]-Sheet1[[#This Row],[OrderDate]]</f>
        <v>2</v>
      </c>
      <c r="U1057" t="str">
        <f t="shared" si="32"/>
        <v>Nov</v>
      </c>
      <c r="V1057" t="str">
        <f t="shared" si="33"/>
        <v>Thursday</v>
      </c>
      <c r="W1057" s="1">
        <f>Sheet1[[#This Row],[TotalPrice]]-Sheet1[[#This Row],[ShippingCost]]</f>
        <v>381.96749999999997</v>
      </c>
      <c r="X1057" t="str">
        <f>TEXT(Sheet1[[#This Row],[Date]], "yyyy")</f>
        <v>2024</v>
      </c>
      <c r="Y1057" s="1">
        <f>Sheet1[[#This Row],[UnitPrice]]*Sheet1[[#This Row],[Quantity]] *(1 - Sheet1[[#This Row],[Discount]])</f>
        <v>405.57749999999999</v>
      </c>
      <c r="Z1057" s="24">
        <f>SUM(Sheet1[[#This Row],[Quantity]]*Sheet1[[#This Row],[Returned]])</f>
        <v>0</v>
      </c>
    </row>
    <row r="1058" spans="1:26" x14ac:dyDescent="0.25">
      <c r="A1058" s="6">
        <v>45187</v>
      </c>
      <c r="B1058" t="s">
        <v>29</v>
      </c>
      <c r="C1058" t="s">
        <v>109</v>
      </c>
      <c r="D1058">
        <v>14</v>
      </c>
      <c r="E1058" s="1">
        <v>268.32</v>
      </c>
      <c r="F1058" t="s">
        <v>58</v>
      </c>
      <c r="G1058" t="s">
        <v>32</v>
      </c>
      <c r="H1058" s="9">
        <v>0</v>
      </c>
      <c r="I1058" t="s">
        <v>47</v>
      </c>
      <c r="J1058" s="1">
        <v>3756.48</v>
      </c>
      <c r="K1058" t="s">
        <v>24</v>
      </c>
      <c r="L1058" t="s">
        <v>41</v>
      </c>
      <c r="M1058">
        <v>0</v>
      </c>
      <c r="N1058" t="s">
        <v>2102</v>
      </c>
      <c r="O1058" t="s">
        <v>2103</v>
      </c>
      <c r="P1058" s="11">
        <v>43.14</v>
      </c>
      <c r="Q1058" s="6">
        <v>45187</v>
      </c>
      <c r="R1058" s="6">
        <v>45196</v>
      </c>
      <c r="S1058" t="s">
        <v>38</v>
      </c>
      <c r="T1058">
        <f>Sheet1[[#This Row],[DeliveryDate]]-Sheet1[[#This Row],[OrderDate]]</f>
        <v>9</v>
      </c>
      <c r="U1058" t="str">
        <f t="shared" si="32"/>
        <v>Mar</v>
      </c>
      <c r="V1058" t="str">
        <f t="shared" si="33"/>
        <v>Thursday</v>
      </c>
      <c r="W1058" s="1">
        <f>Sheet1[[#This Row],[TotalPrice]]-Sheet1[[#This Row],[ShippingCost]]</f>
        <v>3713.34</v>
      </c>
      <c r="X1058" t="str">
        <f>TEXT(Sheet1[[#This Row],[Date]], "yyyy")</f>
        <v>2023</v>
      </c>
      <c r="Y1058" s="1">
        <f>Sheet1[[#This Row],[UnitPrice]]*Sheet1[[#This Row],[Quantity]] *(1 - Sheet1[[#This Row],[Discount]])</f>
        <v>3756.48</v>
      </c>
      <c r="Z1058" s="24">
        <f>SUM(Sheet1[[#This Row],[Quantity]]*Sheet1[[#This Row],[Returned]])</f>
        <v>0</v>
      </c>
    </row>
    <row r="1059" spans="1:26" hidden="1" x14ac:dyDescent="0.25">
      <c r="A1059" s="6">
        <v>45752</v>
      </c>
      <c r="B1059" t="s">
        <v>45</v>
      </c>
      <c r="C1059" t="s">
        <v>93</v>
      </c>
      <c r="D1059">
        <v>19</v>
      </c>
      <c r="E1059" s="1">
        <v>350.12</v>
      </c>
      <c r="F1059" t="s">
        <v>58</v>
      </c>
      <c r="G1059" t="s">
        <v>32</v>
      </c>
      <c r="H1059" s="9">
        <v>0.05</v>
      </c>
      <c r="I1059" t="s">
        <v>33</v>
      </c>
      <c r="J1059" s="1">
        <v>6319.6659999999993</v>
      </c>
      <c r="K1059" t="s">
        <v>82</v>
      </c>
      <c r="L1059" t="s">
        <v>25</v>
      </c>
      <c r="M1059">
        <v>0</v>
      </c>
      <c r="N1059" t="s">
        <v>2104</v>
      </c>
      <c r="O1059" t="s">
        <v>1354</v>
      </c>
      <c r="P1059" s="11">
        <v>48.98</v>
      </c>
      <c r="Q1059" s="6">
        <v>45752</v>
      </c>
      <c r="R1059" s="6">
        <v>45760</v>
      </c>
      <c r="S1059" t="s">
        <v>50</v>
      </c>
      <c r="T1059">
        <f>Sheet1[[#This Row],[DeliveryDate]]-Sheet1[[#This Row],[OrderDate]]</f>
        <v>8</v>
      </c>
      <c r="U1059" t="str">
        <f t="shared" si="32"/>
        <v>Feb</v>
      </c>
      <c r="V1059" t="str">
        <f t="shared" si="33"/>
        <v>Sunday</v>
      </c>
      <c r="W1059" s="1">
        <f>Sheet1[[#This Row],[TotalPrice]]-Sheet1[[#This Row],[ShippingCost]]</f>
        <v>6270.6859999999997</v>
      </c>
      <c r="X1059" t="str">
        <f>TEXT(Sheet1[[#This Row],[Date]], "yyyy")</f>
        <v>2025</v>
      </c>
      <c r="Y1059" s="1">
        <f>Sheet1[[#This Row],[UnitPrice]]*Sheet1[[#This Row],[Quantity]] *(1 - Sheet1[[#This Row],[Discount]])</f>
        <v>6319.6659999999993</v>
      </c>
      <c r="Z1059" s="24">
        <f>SUM(Sheet1[[#This Row],[Quantity]]*Sheet1[[#This Row],[Returned]])</f>
        <v>0</v>
      </c>
    </row>
    <row r="1060" spans="1:26" x14ac:dyDescent="0.25">
      <c r="A1060" s="6">
        <v>45182</v>
      </c>
      <c r="B1060" t="s">
        <v>45</v>
      </c>
      <c r="C1060" t="s">
        <v>40</v>
      </c>
      <c r="D1060">
        <v>9</v>
      </c>
      <c r="E1060" s="1">
        <v>329.15</v>
      </c>
      <c r="F1060" t="s">
        <v>31</v>
      </c>
      <c r="G1060" t="s">
        <v>32</v>
      </c>
      <c r="H1060" s="9">
        <v>0.05</v>
      </c>
      <c r="I1060" t="s">
        <v>66</v>
      </c>
      <c r="J1060" s="1">
        <v>2814.2325000000001</v>
      </c>
      <c r="K1060" t="s">
        <v>34</v>
      </c>
      <c r="L1060" t="s">
        <v>25</v>
      </c>
      <c r="M1060">
        <v>0</v>
      </c>
      <c r="N1060" t="s">
        <v>2105</v>
      </c>
      <c r="O1060" t="s">
        <v>2106</v>
      </c>
      <c r="P1060" s="11">
        <v>29.41</v>
      </c>
      <c r="Q1060" s="6">
        <v>45182</v>
      </c>
      <c r="R1060" s="6">
        <v>45184</v>
      </c>
      <c r="S1060" t="s">
        <v>50</v>
      </c>
      <c r="T1060">
        <f>Sheet1[[#This Row],[DeliveryDate]]-Sheet1[[#This Row],[OrderDate]]</f>
        <v>2</v>
      </c>
      <c r="U1060" t="str">
        <f t="shared" si="32"/>
        <v>Sep</v>
      </c>
      <c r="V1060" t="str">
        <f t="shared" si="33"/>
        <v>Monday</v>
      </c>
      <c r="W1060" s="1">
        <f>Sheet1[[#This Row],[TotalPrice]]-Sheet1[[#This Row],[ShippingCost]]</f>
        <v>2784.8225000000002</v>
      </c>
      <c r="X1060" t="str">
        <f>TEXT(Sheet1[[#This Row],[Date]], "yyyy")</f>
        <v>2023</v>
      </c>
      <c r="Y1060" s="1">
        <f>Sheet1[[#This Row],[UnitPrice]]*Sheet1[[#This Row],[Quantity]] *(1 - Sheet1[[#This Row],[Discount]])</f>
        <v>2814.2324999999996</v>
      </c>
      <c r="Z1060" s="24">
        <f>SUM(Sheet1[[#This Row],[Quantity]]*Sheet1[[#This Row],[Returned]])</f>
        <v>0</v>
      </c>
    </row>
    <row r="1061" spans="1:26" x14ac:dyDescent="0.25">
      <c r="A1061" s="6">
        <v>45471</v>
      </c>
      <c r="B1061" t="s">
        <v>19</v>
      </c>
      <c r="C1061" t="s">
        <v>102</v>
      </c>
      <c r="D1061">
        <v>1</v>
      </c>
      <c r="E1061" s="1">
        <v>577.07000000000005</v>
      </c>
      <c r="F1061" t="s">
        <v>51</v>
      </c>
      <c r="G1061" t="s">
        <v>22</v>
      </c>
      <c r="H1061" s="9">
        <v>0.05</v>
      </c>
      <c r="I1061" t="s">
        <v>47</v>
      </c>
      <c r="J1061" s="1">
        <v>548.2165</v>
      </c>
      <c r="K1061" t="s">
        <v>24</v>
      </c>
      <c r="L1061" t="s">
        <v>41</v>
      </c>
      <c r="M1061">
        <v>0</v>
      </c>
      <c r="N1061" t="s">
        <v>2107</v>
      </c>
      <c r="O1061" t="s">
        <v>2108</v>
      </c>
      <c r="P1061" s="11">
        <v>22.97</v>
      </c>
      <c r="Q1061" s="6">
        <v>45471</v>
      </c>
      <c r="R1061" s="6">
        <v>45479</v>
      </c>
      <c r="S1061" t="s">
        <v>28</v>
      </c>
      <c r="T1061">
        <f>Sheet1[[#This Row],[DeliveryDate]]-Sheet1[[#This Row],[OrderDate]]</f>
        <v>8</v>
      </c>
      <c r="U1061" t="str">
        <f t="shared" si="32"/>
        <v>Jun</v>
      </c>
      <c r="V1061" t="str">
        <f t="shared" si="33"/>
        <v>Wednesday</v>
      </c>
      <c r="W1061" s="1">
        <f>Sheet1[[#This Row],[TotalPrice]]-Sheet1[[#This Row],[ShippingCost]]</f>
        <v>525.24649999999997</v>
      </c>
      <c r="X1061" t="str">
        <f>TEXT(Sheet1[[#This Row],[Date]], "yyyy")</f>
        <v>2024</v>
      </c>
      <c r="Y1061" s="1">
        <f>Sheet1[[#This Row],[UnitPrice]]*Sheet1[[#This Row],[Quantity]] *(1 - Sheet1[[#This Row],[Discount]])</f>
        <v>548.2165</v>
      </c>
      <c r="Z1061" s="24">
        <f>SUM(Sheet1[[#This Row],[Quantity]]*Sheet1[[#This Row],[Returned]])</f>
        <v>0</v>
      </c>
    </row>
    <row r="1062" spans="1:26" hidden="1" x14ac:dyDescent="0.25">
      <c r="A1062" s="6">
        <v>45059</v>
      </c>
      <c r="B1062" t="s">
        <v>29</v>
      </c>
      <c r="C1062" t="s">
        <v>20</v>
      </c>
      <c r="D1062">
        <v>18</v>
      </c>
      <c r="E1062" s="1">
        <v>331.45</v>
      </c>
      <c r="F1062" t="s">
        <v>58</v>
      </c>
      <c r="G1062" t="s">
        <v>32</v>
      </c>
      <c r="H1062" s="9">
        <v>0.15</v>
      </c>
      <c r="I1062" t="s">
        <v>33</v>
      </c>
      <c r="J1062" s="1">
        <v>5071.1849999999986</v>
      </c>
      <c r="K1062" t="s">
        <v>67</v>
      </c>
      <c r="L1062" t="s">
        <v>41</v>
      </c>
      <c r="M1062">
        <v>1</v>
      </c>
      <c r="N1062" t="s">
        <v>2109</v>
      </c>
      <c r="O1062" t="s">
        <v>2110</v>
      </c>
      <c r="P1062" s="11">
        <v>32.92</v>
      </c>
      <c r="Q1062" s="6">
        <v>45059</v>
      </c>
      <c r="R1062" s="6">
        <v>45064</v>
      </c>
      <c r="S1062" t="s">
        <v>38</v>
      </c>
      <c r="T1062">
        <f>Sheet1[[#This Row],[DeliveryDate]]-Sheet1[[#This Row],[OrderDate]]</f>
        <v>5</v>
      </c>
      <c r="U1062" t="str">
        <f t="shared" si="32"/>
        <v>Apr</v>
      </c>
      <c r="V1062" t="str">
        <f t="shared" si="33"/>
        <v>Tuesday</v>
      </c>
      <c r="W1062" s="1">
        <f>Sheet1[[#This Row],[TotalPrice]]-Sheet1[[#This Row],[ShippingCost]]</f>
        <v>5038.2649999999985</v>
      </c>
      <c r="X1062" t="str">
        <f>TEXT(Sheet1[[#This Row],[Date]], "yyyy")</f>
        <v>2023</v>
      </c>
      <c r="Y1062" s="1">
        <f>Sheet1[[#This Row],[UnitPrice]]*Sheet1[[#This Row],[Quantity]] *(1 - Sheet1[[#This Row],[Discount]])</f>
        <v>5071.1849999999995</v>
      </c>
      <c r="Z1062" s="24">
        <f>SUM(Sheet1[[#This Row],[Quantity]]*Sheet1[[#This Row],[Returned]])</f>
        <v>18</v>
      </c>
    </row>
    <row r="1063" spans="1:26" hidden="1" x14ac:dyDescent="0.25">
      <c r="A1063" s="6">
        <v>45784</v>
      </c>
      <c r="B1063" t="s">
        <v>19</v>
      </c>
      <c r="C1063" t="s">
        <v>20</v>
      </c>
      <c r="D1063">
        <v>1</v>
      </c>
      <c r="E1063" s="1">
        <v>421.26</v>
      </c>
      <c r="F1063" t="s">
        <v>58</v>
      </c>
      <c r="G1063" t="s">
        <v>32</v>
      </c>
      <c r="H1063" s="9">
        <v>0.1</v>
      </c>
      <c r="I1063" t="s">
        <v>23</v>
      </c>
      <c r="J1063" s="1">
        <v>379.13400000000001</v>
      </c>
      <c r="K1063" t="s">
        <v>55</v>
      </c>
      <c r="L1063" t="s">
        <v>25</v>
      </c>
      <c r="M1063">
        <v>0</v>
      </c>
      <c r="N1063" t="s">
        <v>2111</v>
      </c>
      <c r="O1063" t="s">
        <v>2112</v>
      </c>
      <c r="P1063" s="11">
        <v>36.340000000000003</v>
      </c>
      <c r="Q1063" s="6">
        <v>45784</v>
      </c>
      <c r="R1063" s="6">
        <v>45792</v>
      </c>
      <c r="S1063" t="s">
        <v>28</v>
      </c>
      <c r="T1063">
        <f>Sheet1[[#This Row],[DeliveryDate]]-Sheet1[[#This Row],[OrderDate]]</f>
        <v>8</v>
      </c>
      <c r="U1063" t="str">
        <f t="shared" si="32"/>
        <v>Apr</v>
      </c>
      <c r="V1063" t="str">
        <f t="shared" si="33"/>
        <v>Wednesday</v>
      </c>
      <c r="W1063" s="1">
        <f>Sheet1[[#This Row],[TotalPrice]]-Sheet1[[#This Row],[ShippingCost]]</f>
        <v>342.79399999999998</v>
      </c>
      <c r="X1063" t="str">
        <f>TEXT(Sheet1[[#This Row],[Date]], "yyyy")</f>
        <v>2025</v>
      </c>
      <c r="Y1063" s="1">
        <f>Sheet1[[#This Row],[UnitPrice]]*Sheet1[[#This Row],[Quantity]] *(1 - Sheet1[[#This Row],[Discount]])</f>
        <v>379.13400000000001</v>
      </c>
      <c r="Z1063" s="24">
        <f>SUM(Sheet1[[#This Row],[Quantity]]*Sheet1[[#This Row],[Returned]])</f>
        <v>0</v>
      </c>
    </row>
    <row r="1064" spans="1:26" x14ac:dyDescent="0.25">
      <c r="A1064" s="6">
        <v>45738</v>
      </c>
      <c r="B1064" t="s">
        <v>39</v>
      </c>
      <c r="C1064" t="s">
        <v>93</v>
      </c>
      <c r="D1064">
        <v>4</v>
      </c>
      <c r="E1064" s="1">
        <v>555.02</v>
      </c>
      <c r="F1064" t="s">
        <v>21</v>
      </c>
      <c r="G1064" t="s">
        <v>32</v>
      </c>
      <c r="H1064" s="9">
        <v>0.1</v>
      </c>
      <c r="I1064" t="s">
        <v>66</v>
      </c>
      <c r="J1064" s="1">
        <v>1998.0719999999999</v>
      </c>
      <c r="K1064" t="s">
        <v>67</v>
      </c>
      <c r="L1064" t="s">
        <v>35</v>
      </c>
      <c r="M1064">
        <v>0</v>
      </c>
      <c r="N1064" t="s">
        <v>2113</v>
      </c>
      <c r="O1064" t="s">
        <v>2114</v>
      </c>
      <c r="P1064" s="11">
        <v>45.25</v>
      </c>
      <c r="Q1064" s="6">
        <v>45738</v>
      </c>
      <c r="R1064" s="6">
        <v>45743</v>
      </c>
      <c r="S1064" t="s">
        <v>44</v>
      </c>
      <c r="T1064">
        <f>Sheet1[[#This Row],[DeliveryDate]]-Sheet1[[#This Row],[OrderDate]]</f>
        <v>5</v>
      </c>
      <c r="U1064" t="str">
        <f t="shared" si="32"/>
        <v>Jun</v>
      </c>
      <c r="V1064" t="str">
        <f t="shared" si="33"/>
        <v>Wednesday</v>
      </c>
      <c r="W1064" s="1">
        <f>Sheet1[[#This Row],[TotalPrice]]-Sheet1[[#This Row],[ShippingCost]]</f>
        <v>1952.8219999999999</v>
      </c>
      <c r="X1064" t="str">
        <f>TEXT(Sheet1[[#This Row],[Date]], "yyyy")</f>
        <v>2025</v>
      </c>
      <c r="Y1064" s="1">
        <f>Sheet1[[#This Row],[UnitPrice]]*Sheet1[[#This Row],[Quantity]] *(1 - Sheet1[[#This Row],[Discount]])</f>
        <v>1998.0719999999999</v>
      </c>
      <c r="Z1064" s="24">
        <f>SUM(Sheet1[[#This Row],[Quantity]]*Sheet1[[#This Row],[Returned]])</f>
        <v>0</v>
      </c>
    </row>
    <row r="1065" spans="1:26" hidden="1" x14ac:dyDescent="0.25">
      <c r="A1065" s="6">
        <v>45467</v>
      </c>
      <c r="B1065" t="s">
        <v>29</v>
      </c>
      <c r="C1065" t="s">
        <v>20</v>
      </c>
      <c r="D1065">
        <v>19</v>
      </c>
      <c r="E1065" s="1">
        <v>254.03</v>
      </c>
      <c r="F1065" t="s">
        <v>51</v>
      </c>
      <c r="G1065" t="s">
        <v>22</v>
      </c>
      <c r="H1065" s="9">
        <v>0</v>
      </c>
      <c r="I1065" t="s">
        <v>47</v>
      </c>
      <c r="J1065" s="1">
        <v>4826.57</v>
      </c>
      <c r="K1065" t="s">
        <v>24</v>
      </c>
      <c r="L1065" t="s">
        <v>35</v>
      </c>
      <c r="M1065">
        <v>1</v>
      </c>
      <c r="N1065" t="s">
        <v>2115</v>
      </c>
      <c r="O1065" t="s">
        <v>1339</v>
      </c>
      <c r="P1065" s="11">
        <v>11.21</v>
      </c>
      <c r="Q1065" s="6">
        <v>45467</v>
      </c>
      <c r="R1065" s="6">
        <v>45475</v>
      </c>
      <c r="S1065" t="s">
        <v>38</v>
      </c>
      <c r="T1065">
        <f>Sheet1[[#This Row],[DeliveryDate]]-Sheet1[[#This Row],[OrderDate]]</f>
        <v>8</v>
      </c>
      <c r="U1065" t="str">
        <f t="shared" si="32"/>
        <v>Dec</v>
      </c>
      <c r="V1065" t="str">
        <f t="shared" si="33"/>
        <v>Monday</v>
      </c>
      <c r="W1065" s="1">
        <f>Sheet1[[#This Row],[TotalPrice]]-Sheet1[[#This Row],[ShippingCost]]</f>
        <v>4815.3599999999997</v>
      </c>
      <c r="X1065" t="str">
        <f>TEXT(Sheet1[[#This Row],[Date]], "yyyy")</f>
        <v>2024</v>
      </c>
      <c r="Y1065" s="1">
        <f>Sheet1[[#This Row],[UnitPrice]]*Sheet1[[#This Row],[Quantity]] *(1 - Sheet1[[#This Row],[Discount]])</f>
        <v>4826.57</v>
      </c>
      <c r="Z1065" s="24">
        <f>SUM(Sheet1[[#This Row],[Quantity]]*Sheet1[[#This Row],[Returned]])</f>
        <v>19</v>
      </c>
    </row>
    <row r="1066" spans="1:26" x14ac:dyDescent="0.25">
      <c r="A1066" s="6">
        <v>45383</v>
      </c>
      <c r="B1066" t="s">
        <v>62</v>
      </c>
      <c r="C1066" t="s">
        <v>40</v>
      </c>
      <c r="D1066">
        <v>7</v>
      </c>
      <c r="E1066" s="1">
        <v>241.35</v>
      </c>
      <c r="F1066" t="s">
        <v>21</v>
      </c>
      <c r="G1066" t="s">
        <v>22</v>
      </c>
      <c r="H1066" s="9">
        <v>0.1</v>
      </c>
      <c r="I1066" t="s">
        <v>66</v>
      </c>
      <c r="J1066" s="1">
        <v>1520.5050000000001</v>
      </c>
      <c r="K1066" t="s">
        <v>82</v>
      </c>
      <c r="L1066" t="s">
        <v>35</v>
      </c>
      <c r="M1066">
        <v>0</v>
      </c>
      <c r="N1066" t="s">
        <v>2116</v>
      </c>
      <c r="O1066" t="s">
        <v>2117</v>
      </c>
      <c r="P1066" s="11">
        <v>42.43</v>
      </c>
      <c r="Q1066" s="6">
        <v>45383</v>
      </c>
      <c r="R1066" s="6">
        <v>45392</v>
      </c>
      <c r="S1066" t="s">
        <v>65</v>
      </c>
      <c r="T1066">
        <f>Sheet1[[#This Row],[DeliveryDate]]-Sheet1[[#This Row],[OrderDate]]</f>
        <v>9</v>
      </c>
      <c r="U1066" t="str">
        <f t="shared" si="32"/>
        <v>Jul</v>
      </c>
      <c r="V1066" t="str">
        <f t="shared" si="33"/>
        <v>Friday</v>
      </c>
      <c r="W1066" s="1">
        <f>Sheet1[[#This Row],[TotalPrice]]-Sheet1[[#This Row],[ShippingCost]]</f>
        <v>1478.075</v>
      </c>
      <c r="X1066" t="str">
        <f>TEXT(Sheet1[[#This Row],[Date]], "yyyy")</f>
        <v>2024</v>
      </c>
      <c r="Y1066" s="1">
        <f>Sheet1[[#This Row],[UnitPrice]]*Sheet1[[#This Row],[Quantity]] *(1 - Sheet1[[#This Row],[Discount]])</f>
        <v>1520.5050000000001</v>
      </c>
      <c r="Z1066" s="24">
        <f>SUM(Sheet1[[#This Row],[Quantity]]*Sheet1[[#This Row],[Returned]])</f>
        <v>0</v>
      </c>
    </row>
    <row r="1067" spans="1:26" hidden="1" x14ac:dyDescent="0.25">
      <c r="A1067" s="6">
        <v>45015</v>
      </c>
      <c r="B1067" t="s">
        <v>19</v>
      </c>
      <c r="C1067" t="s">
        <v>93</v>
      </c>
      <c r="D1067">
        <v>1</v>
      </c>
      <c r="E1067" s="1">
        <v>419.1</v>
      </c>
      <c r="F1067" t="s">
        <v>21</v>
      </c>
      <c r="G1067" t="s">
        <v>22</v>
      </c>
      <c r="H1067" s="9">
        <v>0.1</v>
      </c>
      <c r="I1067" t="s">
        <v>52</v>
      </c>
      <c r="J1067" s="1">
        <v>377.19000000000011</v>
      </c>
      <c r="K1067" t="s">
        <v>34</v>
      </c>
      <c r="L1067" t="s">
        <v>35</v>
      </c>
      <c r="M1067">
        <v>1</v>
      </c>
      <c r="N1067" t="s">
        <v>2118</v>
      </c>
      <c r="O1067" t="s">
        <v>2119</v>
      </c>
      <c r="P1067" s="11">
        <v>38.81</v>
      </c>
      <c r="Q1067" s="6">
        <v>45015</v>
      </c>
      <c r="R1067" s="6">
        <v>45022</v>
      </c>
      <c r="S1067" t="s">
        <v>28</v>
      </c>
      <c r="T1067">
        <f>Sheet1[[#This Row],[DeliveryDate]]-Sheet1[[#This Row],[OrderDate]]</f>
        <v>7</v>
      </c>
      <c r="U1067" t="str">
        <f t="shared" si="32"/>
        <v>Apr</v>
      </c>
      <c r="V1067" t="str">
        <f t="shared" si="33"/>
        <v>Wednesday</v>
      </c>
      <c r="W1067" s="1">
        <f>Sheet1[[#This Row],[TotalPrice]]-Sheet1[[#This Row],[ShippingCost]]</f>
        <v>338.38000000000011</v>
      </c>
      <c r="X1067" t="str">
        <f>TEXT(Sheet1[[#This Row],[Date]], "yyyy")</f>
        <v>2023</v>
      </c>
      <c r="Y1067" s="1">
        <f>Sheet1[[#This Row],[UnitPrice]]*Sheet1[[#This Row],[Quantity]] *(1 - Sheet1[[#This Row],[Discount]])</f>
        <v>377.19000000000005</v>
      </c>
      <c r="Z1067" s="24">
        <f>SUM(Sheet1[[#This Row],[Quantity]]*Sheet1[[#This Row],[Returned]])</f>
        <v>1</v>
      </c>
    </row>
    <row r="1068" spans="1:26" hidden="1" x14ac:dyDescent="0.25">
      <c r="A1068" s="6">
        <v>45742</v>
      </c>
      <c r="B1068" t="s">
        <v>19</v>
      </c>
      <c r="C1068" t="s">
        <v>20</v>
      </c>
      <c r="D1068">
        <v>13</v>
      </c>
      <c r="E1068" s="1">
        <v>138.72</v>
      </c>
      <c r="F1068" t="s">
        <v>58</v>
      </c>
      <c r="G1068" t="s">
        <v>22</v>
      </c>
      <c r="H1068" s="9">
        <v>0.15</v>
      </c>
      <c r="I1068" t="s">
        <v>52</v>
      </c>
      <c r="J1068" s="1">
        <v>1532.856</v>
      </c>
      <c r="K1068" t="s">
        <v>67</v>
      </c>
      <c r="L1068" t="s">
        <v>41</v>
      </c>
      <c r="M1068">
        <v>1</v>
      </c>
      <c r="N1068" t="s">
        <v>2120</v>
      </c>
      <c r="O1068" t="s">
        <v>2121</v>
      </c>
      <c r="P1068" s="11">
        <v>17.89</v>
      </c>
      <c r="Q1068" s="6">
        <v>45742</v>
      </c>
      <c r="R1068" s="6">
        <v>45744</v>
      </c>
      <c r="S1068" t="s">
        <v>28</v>
      </c>
      <c r="T1068">
        <f>Sheet1[[#This Row],[DeliveryDate]]-Sheet1[[#This Row],[OrderDate]]</f>
        <v>2</v>
      </c>
      <c r="U1068" t="str">
        <f t="shared" si="32"/>
        <v>Dec</v>
      </c>
      <c r="V1068" t="str">
        <f t="shared" si="33"/>
        <v>Wednesday</v>
      </c>
      <c r="W1068" s="1">
        <f>Sheet1[[#This Row],[TotalPrice]]-Sheet1[[#This Row],[ShippingCost]]</f>
        <v>1514.9659999999999</v>
      </c>
      <c r="X1068" t="str">
        <f>TEXT(Sheet1[[#This Row],[Date]], "yyyy")</f>
        <v>2025</v>
      </c>
      <c r="Y1068" s="1">
        <f>Sheet1[[#This Row],[UnitPrice]]*Sheet1[[#This Row],[Quantity]] *(1 - Sheet1[[#This Row],[Discount]])</f>
        <v>1532.8559999999998</v>
      </c>
      <c r="Z1068" s="24">
        <f>SUM(Sheet1[[#This Row],[Quantity]]*Sheet1[[#This Row],[Returned]])</f>
        <v>13</v>
      </c>
    </row>
    <row r="1069" spans="1:26" hidden="1" x14ac:dyDescent="0.25">
      <c r="A1069" s="6">
        <v>45160</v>
      </c>
      <c r="B1069" t="s">
        <v>62</v>
      </c>
      <c r="C1069" t="s">
        <v>102</v>
      </c>
      <c r="D1069">
        <v>8</v>
      </c>
      <c r="E1069" s="1">
        <v>461.04</v>
      </c>
      <c r="F1069" t="s">
        <v>21</v>
      </c>
      <c r="G1069" t="s">
        <v>32</v>
      </c>
      <c r="H1069" s="9">
        <v>0</v>
      </c>
      <c r="I1069" t="s">
        <v>33</v>
      </c>
      <c r="J1069" s="1">
        <v>3688.32</v>
      </c>
      <c r="K1069" t="s">
        <v>24</v>
      </c>
      <c r="L1069" t="s">
        <v>25</v>
      </c>
      <c r="M1069">
        <v>0</v>
      </c>
      <c r="N1069" t="s">
        <v>2122</v>
      </c>
      <c r="O1069" t="s">
        <v>2123</v>
      </c>
      <c r="P1069" s="11">
        <v>13.62</v>
      </c>
      <c r="Q1069" s="6">
        <v>45160</v>
      </c>
      <c r="R1069" s="6">
        <v>45162</v>
      </c>
      <c r="S1069" t="s">
        <v>65</v>
      </c>
      <c r="T1069">
        <f>Sheet1[[#This Row],[DeliveryDate]]-Sheet1[[#This Row],[OrderDate]]</f>
        <v>2</v>
      </c>
      <c r="U1069" t="str">
        <f t="shared" si="32"/>
        <v>Aug</v>
      </c>
      <c r="V1069" t="str">
        <f t="shared" si="33"/>
        <v>Tuesday</v>
      </c>
      <c r="W1069" s="1">
        <f>Sheet1[[#This Row],[TotalPrice]]-Sheet1[[#This Row],[ShippingCost]]</f>
        <v>3674.7000000000003</v>
      </c>
      <c r="X1069" t="str">
        <f>TEXT(Sheet1[[#This Row],[Date]], "yyyy")</f>
        <v>2023</v>
      </c>
      <c r="Y1069" s="1">
        <f>Sheet1[[#This Row],[UnitPrice]]*Sheet1[[#This Row],[Quantity]] *(1 - Sheet1[[#This Row],[Discount]])</f>
        <v>3688.32</v>
      </c>
      <c r="Z1069" s="24">
        <f>SUM(Sheet1[[#This Row],[Quantity]]*Sheet1[[#This Row],[Returned]])</f>
        <v>0</v>
      </c>
    </row>
    <row r="1070" spans="1:26" x14ac:dyDescent="0.25">
      <c r="A1070" s="6">
        <v>45398</v>
      </c>
      <c r="B1070" t="s">
        <v>29</v>
      </c>
      <c r="C1070" t="s">
        <v>30</v>
      </c>
      <c r="D1070">
        <v>6</v>
      </c>
      <c r="E1070" s="1">
        <v>524.19000000000005</v>
      </c>
      <c r="F1070" t="s">
        <v>58</v>
      </c>
      <c r="G1070" t="s">
        <v>32</v>
      </c>
      <c r="H1070" s="9">
        <v>0.15</v>
      </c>
      <c r="I1070" t="s">
        <v>47</v>
      </c>
      <c r="J1070" s="1">
        <v>2673.3690000000001</v>
      </c>
      <c r="K1070" t="s">
        <v>67</v>
      </c>
      <c r="L1070" t="s">
        <v>41</v>
      </c>
      <c r="M1070">
        <v>0</v>
      </c>
      <c r="N1070" t="s">
        <v>2124</v>
      </c>
      <c r="O1070" t="s">
        <v>946</v>
      </c>
      <c r="P1070" s="11">
        <v>31.04</v>
      </c>
      <c r="Q1070" s="6">
        <v>45398</v>
      </c>
      <c r="R1070" s="6">
        <v>45402</v>
      </c>
      <c r="S1070" t="s">
        <v>38</v>
      </c>
      <c r="T1070">
        <f>Sheet1[[#This Row],[DeliveryDate]]-Sheet1[[#This Row],[OrderDate]]</f>
        <v>4</v>
      </c>
      <c r="U1070" t="str">
        <f t="shared" si="32"/>
        <v>Sep</v>
      </c>
      <c r="V1070" t="str">
        <f t="shared" si="33"/>
        <v>Thursday</v>
      </c>
      <c r="W1070" s="1">
        <f>Sheet1[[#This Row],[TotalPrice]]-Sheet1[[#This Row],[ShippingCost]]</f>
        <v>2642.3290000000002</v>
      </c>
      <c r="X1070" t="str">
        <f>TEXT(Sheet1[[#This Row],[Date]], "yyyy")</f>
        <v>2024</v>
      </c>
      <c r="Y1070" s="1">
        <f>Sheet1[[#This Row],[UnitPrice]]*Sheet1[[#This Row],[Quantity]] *(1 - Sheet1[[#This Row],[Discount]])</f>
        <v>2673.3690000000001</v>
      </c>
      <c r="Z1070" s="24">
        <f>SUM(Sheet1[[#This Row],[Quantity]]*Sheet1[[#This Row],[Returned]])</f>
        <v>0</v>
      </c>
    </row>
    <row r="1071" spans="1:26" hidden="1" x14ac:dyDescent="0.25">
      <c r="A1071" s="6">
        <v>45788</v>
      </c>
      <c r="B1071" t="s">
        <v>45</v>
      </c>
      <c r="C1071" t="s">
        <v>46</v>
      </c>
      <c r="D1071">
        <v>16</v>
      </c>
      <c r="E1071" s="1">
        <v>305.20999999999998</v>
      </c>
      <c r="F1071" t="s">
        <v>31</v>
      </c>
      <c r="G1071" t="s">
        <v>22</v>
      </c>
      <c r="H1071" s="9">
        <v>0.1</v>
      </c>
      <c r="I1071" t="s">
        <v>33</v>
      </c>
      <c r="J1071" s="1">
        <v>4395.0239999999994</v>
      </c>
      <c r="K1071" t="s">
        <v>55</v>
      </c>
      <c r="L1071" t="s">
        <v>35</v>
      </c>
      <c r="M1071">
        <v>0</v>
      </c>
      <c r="N1071" t="s">
        <v>2125</v>
      </c>
      <c r="O1071" t="s">
        <v>598</v>
      </c>
      <c r="P1071" s="11">
        <v>33.369999999999997</v>
      </c>
      <c r="Q1071" s="6">
        <v>45788</v>
      </c>
      <c r="R1071" s="6">
        <v>45796</v>
      </c>
      <c r="S1071" t="s">
        <v>50</v>
      </c>
      <c r="T1071">
        <f>Sheet1[[#This Row],[DeliveryDate]]-Sheet1[[#This Row],[OrderDate]]</f>
        <v>8</v>
      </c>
      <c r="U1071" t="str">
        <f t="shared" si="32"/>
        <v>Oct</v>
      </c>
      <c r="V1071" t="str">
        <f t="shared" si="33"/>
        <v>Sunday</v>
      </c>
      <c r="W1071" s="1">
        <f>Sheet1[[#This Row],[TotalPrice]]-Sheet1[[#This Row],[ShippingCost]]</f>
        <v>4361.6539999999995</v>
      </c>
      <c r="X1071" t="str">
        <f>TEXT(Sheet1[[#This Row],[Date]], "yyyy")</f>
        <v>2025</v>
      </c>
      <c r="Y1071" s="1">
        <f>Sheet1[[#This Row],[UnitPrice]]*Sheet1[[#This Row],[Quantity]] *(1 - Sheet1[[#This Row],[Discount]])</f>
        <v>4395.0239999999994</v>
      </c>
      <c r="Z1071" s="24">
        <f>SUM(Sheet1[[#This Row],[Quantity]]*Sheet1[[#This Row],[Returned]])</f>
        <v>0</v>
      </c>
    </row>
    <row r="1072" spans="1:26" hidden="1" x14ac:dyDescent="0.25">
      <c r="A1072" s="6">
        <v>45056</v>
      </c>
      <c r="B1072" t="s">
        <v>19</v>
      </c>
      <c r="C1072" t="s">
        <v>30</v>
      </c>
      <c r="D1072">
        <v>18</v>
      </c>
      <c r="E1072" s="1">
        <v>580.41999999999996</v>
      </c>
      <c r="F1072" t="s">
        <v>31</v>
      </c>
      <c r="G1072" t="s">
        <v>22</v>
      </c>
      <c r="H1072" s="9">
        <v>0.05</v>
      </c>
      <c r="I1072" t="s">
        <v>59</v>
      </c>
      <c r="J1072" s="1">
        <v>9925.1819999999989</v>
      </c>
      <c r="K1072" t="s">
        <v>24</v>
      </c>
      <c r="L1072" t="s">
        <v>35</v>
      </c>
      <c r="M1072">
        <v>0</v>
      </c>
      <c r="N1072" t="s">
        <v>2126</v>
      </c>
      <c r="O1072" t="s">
        <v>2127</v>
      </c>
      <c r="P1072" s="11">
        <v>37.81</v>
      </c>
      <c r="Q1072" s="6">
        <v>45056</v>
      </c>
      <c r="R1072" s="6">
        <v>45063</v>
      </c>
      <c r="S1072" t="s">
        <v>28</v>
      </c>
      <c r="T1072">
        <f>Sheet1[[#This Row],[DeliveryDate]]-Sheet1[[#This Row],[OrderDate]]</f>
        <v>7</v>
      </c>
      <c r="U1072" t="str">
        <f t="shared" si="32"/>
        <v>May</v>
      </c>
      <c r="V1072" t="str">
        <f t="shared" si="33"/>
        <v>Sunday</v>
      </c>
      <c r="W1072" s="1">
        <f>Sheet1[[#This Row],[TotalPrice]]-Sheet1[[#This Row],[ShippingCost]]</f>
        <v>9887.3719999999994</v>
      </c>
      <c r="X1072" t="str">
        <f>TEXT(Sheet1[[#This Row],[Date]], "yyyy")</f>
        <v>2023</v>
      </c>
      <c r="Y1072" s="1">
        <f>Sheet1[[#This Row],[UnitPrice]]*Sheet1[[#This Row],[Quantity]] *(1 - Sheet1[[#This Row],[Discount]])</f>
        <v>9925.1819999999989</v>
      </c>
      <c r="Z1072" s="24">
        <f>SUM(Sheet1[[#This Row],[Quantity]]*Sheet1[[#This Row],[Returned]])</f>
        <v>0</v>
      </c>
    </row>
    <row r="1073" spans="1:26" x14ac:dyDescent="0.25">
      <c r="A1073" s="6">
        <v>45465</v>
      </c>
      <c r="B1073" t="s">
        <v>45</v>
      </c>
      <c r="C1073" t="s">
        <v>102</v>
      </c>
      <c r="D1073">
        <v>18</v>
      </c>
      <c r="E1073" s="1">
        <v>91.55</v>
      </c>
      <c r="F1073" t="s">
        <v>51</v>
      </c>
      <c r="G1073" t="s">
        <v>32</v>
      </c>
      <c r="H1073" s="9">
        <v>0.1</v>
      </c>
      <c r="I1073" t="s">
        <v>33</v>
      </c>
      <c r="J1073" s="1">
        <v>1483.11</v>
      </c>
      <c r="K1073" t="s">
        <v>55</v>
      </c>
      <c r="L1073" t="s">
        <v>25</v>
      </c>
      <c r="M1073">
        <v>0</v>
      </c>
      <c r="N1073" t="s">
        <v>2128</v>
      </c>
      <c r="O1073" t="s">
        <v>2129</v>
      </c>
      <c r="P1073" s="11">
        <v>32.54</v>
      </c>
      <c r="Q1073" s="6">
        <v>45465</v>
      </c>
      <c r="R1073" s="6">
        <v>45472</v>
      </c>
      <c r="S1073" t="s">
        <v>50</v>
      </c>
      <c r="T1073">
        <f>Sheet1[[#This Row],[DeliveryDate]]-Sheet1[[#This Row],[OrderDate]]</f>
        <v>7</v>
      </c>
      <c r="U1073" t="str">
        <f t="shared" si="32"/>
        <v>Jan</v>
      </c>
      <c r="V1073" t="str">
        <f t="shared" si="33"/>
        <v>Friday</v>
      </c>
      <c r="W1073" s="1">
        <f>Sheet1[[#This Row],[TotalPrice]]-Sheet1[[#This Row],[ShippingCost]]</f>
        <v>1450.57</v>
      </c>
      <c r="X1073" t="str">
        <f>TEXT(Sheet1[[#This Row],[Date]], "yyyy")</f>
        <v>2024</v>
      </c>
      <c r="Y1073" s="1">
        <f>Sheet1[[#This Row],[UnitPrice]]*Sheet1[[#This Row],[Quantity]] *(1 - Sheet1[[#This Row],[Discount]])</f>
        <v>1483.11</v>
      </c>
      <c r="Z1073" s="24">
        <f>SUM(Sheet1[[#This Row],[Quantity]]*Sheet1[[#This Row],[Returned]])</f>
        <v>0</v>
      </c>
    </row>
    <row r="1074" spans="1:26" hidden="1" x14ac:dyDescent="0.25">
      <c r="A1074" s="6">
        <v>45745</v>
      </c>
      <c r="B1074" t="s">
        <v>62</v>
      </c>
      <c r="C1074" t="s">
        <v>93</v>
      </c>
      <c r="D1074">
        <v>13</v>
      </c>
      <c r="E1074" s="1">
        <v>113.78</v>
      </c>
      <c r="F1074" t="s">
        <v>51</v>
      </c>
      <c r="G1074" t="s">
        <v>22</v>
      </c>
      <c r="H1074" s="9">
        <v>0.1</v>
      </c>
      <c r="I1074" t="s">
        <v>23</v>
      </c>
      <c r="J1074" s="1">
        <v>1331.2260000000001</v>
      </c>
      <c r="K1074" t="s">
        <v>24</v>
      </c>
      <c r="L1074" t="s">
        <v>25</v>
      </c>
      <c r="M1074">
        <v>0</v>
      </c>
      <c r="N1074" t="s">
        <v>2130</v>
      </c>
      <c r="O1074" t="s">
        <v>2131</v>
      </c>
      <c r="P1074" s="11">
        <v>28.07</v>
      </c>
      <c r="Q1074" s="6">
        <v>45745</v>
      </c>
      <c r="R1074" s="6">
        <v>45754</v>
      </c>
      <c r="S1074" t="s">
        <v>65</v>
      </c>
      <c r="T1074">
        <f>Sheet1[[#This Row],[DeliveryDate]]-Sheet1[[#This Row],[OrderDate]]</f>
        <v>9</v>
      </c>
      <c r="U1074" t="str">
        <f t="shared" si="32"/>
        <v>Apr</v>
      </c>
      <c r="V1074" t="str">
        <f t="shared" si="33"/>
        <v>Monday</v>
      </c>
      <c r="W1074" s="1">
        <f>Sheet1[[#This Row],[TotalPrice]]-Sheet1[[#This Row],[ShippingCost]]</f>
        <v>1303.1560000000002</v>
      </c>
      <c r="X1074" t="str">
        <f>TEXT(Sheet1[[#This Row],[Date]], "yyyy")</f>
        <v>2025</v>
      </c>
      <c r="Y1074" s="1">
        <f>Sheet1[[#This Row],[UnitPrice]]*Sheet1[[#This Row],[Quantity]] *(1 - Sheet1[[#This Row],[Discount]])</f>
        <v>1331.2260000000001</v>
      </c>
      <c r="Z1074" s="24">
        <f>SUM(Sheet1[[#This Row],[Quantity]]*Sheet1[[#This Row],[Returned]])</f>
        <v>0</v>
      </c>
    </row>
    <row r="1075" spans="1:26" x14ac:dyDescent="0.25">
      <c r="A1075" s="6">
        <v>45034</v>
      </c>
      <c r="B1075" t="s">
        <v>39</v>
      </c>
      <c r="C1075" t="s">
        <v>93</v>
      </c>
      <c r="D1075">
        <v>16</v>
      </c>
      <c r="E1075" s="1">
        <v>477.91</v>
      </c>
      <c r="F1075" t="s">
        <v>31</v>
      </c>
      <c r="G1075" t="s">
        <v>22</v>
      </c>
      <c r="H1075" s="9">
        <v>0</v>
      </c>
      <c r="I1075" t="s">
        <v>52</v>
      </c>
      <c r="J1075" s="1">
        <v>7646.56</v>
      </c>
      <c r="K1075" t="s">
        <v>82</v>
      </c>
      <c r="L1075" t="s">
        <v>41</v>
      </c>
      <c r="M1075">
        <v>0</v>
      </c>
      <c r="N1075" t="s">
        <v>2132</v>
      </c>
      <c r="O1075" t="s">
        <v>2133</v>
      </c>
      <c r="P1075" s="11">
        <v>21.89</v>
      </c>
      <c r="Q1075" s="6">
        <v>45034</v>
      </c>
      <c r="R1075" s="6">
        <v>45039</v>
      </c>
      <c r="S1075" t="s">
        <v>44</v>
      </c>
      <c r="T1075">
        <f>Sheet1[[#This Row],[DeliveryDate]]-Sheet1[[#This Row],[OrderDate]]</f>
        <v>5</v>
      </c>
      <c r="U1075" t="str">
        <f t="shared" si="32"/>
        <v>Mar</v>
      </c>
      <c r="V1075" t="str">
        <f t="shared" si="33"/>
        <v>Friday</v>
      </c>
      <c r="W1075" s="1">
        <f>Sheet1[[#This Row],[TotalPrice]]-Sheet1[[#This Row],[ShippingCost]]</f>
        <v>7624.67</v>
      </c>
      <c r="X1075" t="str">
        <f>TEXT(Sheet1[[#This Row],[Date]], "yyyy")</f>
        <v>2023</v>
      </c>
      <c r="Y1075" s="1">
        <f>Sheet1[[#This Row],[UnitPrice]]*Sheet1[[#This Row],[Quantity]] *(1 - Sheet1[[#This Row],[Discount]])</f>
        <v>7646.56</v>
      </c>
      <c r="Z1075" s="24">
        <f>SUM(Sheet1[[#This Row],[Quantity]]*Sheet1[[#This Row],[Returned]])</f>
        <v>0</v>
      </c>
    </row>
    <row r="1076" spans="1:26" hidden="1" x14ac:dyDescent="0.25">
      <c r="A1076" s="6">
        <v>44964</v>
      </c>
      <c r="B1076" t="s">
        <v>45</v>
      </c>
      <c r="C1076" t="s">
        <v>20</v>
      </c>
      <c r="D1076">
        <v>14</v>
      </c>
      <c r="E1076" s="1">
        <v>306.39</v>
      </c>
      <c r="F1076" t="s">
        <v>31</v>
      </c>
      <c r="G1076" t="s">
        <v>32</v>
      </c>
      <c r="H1076" s="9">
        <v>0.1</v>
      </c>
      <c r="I1076" t="s">
        <v>23</v>
      </c>
      <c r="J1076" s="1">
        <v>3860.5140000000001</v>
      </c>
      <c r="K1076" t="s">
        <v>67</v>
      </c>
      <c r="L1076" t="s">
        <v>41</v>
      </c>
      <c r="M1076">
        <v>0</v>
      </c>
      <c r="N1076" t="s">
        <v>2134</v>
      </c>
      <c r="O1076" t="s">
        <v>2135</v>
      </c>
      <c r="P1076" s="11">
        <v>38.729999999999997</v>
      </c>
      <c r="Q1076" s="6">
        <v>44964</v>
      </c>
      <c r="R1076" s="6">
        <v>44966</v>
      </c>
      <c r="S1076" t="s">
        <v>50</v>
      </c>
      <c r="T1076">
        <f>Sheet1[[#This Row],[DeliveryDate]]-Sheet1[[#This Row],[OrderDate]]</f>
        <v>2</v>
      </c>
      <c r="U1076" t="str">
        <f t="shared" si="32"/>
        <v>May</v>
      </c>
      <c r="V1076" t="str">
        <f t="shared" si="33"/>
        <v>Sunday</v>
      </c>
      <c r="W1076" s="1">
        <f>Sheet1[[#This Row],[TotalPrice]]-Sheet1[[#This Row],[ShippingCost]]</f>
        <v>3821.7840000000001</v>
      </c>
      <c r="X1076" t="str">
        <f>TEXT(Sheet1[[#This Row],[Date]], "yyyy")</f>
        <v>2023</v>
      </c>
      <c r="Y1076" s="1">
        <f>Sheet1[[#This Row],[UnitPrice]]*Sheet1[[#This Row],[Quantity]] *(1 - Sheet1[[#This Row],[Discount]])</f>
        <v>3860.5140000000001</v>
      </c>
      <c r="Z1076" s="24">
        <f>SUM(Sheet1[[#This Row],[Quantity]]*Sheet1[[#This Row],[Returned]])</f>
        <v>0</v>
      </c>
    </row>
    <row r="1077" spans="1:26" x14ac:dyDescent="0.25">
      <c r="A1077" s="6">
        <v>45111</v>
      </c>
      <c r="B1077" t="s">
        <v>19</v>
      </c>
      <c r="C1077" t="s">
        <v>30</v>
      </c>
      <c r="D1077">
        <v>6</v>
      </c>
      <c r="E1077" s="1">
        <v>346.86</v>
      </c>
      <c r="F1077" t="s">
        <v>51</v>
      </c>
      <c r="G1077" t="s">
        <v>32</v>
      </c>
      <c r="H1077" s="9">
        <v>0.05</v>
      </c>
      <c r="I1077" t="s">
        <v>23</v>
      </c>
      <c r="J1077" s="1">
        <v>1977.1020000000001</v>
      </c>
      <c r="K1077" t="s">
        <v>34</v>
      </c>
      <c r="L1077" t="s">
        <v>25</v>
      </c>
      <c r="M1077">
        <v>0</v>
      </c>
      <c r="N1077" t="s">
        <v>2136</v>
      </c>
      <c r="O1077" t="s">
        <v>2137</v>
      </c>
      <c r="P1077" s="11">
        <v>29.18</v>
      </c>
      <c r="Q1077" s="6">
        <v>45111</v>
      </c>
      <c r="R1077" s="6">
        <v>45119</v>
      </c>
      <c r="S1077" t="s">
        <v>28</v>
      </c>
      <c r="T1077">
        <f>Sheet1[[#This Row],[DeliveryDate]]-Sheet1[[#This Row],[OrderDate]]</f>
        <v>8</v>
      </c>
      <c r="U1077" t="str">
        <f t="shared" si="32"/>
        <v>Jan</v>
      </c>
      <c r="V1077" t="str">
        <f t="shared" si="33"/>
        <v>Thursday</v>
      </c>
      <c r="W1077" s="1">
        <f>Sheet1[[#This Row],[TotalPrice]]-Sheet1[[#This Row],[ShippingCost]]</f>
        <v>1947.922</v>
      </c>
      <c r="X1077" t="str">
        <f>TEXT(Sheet1[[#This Row],[Date]], "yyyy")</f>
        <v>2023</v>
      </c>
      <c r="Y1077" s="1">
        <f>Sheet1[[#This Row],[UnitPrice]]*Sheet1[[#This Row],[Quantity]] *(1 - Sheet1[[#This Row],[Discount]])</f>
        <v>1977.1019999999999</v>
      </c>
      <c r="Z1077" s="24">
        <f>SUM(Sheet1[[#This Row],[Quantity]]*Sheet1[[#This Row],[Returned]])</f>
        <v>0</v>
      </c>
    </row>
    <row r="1078" spans="1:26" hidden="1" x14ac:dyDescent="0.25">
      <c r="A1078" s="6">
        <v>45138</v>
      </c>
      <c r="B1078" t="s">
        <v>45</v>
      </c>
      <c r="C1078" t="s">
        <v>40</v>
      </c>
      <c r="D1078">
        <v>14</v>
      </c>
      <c r="E1078" s="1">
        <v>223.26</v>
      </c>
      <c r="F1078" t="s">
        <v>21</v>
      </c>
      <c r="G1078" t="s">
        <v>22</v>
      </c>
      <c r="H1078" s="9">
        <v>0.1</v>
      </c>
      <c r="I1078" t="s">
        <v>33</v>
      </c>
      <c r="J1078" s="1">
        <v>2813.076</v>
      </c>
      <c r="K1078" t="s">
        <v>82</v>
      </c>
      <c r="L1078" t="s">
        <v>41</v>
      </c>
      <c r="M1078">
        <v>0</v>
      </c>
      <c r="N1078" t="s">
        <v>2138</v>
      </c>
      <c r="O1078" t="s">
        <v>2139</v>
      </c>
      <c r="P1078" s="11">
        <v>12.88</v>
      </c>
      <c r="Q1078" s="6">
        <v>45138</v>
      </c>
      <c r="R1078" s="6">
        <v>45141</v>
      </c>
      <c r="S1078" t="s">
        <v>50</v>
      </c>
      <c r="T1078">
        <f>Sheet1[[#This Row],[DeliveryDate]]-Sheet1[[#This Row],[OrderDate]]</f>
        <v>3</v>
      </c>
      <c r="U1078" t="str">
        <f t="shared" si="32"/>
        <v>Dec</v>
      </c>
      <c r="V1078" t="str">
        <f t="shared" si="33"/>
        <v>Monday</v>
      </c>
      <c r="W1078" s="1">
        <f>Sheet1[[#This Row],[TotalPrice]]-Sheet1[[#This Row],[ShippingCost]]</f>
        <v>2800.1959999999999</v>
      </c>
      <c r="X1078" t="str">
        <f>TEXT(Sheet1[[#This Row],[Date]], "yyyy")</f>
        <v>2023</v>
      </c>
      <c r="Y1078" s="1">
        <f>Sheet1[[#This Row],[UnitPrice]]*Sheet1[[#This Row],[Quantity]] *(1 - Sheet1[[#This Row],[Discount]])</f>
        <v>2813.076</v>
      </c>
      <c r="Z1078" s="24">
        <f>SUM(Sheet1[[#This Row],[Quantity]]*Sheet1[[#This Row],[Returned]])</f>
        <v>0</v>
      </c>
    </row>
    <row r="1079" spans="1:26" hidden="1" x14ac:dyDescent="0.25">
      <c r="A1079" s="6">
        <v>45036</v>
      </c>
      <c r="B1079" t="s">
        <v>39</v>
      </c>
      <c r="C1079" t="s">
        <v>40</v>
      </c>
      <c r="D1079">
        <v>6</v>
      </c>
      <c r="E1079" s="1">
        <v>529.1</v>
      </c>
      <c r="F1079" t="s">
        <v>58</v>
      </c>
      <c r="G1079" t="s">
        <v>22</v>
      </c>
      <c r="H1079" s="9">
        <v>0</v>
      </c>
      <c r="I1079" t="s">
        <v>23</v>
      </c>
      <c r="J1079" s="1">
        <v>3174.6</v>
      </c>
      <c r="K1079" t="s">
        <v>55</v>
      </c>
      <c r="L1079" t="s">
        <v>41</v>
      </c>
      <c r="M1079">
        <v>0</v>
      </c>
      <c r="N1079" t="s">
        <v>2140</v>
      </c>
      <c r="O1079" t="s">
        <v>2141</v>
      </c>
      <c r="P1079" s="11">
        <v>5.13</v>
      </c>
      <c r="Q1079" s="6">
        <v>45036</v>
      </c>
      <c r="R1079" s="6">
        <v>45043</v>
      </c>
      <c r="S1079" t="s">
        <v>44</v>
      </c>
      <c r="T1079">
        <f>Sheet1[[#This Row],[DeliveryDate]]-Sheet1[[#This Row],[OrderDate]]</f>
        <v>7</v>
      </c>
      <c r="U1079" t="str">
        <f t="shared" si="32"/>
        <v>Dec</v>
      </c>
      <c r="V1079" t="str">
        <f t="shared" si="33"/>
        <v>Thursday</v>
      </c>
      <c r="W1079" s="1">
        <f>Sheet1[[#This Row],[TotalPrice]]-Sheet1[[#This Row],[ShippingCost]]</f>
        <v>3169.47</v>
      </c>
      <c r="X1079" t="str">
        <f>TEXT(Sheet1[[#This Row],[Date]], "yyyy")</f>
        <v>2023</v>
      </c>
      <c r="Y1079" s="1">
        <f>Sheet1[[#This Row],[UnitPrice]]*Sheet1[[#This Row],[Quantity]] *(1 - Sheet1[[#This Row],[Discount]])</f>
        <v>3174.6000000000004</v>
      </c>
      <c r="Z1079" s="24">
        <f>SUM(Sheet1[[#This Row],[Quantity]]*Sheet1[[#This Row],[Returned]])</f>
        <v>0</v>
      </c>
    </row>
    <row r="1080" spans="1:26" x14ac:dyDescent="0.25">
      <c r="A1080" s="6">
        <v>45573</v>
      </c>
      <c r="B1080" t="s">
        <v>45</v>
      </c>
      <c r="C1080" t="s">
        <v>93</v>
      </c>
      <c r="D1080">
        <v>11</v>
      </c>
      <c r="E1080" s="1">
        <v>97.34</v>
      </c>
      <c r="F1080" t="s">
        <v>58</v>
      </c>
      <c r="G1080" t="s">
        <v>22</v>
      </c>
      <c r="H1080" s="9">
        <v>0.1</v>
      </c>
      <c r="I1080" t="s">
        <v>52</v>
      </c>
      <c r="J1080" s="1">
        <v>963.66600000000005</v>
      </c>
      <c r="K1080" t="s">
        <v>55</v>
      </c>
      <c r="L1080" t="s">
        <v>35</v>
      </c>
      <c r="M1080">
        <v>0</v>
      </c>
      <c r="N1080" t="s">
        <v>2142</v>
      </c>
      <c r="O1080" t="s">
        <v>2143</v>
      </c>
      <c r="P1080" s="11">
        <v>10.61</v>
      </c>
      <c r="Q1080" s="6">
        <v>45573</v>
      </c>
      <c r="R1080" s="6">
        <v>45576</v>
      </c>
      <c r="S1080" t="s">
        <v>50</v>
      </c>
      <c r="T1080">
        <f>Sheet1[[#This Row],[DeliveryDate]]-Sheet1[[#This Row],[OrderDate]]</f>
        <v>3</v>
      </c>
      <c r="U1080" t="str">
        <f t="shared" si="32"/>
        <v>May</v>
      </c>
      <c r="V1080" t="str">
        <f t="shared" si="33"/>
        <v>Saturday</v>
      </c>
      <c r="W1080" s="1">
        <f>Sheet1[[#This Row],[TotalPrice]]-Sheet1[[#This Row],[ShippingCost]]</f>
        <v>953.05600000000004</v>
      </c>
      <c r="X1080" t="str">
        <f>TEXT(Sheet1[[#This Row],[Date]], "yyyy")</f>
        <v>2024</v>
      </c>
      <c r="Y1080" s="1">
        <f>Sheet1[[#This Row],[UnitPrice]]*Sheet1[[#This Row],[Quantity]] *(1 - Sheet1[[#This Row],[Discount]])</f>
        <v>963.66600000000005</v>
      </c>
      <c r="Z1080" s="24">
        <f>SUM(Sheet1[[#This Row],[Quantity]]*Sheet1[[#This Row],[Returned]])</f>
        <v>0</v>
      </c>
    </row>
    <row r="1081" spans="1:26" x14ac:dyDescent="0.25">
      <c r="A1081" s="6">
        <v>45316</v>
      </c>
      <c r="B1081" t="s">
        <v>19</v>
      </c>
      <c r="C1081" t="s">
        <v>46</v>
      </c>
      <c r="D1081">
        <v>11</v>
      </c>
      <c r="E1081" s="1">
        <v>422.89</v>
      </c>
      <c r="F1081" t="s">
        <v>21</v>
      </c>
      <c r="G1081" t="s">
        <v>32</v>
      </c>
      <c r="H1081" s="9">
        <v>0.1</v>
      </c>
      <c r="I1081" t="s">
        <v>47</v>
      </c>
      <c r="J1081" s="1">
        <v>4186.6109999999999</v>
      </c>
      <c r="K1081" t="s">
        <v>82</v>
      </c>
      <c r="L1081" t="s">
        <v>35</v>
      </c>
      <c r="M1081">
        <v>0</v>
      </c>
      <c r="N1081" t="s">
        <v>2144</v>
      </c>
      <c r="O1081" t="s">
        <v>2145</v>
      </c>
      <c r="P1081" s="11">
        <v>45.89</v>
      </c>
      <c r="Q1081" s="6">
        <v>45316</v>
      </c>
      <c r="R1081" s="6">
        <v>45318</v>
      </c>
      <c r="S1081" t="s">
        <v>28</v>
      </c>
      <c r="T1081">
        <f>Sheet1[[#This Row],[DeliveryDate]]-Sheet1[[#This Row],[OrderDate]]</f>
        <v>2</v>
      </c>
      <c r="U1081" t="str">
        <f t="shared" si="32"/>
        <v>Jun</v>
      </c>
      <c r="V1081" t="str">
        <f t="shared" si="33"/>
        <v>Wednesday</v>
      </c>
      <c r="W1081" s="1">
        <f>Sheet1[[#This Row],[TotalPrice]]-Sheet1[[#This Row],[ShippingCost]]</f>
        <v>4140.7209999999995</v>
      </c>
      <c r="X1081" t="str">
        <f>TEXT(Sheet1[[#This Row],[Date]], "yyyy")</f>
        <v>2024</v>
      </c>
      <c r="Y1081" s="1">
        <f>Sheet1[[#This Row],[UnitPrice]]*Sheet1[[#This Row],[Quantity]] *(1 - Sheet1[[#This Row],[Discount]])</f>
        <v>4186.6109999999999</v>
      </c>
      <c r="Z1081" s="24">
        <f>SUM(Sheet1[[#This Row],[Quantity]]*Sheet1[[#This Row],[Returned]])</f>
        <v>0</v>
      </c>
    </row>
    <row r="1082" spans="1:26" x14ac:dyDescent="0.25">
      <c r="A1082" s="6">
        <v>45589</v>
      </c>
      <c r="B1082" t="s">
        <v>45</v>
      </c>
      <c r="C1082" t="s">
        <v>109</v>
      </c>
      <c r="D1082">
        <v>9</v>
      </c>
      <c r="E1082" s="1">
        <v>459.65</v>
      </c>
      <c r="F1082" t="s">
        <v>21</v>
      </c>
      <c r="G1082" t="s">
        <v>32</v>
      </c>
      <c r="H1082" s="9">
        <v>0.1</v>
      </c>
      <c r="I1082" t="s">
        <v>59</v>
      </c>
      <c r="J1082" s="1">
        <v>3723.165</v>
      </c>
      <c r="K1082" t="s">
        <v>34</v>
      </c>
      <c r="L1082" t="s">
        <v>41</v>
      </c>
      <c r="M1082">
        <v>1</v>
      </c>
      <c r="N1082" t="s">
        <v>2146</v>
      </c>
      <c r="O1082" t="s">
        <v>2147</v>
      </c>
      <c r="P1082" s="11">
        <v>22.24</v>
      </c>
      <c r="Q1082" s="6">
        <v>45589</v>
      </c>
      <c r="R1082" s="6">
        <v>45597</v>
      </c>
      <c r="S1082" t="s">
        <v>50</v>
      </c>
      <c r="T1082">
        <f>Sheet1[[#This Row],[DeliveryDate]]-Sheet1[[#This Row],[OrderDate]]</f>
        <v>8</v>
      </c>
      <c r="U1082" t="str">
        <f t="shared" si="32"/>
        <v>Mar</v>
      </c>
      <c r="V1082" t="str">
        <f t="shared" si="33"/>
        <v>Friday</v>
      </c>
      <c r="W1082" s="1">
        <f>Sheet1[[#This Row],[TotalPrice]]-Sheet1[[#This Row],[ShippingCost]]</f>
        <v>3700.9250000000002</v>
      </c>
      <c r="X1082" t="str">
        <f>TEXT(Sheet1[[#This Row],[Date]], "yyyy")</f>
        <v>2024</v>
      </c>
      <c r="Y1082" s="1">
        <f>Sheet1[[#This Row],[UnitPrice]]*Sheet1[[#This Row],[Quantity]] *(1 - Sheet1[[#This Row],[Discount]])</f>
        <v>3723.1649999999995</v>
      </c>
      <c r="Z1082" s="24">
        <f>SUM(Sheet1[[#This Row],[Quantity]]*Sheet1[[#This Row],[Returned]])</f>
        <v>9</v>
      </c>
    </row>
    <row r="1083" spans="1:26" hidden="1" x14ac:dyDescent="0.25">
      <c r="A1083" s="6">
        <v>45246</v>
      </c>
      <c r="B1083" t="s">
        <v>62</v>
      </c>
      <c r="C1083" t="s">
        <v>102</v>
      </c>
      <c r="D1083">
        <v>8</v>
      </c>
      <c r="E1083" s="1">
        <v>493.35</v>
      </c>
      <c r="F1083" t="s">
        <v>31</v>
      </c>
      <c r="G1083" t="s">
        <v>32</v>
      </c>
      <c r="H1083" s="9">
        <v>0.1</v>
      </c>
      <c r="I1083" t="s">
        <v>33</v>
      </c>
      <c r="J1083" s="1">
        <v>3552.12</v>
      </c>
      <c r="K1083" t="s">
        <v>67</v>
      </c>
      <c r="L1083" t="s">
        <v>25</v>
      </c>
      <c r="M1083">
        <v>1</v>
      </c>
      <c r="N1083" t="s">
        <v>2148</v>
      </c>
      <c r="O1083" t="s">
        <v>2149</v>
      </c>
      <c r="P1083" s="11">
        <v>12.86</v>
      </c>
      <c r="Q1083" s="6">
        <v>45246</v>
      </c>
      <c r="R1083" s="6">
        <v>45250</v>
      </c>
      <c r="S1083" t="s">
        <v>65</v>
      </c>
      <c r="T1083">
        <f>Sheet1[[#This Row],[DeliveryDate]]-Sheet1[[#This Row],[OrderDate]]</f>
        <v>4</v>
      </c>
      <c r="U1083" t="str">
        <f t="shared" si="32"/>
        <v>Apr</v>
      </c>
      <c r="V1083" t="str">
        <f t="shared" si="33"/>
        <v>Friday</v>
      </c>
      <c r="W1083" s="1">
        <f>Sheet1[[#This Row],[TotalPrice]]-Sheet1[[#This Row],[ShippingCost]]</f>
        <v>3539.2599999999998</v>
      </c>
      <c r="X1083" t="str">
        <f>TEXT(Sheet1[[#This Row],[Date]], "yyyy")</f>
        <v>2023</v>
      </c>
      <c r="Y1083" s="1">
        <f>Sheet1[[#This Row],[UnitPrice]]*Sheet1[[#This Row],[Quantity]] *(1 - Sheet1[[#This Row],[Discount]])</f>
        <v>3552.1200000000003</v>
      </c>
      <c r="Z1083" s="24">
        <f>SUM(Sheet1[[#This Row],[Quantity]]*Sheet1[[#This Row],[Returned]])</f>
        <v>8</v>
      </c>
    </row>
    <row r="1084" spans="1:26" x14ac:dyDescent="0.25">
      <c r="A1084" s="6">
        <v>45382</v>
      </c>
      <c r="B1084" t="s">
        <v>29</v>
      </c>
      <c r="C1084" t="s">
        <v>20</v>
      </c>
      <c r="D1084">
        <v>13</v>
      </c>
      <c r="E1084" s="1">
        <v>428.59</v>
      </c>
      <c r="F1084" t="s">
        <v>58</v>
      </c>
      <c r="G1084" t="s">
        <v>32</v>
      </c>
      <c r="H1084" s="9">
        <v>0</v>
      </c>
      <c r="I1084" t="s">
        <v>59</v>
      </c>
      <c r="J1084" s="1">
        <v>5571.67</v>
      </c>
      <c r="K1084" t="s">
        <v>67</v>
      </c>
      <c r="L1084" t="s">
        <v>25</v>
      </c>
      <c r="M1084">
        <v>0</v>
      </c>
      <c r="N1084" t="s">
        <v>2150</v>
      </c>
      <c r="O1084" t="s">
        <v>2151</v>
      </c>
      <c r="P1084" s="11">
        <v>23.89</v>
      </c>
      <c r="Q1084" s="6">
        <v>45382</v>
      </c>
      <c r="R1084" s="6">
        <v>45390</v>
      </c>
      <c r="S1084" t="s">
        <v>38</v>
      </c>
      <c r="T1084">
        <f>Sheet1[[#This Row],[DeliveryDate]]-Sheet1[[#This Row],[OrderDate]]</f>
        <v>8</v>
      </c>
      <c r="U1084" t="str">
        <f t="shared" si="32"/>
        <v>Sep</v>
      </c>
      <c r="V1084" t="str">
        <f t="shared" si="33"/>
        <v>Tuesday</v>
      </c>
      <c r="W1084" s="1">
        <f>Sheet1[[#This Row],[TotalPrice]]-Sheet1[[#This Row],[ShippingCost]]</f>
        <v>5547.78</v>
      </c>
      <c r="X1084" t="str">
        <f>TEXT(Sheet1[[#This Row],[Date]], "yyyy")</f>
        <v>2024</v>
      </c>
      <c r="Y1084" s="1">
        <f>Sheet1[[#This Row],[UnitPrice]]*Sheet1[[#This Row],[Quantity]] *(1 - Sheet1[[#This Row],[Discount]])</f>
        <v>5571.67</v>
      </c>
      <c r="Z1084" s="24">
        <f>SUM(Sheet1[[#This Row],[Quantity]]*Sheet1[[#This Row],[Returned]])</f>
        <v>0</v>
      </c>
    </row>
    <row r="1085" spans="1:26" x14ac:dyDescent="0.25">
      <c r="A1085" s="6">
        <v>44970</v>
      </c>
      <c r="B1085" t="s">
        <v>19</v>
      </c>
      <c r="C1085" t="s">
        <v>20</v>
      </c>
      <c r="D1085">
        <v>7</v>
      </c>
      <c r="E1085" s="1">
        <v>242.11</v>
      </c>
      <c r="F1085" t="s">
        <v>51</v>
      </c>
      <c r="G1085" t="s">
        <v>22</v>
      </c>
      <c r="H1085" s="9">
        <v>0.05</v>
      </c>
      <c r="I1085" t="s">
        <v>23</v>
      </c>
      <c r="J1085" s="1">
        <v>1610.0315000000001</v>
      </c>
      <c r="K1085" t="s">
        <v>55</v>
      </c>
      <c r="L1085" t="s">
        <v>41</v>
      </c>
      <c r="M1085">
        <v>0</v>
      </c>
      <c r="N1085" t="s">
        <v>2152</v>
      </c>
      <c r="O1085" t="s">
        <v>1323</v>
      </c>
      <c r="P1085" s="11">
        <v>47.19</v>
      </c>
      <c r="Q1085" s="6">
        <v>44970</v>
      </c>
      <c r="R1085" s="6">
        <v>44975</v>
      </c>
      <c r="S1085" t="s">
        <v>28</v>
      </c>
      <c r="T1085">
        <f>Sheet1[[#This Row],[DeliveryDate]]-Sheet1[[#This Row],[OrderDate]]</f>
        <v>5</v>
      </c>
      <c r="U1085" t="str">
        <f t="shared" si="32"/>
        <v>Nov</v>
      </c>
      <c r="V1085" t="str">
        <f t="shared" si="33"/>
        <v>Wednesday</v>
      </c>
      <c r="W1085" s="1">
        <f>Sheet1[[#This Row],[TotalPrice]]-Sheet1[[#This Row],[ShippingCost]]</f>
        <v>1562.8415</v>
      </c>
      <c r="X1085" t="str">
        <f>TEXT(Sheet1[[#This Row],[Date]], "yyyy")</f>
        <v>2023</v>
      </c>
      <c r="Y1085" s="1">
        <f>Sheet1[[#This Row],[UnitPrice]]*Sheet1[[#This Row],[Quantity]] *(1 - Sheet1[[#This Row],[Discount]])</f>
        <v>1610.0314999999998</v>
      </c>
      <c r="Z1085" s="24">
        <f>SUM(Sheet1[[#This Row],[Quantity]]*Sheet1[[#This Row],[Returned]])</f>
        <v>0</v>
      </c>
    </row>
    <row r="1086" spans="1:26" hidden="1" x14ac:dyDescent="0.25">
      <c r="A1086" s="6">
        <v>45189</v>
      </c>
      <c r="B1086" t="s">
        <v>29</v>
      </c>
      <c r="C1086" t="s">
        <v>93</v>
      </c>
      <c r="D1086">
        <v>17</v>
      </c>
      <c r="E1086" s="1">
        <v>477.38</v>
      </c>
      <c r="F1086" t="s">
        <v>51</v>
      </c>
      <c r="G1086" t="s">
        <v>32</v>
      </c>
      <c r="H1086" s="9">
        <v>0.05</v>
      </c>
      <c r="I1086" t="s">
        <v>33</v>
      </c>
      <c r="J1086" s="1">
        <v>7709.6869999999999</v>
      </c>
      <c r="K1086" t="s">
        <v>34</v>
      </c>
      <c r="L1086" t="s">
        <v>25</v>
      </c>
      <c r="M1086">
        <v>0</v>
      </c>
      <c r="N1086" t="s">
        <v>2153</v>
      </c>
      <c r="O1086" t="s">
        <v>2154</v>
      </c>
      <c r="P1086" s="11">
        <v>35.28</v>
      </c>
      <c r="Q1086" s="6">
        <v>45189</v>
      </c>
      <c r="R1086" s="6">
        <v>45196</v>
      </c>
      <c r="S1086" t="s">
        <v>38</v>
      </c>
      <c r="T1086">
        <f>Sheet1[[#This Row],[DeliveryDate]]-Sheet1[[#This Row],[OrderDate]]</f>
        <v>7</v>
      </c>
      <c r="U1086" t="str">
        <f t="shared" si="32"/>
        <v>Feb</v>
      </c>
      <c r="V1086" t="str">
        <f t="shared" si="33"/>
        <v>Tuesday</v>
      </c>
      <c r="W1086" s="1">
        <f>Sheet1[[#This Row],[TotalPrice]]-Sheet1[[#This Row],[ShippingCost]]</f>
        <v>7674.4070000000002</v>
      </c>
      <c r="X1086" t="str">
        <f>TEXT(Sheet1[[#This Row],[Date]], "yyyy")</f>
        <v>2023</v>
      </c>
      <c r="Y1086" s="1">
        <f>Sheet1[[#This Row],[UnitPrice]]*Sheet1[[#This Row],[Quantity]] *(1 - Sheet1[[#This Row],[Discount]])</f>
        <v>7709.6869999999999</v>
      </c>
      <c r="Z1086" s="24">
        <f>SUM(Sheet1[[#This Row],[Quantity]]*Sheet1[[#This Row],[Returned]])</f>
        <v>0</v>
      </c>
    </row>
    <row r="1087" spans="1:26" x14ac:dyDescent="0.25">
      <c r="A1087" s="6">
        <v>45104</v>
      </c>
      <c r="B1087" t="s">
        <v>29</v>
      </c>
      <c r="C1087" t="s">
        <v>46</v>
      </c>
      <c r="D1087">
        <v>3</v>
      </c>
      <c r="E1087" s="1">
        <v>261.60000000000002</v>
      </c>
      <c r="F1087" t="s">
        <v>58</v>
      </c>
      <c r="G1087" t="s">
        <v>32</v>
      </c>
      <c r="H1087" s="9">
        <v>0.05</v>
      </c>
      <c r="I1087" t="s">
        <v>66</v>
      </c>
      <c r="J1087" s="1">
        <v>745.56000000000006</v>
      </c>
      <c r="K1087" t="s">
        <v>67</v>
      </c>
      <c r="L1087" t="s">
        <v>41</v>
      </c>
      <c r="M1087">
        <v>0</v>
      </c>
      <c r="N1087" t="s">
        <v>2155</v>
      </c>
      <c r="O1087" t="s">
        <v>2156</v>
      </c>
      <c r="P1087" s="11">
        <v>42.11</v>
      </c>
      <c r="Q1087" s="6">
        <v>45104</v>
      </c>
      <c r="R1087" s="6">
        <v>45114</v>
      </c>
      <c r="S1087" t="s">
        <v>38</v>
      </c>
      <c r="T1087">
        <f>Sheet1[[#This Row],[DeliveryDate]]-Sheet1[[#This Row],[OrderDate]]</f>
        <v>10</v>
      </c>
      <c r="U1087" t="str">
        <f t="shared" si="32"/>
        <v>May</v>
      </c>
      <c r="V1087" t="str">
        <f t="shared" si="33"/>
        <v>Thursday</v>
      </c>
      <c r="W1087" s="1">
        <f>Sheet1[[#This Row],[TotalPrice]]-Sheet1[[#This Row],[ShippingCost]]</f>
        <v>703.45</v>
      </c>
      <c r="X1087" t="str">
        <f>TEXT(Sheet1[[#This Row],[Date]], "yyyy")</f>
        <v>2023</v>
      </c>
      <c r="Y1087" s="1">
        <f>Sheet1[[#This Row],[UnitPrice]]*Sheet1[[#This Row],[Quantity]] *(1 - Sheet1[[#This Row],[Discount]])</f>
        <v>745.56000000000006</v>
      </c>
      <c r="Z1087" s="24">
        <f>SUM(Sheet1[[#This Row],[Quantity]]*Sheet1[[#This Row],[Returned]])</f>
        <v>0</v>
      </c>
    </row>
    <row r="1088" spans="1:26" x14ac:dyDescent="0.25">
      <c r="A1088" s="6">
        <v>45749</v>
      </c>
      <c r="B1088" t="s">
        <v>45</v>
      </c>
      <c r="C1088" t="s">
        <v>20</v>
      </c>
      <c r="D1088">
        <v>6</v>
      </c>
      <c r="E1088" s="1">
        <v>416.2</v>
      </c>
      <c r="F1088" t="s">
        <v>31</v>
      </c>
      <c r="G1088" t="s">
        <v>22</v>
      </c>
      <c r="H1088" s="9">
        <v>0.05</v>
      </c>
      <c r="I1088" t="s">
        <v>33</v>
      </c>
      <c r="J1088" s="1">
        <v>2372.34</v>
      </c>
      <c r="K1088" t="s">
        <v>67</v>
      </c>
      <c r="L1088" t="s">
        <v>41</v>
      </c>
      <c r="M1088">
        <v>1</v>
      </c>
      <c r="N1088" t="s">
        <v>2157</v>
      </c>
      <c r="O1088" t="s">
        <v>2158</v>
      </c>
      <c r="P1088" s="11">
        <v>44.14</v>
      </c>
      <c r="Q1088" s="6">
        <v>45749</v>
      </c>
      <c r="R1088" s="6">
        <v>45753</v>
      </c>
      <c r="S1088" t="s">
        <v>50</v>
      </c>
      <c r="T1088">
        <f>Sheet1[[#This Row],[DeliveryDate]]-Sheet1[[#This Row],[OrderDate]]</f>
        <v>4</v>
      </c>
      <c r="U1088" t="str">
        <f t="shared" si="32"/>
        <v>Sep</v>
      </c>
      <c r="V1088" t="str">
        <f t="shared" si="33"/>
        <v>Thursday</v>
      </c>
      <c r="W1088" s="1">
        <f>Sheet1[[#This Row],[TotalPrice]]-Sheet1[[#This Row],[ShippingCost]]</f>
        <v>2328.2000000000003</v>
      </c>
      <c r="X1088" t="str">
        <f>TEXT(Sheet1[[#This Row],[Date]], "yyyy")</f>
        <v>2025</v>
      </c>
      <c r="Y1088" s="1">
        <f>Sheet1[[#This Row],[UnitPrice]]*Sheet1[[#This Row],[Quantity]] *(1 - Sheet1[[#This Row],[Discount]])</f>
        <v>2372.3399999999997</v>
      </c>
      <c r="Z1088" s="24">
        <f>SUM(Sheet1[[#This Row],[Quantity]]*Sheet1[[#This Row],[Returned]])</f>
        <v>6</v>
      </c>
    </row>
    <row r="1089" spans="1:26" hidden="1" x14ac:dyDescent="0.25">
      <c r="A1089" s="6">
        <v>45763</v>
      </c>
      <c r="B1089" t="s">
        <v>39</v>
      </c>
      <c r="C1089" t="s">
        <v>109</v>
      </c>
      <c r="D1089">
        <v>15</v>
      </c>
      <c r="E1089" s="1">
        <v>99.66</v>
      </c>
      <c r="F1089" t="s">
        <v>31</v>
      </c>
      <c r="G1089" t="s">
        <v>22</v>
      </c>
      <c r="H1089" s="9">
        <v>0</v>
      </c>
      <c r="I1089" t="s">
        <v>23</v>
      </c>
      <c r="J1089" s="1">
        <v>1494.9</v>
      </c>
      <c r="K1089" t="s">
        <v>67</v>
      </c>
      <c r="L1089" t="s">
        <v>25</v>
      </c>
      <c r="M1089">
        <v>0</v>
      </c>
      <c r="N1089" t="s">
        <v>2159</v>
      </c>
      <c r="O1089" t="s">
        <v>2160</v>
      </c>
      <c r="P1089" s="11">
        <v>27.55</v>
      </c>
      <c r="Q1089" s="6">
        <v>45763</v>
      </c>
      <c r="R1089" s="6">
        <v>45773</v>
      </c>
      <c r="S1089" t="s">
        <v>44</v>
      </c>
      <c r="T1089">
        <f>Sheet1[[#This Row],[DeliveryDate]]-Sheet1[[#This Row],[OrderDate]]</f>
        <v>10</v>
      </c>
      <c r="U1089" t="str">
        <f t="shared" si="32"/>
        <v>Aug</v>
      </c>
      <c r="V1089" t="str">
        <f t="shared" si="33"/>
        <v>Wednesday</v>
      </c>
      <c r="W1089" s="1">
        <f>Sheet1[[#This Row],[TotalPrice]]-Sheet1[[#This Row],[ShippingCost]]</f>
        <v>1467.3500000000001</v>
      </c>
      <c r="X1089" t="str">
        <f>TEXT(Sheet1[[#This Row],[Date]], "yyyy")</f>
        <v>2025</v>
      </c>
      <c r="Y1089" s="1">
        <f>Sheet1[[#This Row],[UnitPrice]]*Sheet1[[#This Row],[Quantity]] *(1 - Sheet1[[#This Row],[Discount]])</f>
        <v>1494.8999999999999</v>
      </c>
      <c r="Z1089" s="24">
        <f>SUM(Sheet1[[#This Row],[Quantity]]*Sheet1[[#This Row],[Returned]])</f>
        <v>0</v>
      </c>
    </row>
    <row r="1090" spans="1:26" x14ac:dyDescent="0.25">
      <c r="A1090" s="6">
        <v>45831</v>
      </c>
      <c r="B1090" t="s">
        <v>19</v>
      </c>
      <c r="C1090" t="s">
        <v>30</v>
      </c>
      <c r="D1090">
        <v>20</v>
      </c>
      <c r="E1090" s="1">
        <v>243.47</v>
      </c>
      <c r="F1090" t="s">
        <v>31</v>
      </c>
      <c r="G1090" t="s">
        <v>22</v>
      </c>
      <c r="H1090" s="9">
        <v>0.05</v>
      </c>
      <c r="I1090" t="s">
        <v>33</v>
      </c>
      <c r="J1090" s="1">
        <v>4625.9299999999994</v>
      </c>
      <c r="K1090" t="s">
        <v>34</v>
      </c>
      <c r="L1090" t="s">
        <v>25</v>
      </c>
      <c r="M1090">
        <v>1</v>
      </c>
      <c r="N1090" t="s">
        <v>2161</v>
      </c>
      <c r="O1090" t="s">
        <v>1945</v>
      </c>
      <c r="P1090" s="11">
        <v>32.28</v>
      </c>
      <c r="Q1090" s="6">
        <v>45831</v>
      </c>
      <c r="R1090" s="6">
        <v>45841</v>
      </c>
      <c r="S1090" t="s">
        <v>28</v>
      </c>
      <c r="T1090">
        <f>Sheet1[[#This Row],[DeliveryDate]]-Sheet1[[#This Row],[OrderDate]]</f>
        <v>10</v>
      </c>
      <c r="U1090" t="str">
        <f t="shared" ref="U1090:U1131" si="34">TEXT(A1116,"mmm")</f>
        <v>Jan</v>
      </c>
      <c r="V1090" t="str">
        <f t="shared" ref="V1090:V1131" si="35">TEXT(A1115,"dddd")</f>
        <v>Tuesday</v>
      </c>
      <c r="W1090" s="1"/>
      <c r="X1090" t="str">
        <f>TEXT(Sheet1[[#This Row],[Date]], "yyyy")</f>
        <v>2025</v>
      </c>
      <c r="Y1090" s="1">
        <f>Sheet1[[#This Row],[UnitPrice]]*Sheet1[[#This Row],[Quantity]] *(1 - Sheet1[[#This Row],[Discount]])</f>
        <v>4625.9299999999994</v>
      </c>
      <c r="Z1090" s="24">
        <f>SUM(Sheet1[[#This Row],[Quantity]]*Sheet1[[#This Row],[Returned]])</f>
        <v>20</v>
      </c>
    </row>
    <row r="1091" spans="1:26" x14ac:dyDescent="0.25">
      <c r="A1091" s="6">
        <v>45261</v>
      </c>
      <c r="B1091" t="s">
        <v>45</v>
      </c>
      <c r="C1091" t="s">
        <v>40</v>
      </c>
      <c r="D1091">
        <v>11</v>
      </c>
      <c r="E1091" s="1">
        <v>347.38</v>
      </c>
      <c r="F1091" t="s">
        <v>51</v>
      </c>
      <c r="G1091" t="s">
        <v>22</v>
      </c>
      <c r="H1091" s="9">
        <v>0.05</v>
      </c>
      <c r="I1091" t="s">
        <v>23</v>
      </c>
      <c r="J1091" s="1">
        <v>3630.1210000000001</v>
      </c>
      <c r="K1091" t="s">
        <v>82</v>
      </c>
      <c r="L1091" t="s">
        <v>25</v>
      </c>
      <c r="M1091">
        <v>0</v>
      </c>
      <c r="N1091" t="s">
        <v>2162</v>
      </c>
      <c r="O1091" t="s">
        <v>2163</v>
      </c>
      <c r="P1091" s="11">
        <v>24.8</v>
      </c>
      <c r="Q1091" s="6">
        <v>45261</v>
      </c>
      <c r="R1091" s="6">
        <v>45263</v>
      </c>
      <c r="S1091" t="s">
        <v>50</v>
      </c>
      <c r="T1091">
        <f>Sheet1[[#This Row],[DeliveryDate]]-Sheet1[[#This Row],[OrderDate]]</f>
        <v>2</v>
      </c>
      <c r="U1091" t="str">
        <f t="shared" si="34"/>
        <v>Mar</v>
      </c>
      <c r="V1091" t="str">
        <f t="shared" si="35"/>
        <v>Tuesday</v>
      </c>
      <c r="W1091" s="1">
        <f>Sheet1[[#This Row],[TotalPrice]]-Sheet1[[#This Row],[ShippingCost]]</f>
        <v>3605.3209999999999</v>
      </c>
      <c r="X1091" t="str">
        <f>TEXT(Sheet1[[#This Row],[Date]], "yyyy")</f>
        <v>2023</v>
      </c>
      <c r="Y1091" s="1">
        <f>Sheet1[[#This Row],[UnitPrice]]*Sheet1[[#This Row],[Quantity]] *(1 - Sheet1[[#This Row],[Discount]])</f>
        <v>3630.1209999999996</v>
      </c>
      <c r="Z1091" s="24">
        <f>SUM(Sheet1[[#This Row],[Quantity]]*Sheet1[[#This Row],[Returned]])</f>
        <v>0</v>
      </c>
    </row>
    <row r="1092" spans="1:26" x14ac:dyDescent="0.25">
      <c r="A1092" s="6">
        <v>45497</v>
      </c>
      <c r="B1092" t="s">
        <v>62</v>
      </c>
      <c r="C1092" t="s">
        <v>93</v>
      </c>
      <c r="D1092">
        <v>15</v>
      </c>
      <c r="E1092" s="1">
        <v>318.02999999999997</v>
      </c>
      <c r="F1092" t="s">
        <v>58</v>
      </c>
      <c r="G1092" t="s">
        <v>32</v>
      </c>
      <c r="H1092" s="9">
        <v>0.05</v>
      </c>
      <c r="I1092" t="s">
        <v>66</v>
      </c>
      <c r="J1092" s="1">
        <v>4531.9274999999998</v>
      </c>
      <c r="K1092" t="s">
        <v>34</v>
      </c>
      <c r="L1092" t="s">
        <v>41</v>
      </c>
      <c r="M1092">
        <v>1</v>
      </c>
      <c r="N1092" t="s">
        <v>2164</v>
      </c>
      <c r="O1092" t="s">
        <v>2165</v>
      </c>
      <c r="P1092" s="11">
        <v>24.38</v>
      </c>
      <c r="Q1092" s="6">
        <v>45497</v>
      </c>
      <c r="R1092" s="6">
        <v>45503</v>
      </c>
      <c r="S1092" t="s">
        <v>65</v>
      </c>
      <c r="T1092">
        <f>Sheet1[[#This Row],[DeliveryDate]]-Sheet1[[#This Row],[OrderDate]]</f>
        <v>6</v>
      </c>
      <c r="U1092" t="str">
        <f t="shared" si="34"/>
        <v>May</v>
      </c>
      <c r="V1092" t="str">
        <f t="shared" si="35"/>
        <v>Thursday</v>
      </c>
      <c r="W1092" s="1">
        <f>Sheet1[[#This Row],[TotalPrice]]-Sheet1[[#This Row],[ShippingCost]]</f>
        <v>4507.5474999999997</v>
      </c>
      <c r="X1092" t="str">
        <f>TEXT(Sheet1[[#This Row],[Date]], "yyyy")</f>
        <v>2024</v>
      </c>
      <c r="Y1092" s="1">
        <f>Sheet1[[#This Row],[UnitPrice]]*Sheet1[[#This Row],[Quantity]] *(1 - Sheet1[[#This Row],[Discount]])</f>
        <v>4531.9274999999998</v>
      </c>
      <c r="Z1092" s="24">
        <f>SUM(Sheet1[[#This Row],[Quantity]]*Sheet1[[#This Row],[Returned]])</f>
        <v>15</v>
      </c>
    </row>
    <row r="1093" spans="1:26" x14ac:dyDescent="0.25">
      <c r="A1093" s="6">
        <v>45028</v>
      </c>
      <c r="B1093" t="s">
        <v>62</v>
      </c>
      <c r="C1093" t="s">
        <v>46</v>
      </c>
      <c r="D1093">
        <v>15</v>
      </c>
      <c r="E1093" s="1">
        <v>242.35</v>
      </c>
      <c r="F1093" t="s">
        <v>58</v>
      </c>
      <c r="G1093" t="s">
        <v>22</v>
      </c>
      <c r="H1093" s="9">
        <v>0.15</v>
      </c>
      <c r="I1093" t="s">
        <v>66</v>
      </c>
      <c r="J1093" s="1">
        <v>3089.9625000000001</v>
      </c>
      <c r="K1093" t="s">
        <v>67</v>
      </c>
      <c r="L1093" t="s">
        <v>41</v>
      </c>
      <c r="M1093">
        <v>1</v>
      </c>
      <c r="N1093" t="s">
        <v>2166</v>
      </c>
      <c r="O1093" t="s">
        <v>1549</v>
      </c>
      <c r="P1093" s="11">
        <v>14.92</v>
      </c>
      <c r="Q1093" s="6">
        <v>45028</v>
      </c>
      <c r="R1093" s="6">
        <v>45035</v>
      </c>
      <c r="S1093" t="s">
        <v>65</v>
      </c>
      <c r="T1093">
        <f>Sheet1[[#This Row],[DeliveryDate]]-Sheet1[[#This Row],[OrderDate]]</f>
        <v>7</v>
      </c>
      <c r="U1093" t="str">
        <f t="shared" si="34"/>
        <v>May</v>
      </c>
      <c r="V1093" t="str">
        <f t="shared" si="35"/>
        <v>Friday</v>
      </c>
      <c r="W1093" s="1">
        <f>Sheet1[[#This Row],[TotalPrice]]-Sheet1[[#This Row],[ShippingCost]]</f>
        <v>3075.0425</v>
      </c>
      <c r="X1093" t="str">
        <f>TEXT(Sheet1[[#This Row],[Date]], "yyyy")</f>
        <v>2023</v>
      </c>
      <c r="Y1093" s="1">
        <f>Sheet1[[#This Row],[UnitPrice]]*Sheet1[[#This Row],[Quantity]] *(1 - Sheet1[[#This Row],[Discount]])</f>
        <v>3089.9625000000001</v>
      </c>
      <c r="Z1093" s="24">
        <f>SUM(Sheet1[[#This Row],[Quantity]]*Sheet1[[#This Row],[Returned]])</f>
        <v>15</v>
      </c>
    </row>
    <row r="1094" spans="1:26" x14ac:dyDescent="0.25">
      <c r="A1094" s="6">
        <v>45643</v>
      </c>
      <c r="B1094" t="s">
        <v>39</v>
      </c>
      <c r="C1094" t="s">
        <v>40</v>
      </c>
      <c r="D1094">
        <v>3</v>
      </c>
      <c r="E1094" s="1">
        <v>82.09</v>
      </c>
      <c r="F1094" t="s">
        <v>21</v>
      </c>
      <c r="G1094" t="s">
        <v>32</v>
      </c>
      <c r="H1094" s="9">
        <v>0.15</v>
      </c>
      <c r="I1094" t="s">
        <v>23</v>
      </c>
      <c r="J1094" s="1">
        <v>209.3295</v>
      </c>
      <c r="K1094" t="s">
        <v>34</v>
      </c>
      <c r="L1094" t="s">
        <v>41</v>
      </c>
      <c r="M1094">
        <v>1</v>
      </c>
      <c r="N1094" t="s">
        <v>2167</v>
      </c>
      <c r="O1094" t="s">
        <v>2168</v>
      </c>
      <c r="P1094" s="11">
        <v>12.63</v>
      </c>
      <c r="Q1094" s="6">
        <v>45643</v>
      </c>
      <c r="R1094" s="6">
        <v>45652</v>
      </c>
      <c r="S1094" t="s">
        <v>44</v>
      </c>
      <c r="T1094">
        <f>Sheet1[[#This Row],[DeliveryDate]]-Sheet1[[#This Row],[OrderDate]]</f>
        <v>9</v>
      </c>
      <c r="U1094" t="str">
        <f t="shared" si="34"/>
        <v>Jun</v>
      </c>
      <c r="V1094" t="str">
        <f t="shared" si="35"/>
        <v>Tuesday</v>
      </c>
      <c r="W1094" s="1">
        <f>Sheet1[[#This Row],[TotalPrice]]-Sheet1[[#This Row],[ShippingCost]]</f>
        <v>196.6995</v>
      </c>
      <c r="X1094" t="str">
        <f>TEXT(Sheet1[[#This Row],[Date]], "yyyy")</f>
        <v>2024</v>
      </c>
      <c r="Y1094" s="1">
        <f>Sheet1[[#This Row],[UnitPrice]]*Sheet1[[#This Row],[Quantity]] *(1 - Sheet1[[#This Row],[Discount]])</f>
        <v>209.3295</v>
      </c>
      <c r="Z1094" s="24">
        <f>SUM(Sheet1[[#This Row],[Quantity]]*Sheet1[[#This Row],[Returned]])</f>
        <v>3</v>
      </c>
    </row>
    <row r="1095" spans="1:26" hidden="1" x14ac:dyDescent="0.25">
      <c r="A1095" s="6">
        <v>45512</v>
      </c>
      <c r="B1095" t="s">
        <v>29</v>
      </c>
      <c r="C1095" t="s">
        <v>102</v>
      </c>
      <c r="D1095">
        <v>10</v>
      </c>
      <c r="E1095" s="1">
        <v>285.73</v>
      </c>
      <c r="F1095" t="s">
        <v>58</v>
      </c>
      <c r="G1095" t="s">
        <v>22</v>
      </c>
      <c r="H1095" s="9">
        <v>0.15</v>
      </c>
      <c r="I1095" t="s">
        <v>23</v>
      </c>
      <c r="J1095" s="1">
        <v>2428.7049999999999</v>
      </c>
      <c r="K1095" t="s">
        <v>67</v>
      </c>
      <c r="L1095" t="s">
        <v>41</v>
      </c>
      <c r="M1095">
        <v>1</v>
      </c>
      <c r="N1095" t="s">
        <v>2169</v>
      </c>
      <c r="O1095" t="s">
        <v>2170</v>
      </c>
      <c r="P1095" s="11">
        <v>26.68</v>
      </c>
      <c r="Q1095" s="6">
        <v>45512</v>
      </c>
      <c r="R1095" s="6">
        <v>45518</v>
      </c>
      <c r="S1095" t="s">
        <v>38</v>
      </c>
      <c r="T1095">
        <f>Sheet1[[#This Row],[DeliveryDate]]-Sheet1[[#This Row],[OrderDate]]</f>
        <v>6</v>
      </c>
      <c r="U1095" t="str">
        <f t="shared" si="34"/>
        <v>Jan</v>
      </c>
      <c r="V1095" t="str">
        <f t="shared" si="35"/>
        <v>Sunday</v>
      </c>
      <c r="W1095" s="1">
        <f>Sheet1[[#This Row],[TotalPrice]]-Sheet1[[#This Row],[ShippingCost]]</f>
        <v>2402.0250000000001</v>
      </c>
      <c r="X1095" t="str">
        <f>TEXT(Sheet1[[#This Row],[Date]], "yyyy")</f>
        <v>2024</v>
      </c>
      <c r="Y1095" s="1">
        <f>Sheet1[[#This Row],[UnitPrice]]*Sheet1[[#This Row],[Quantity]] *(1 - Sheet1[[#This Row],[Discount]])</f>
        <v>2428.7049999999999</v>
      </c>
      <c r="Z1095" s="24">
        <f>SUM(Sheet1[[#This Row],[Quantity]]*Sheet1[[#This Row],[Returned]])</f>
        <v>10</v>
      </c>
    </row>
    <row r="1096" spans="1:26" x14ac:dyDescent="0.25">
      <c r="A1096" s="6">
        <v>45550</v>
      </c>
      <c r="B1096" t="s">
        <v>19</v>
      </c>
      <c r="C1096" t="s">
        <v>20</v>
      </c>
      <c r="D1096">
        <v>17</v>
      </c>
      <c r="E1096" s="1">
        <v>341.52</v>
      </c>
      <c r="F1096" t="s">
        <v>51</v>
      </c>
      <c r="G1096" t="s">
        <v>22</v>
      </c>
      <c r="H1096" s="9">
        <v>0.1</v>
      </c>
      <c r="I1096" t="s">
        <v>23</v>
      </c>
      <c r="J1096" s="1">
        <v>5225.2560000000003</v>
      </c>
      <c r="K1096" t="s">
        <v>82</v>
      </c>
      <c r="L1096" t="s">
        <v>25</v>
      </c>
      <c r="M1096">
        <v>0</v>
      </c>
      <c r="N1096" t="s">
        <v>2171</v>
      </c>
      <c r="O1096" t="s">
        <v>2172</v>
      </c>
      <c r="P1096" s="11">
        <v>16.670000000000002</v>
      </c>
      <c r="Q1096" s="6">
        <v>45550</v>
      </c>
      <c r="R1096" s="6">
        <v>45557</v>
      </c>
      <c r="S1096" t="s">
        <v>28</v>
      </c>
      <c r="T1096">
        <f>Sheet1[[#This Row],[DeliveryDate]]-Sheet1[[#This Row],[OrderDate]]</f>
        <v>7</v>
      </c>
      <c r="U1096" t="str">
        <f t="shared" si="34"/>
        <v>Oct</v>
      </c>
      <c r="V1096" t="str">
        <f t="shared" si="35"/>
        <v>Tuesday</v>
      </c>
      <c r="W1096" s="1">
        <f>Sheet1[[#This Row],[TotalPrice]]-Sheet1[[#This Row],[ShippingCost]]</f>
        <v>5208.5860000000002</v>
      </c>
      <c r="X1096" t="str">
        <f>TEXT(Sheet1[[#This Row],[Date]], "yyyy")</f>
        <v>2024</v>
      </c>
      <c r="Y1096" s="1">
        <f>Sheet1[[#This Row],[UnitPrice]]*Sheet1[[#This Row],[Quantity]] *(1 - Sheet1[[#This Row],[Discount]])</f>
        <v>5225.2560000000003</v>
      </c>
      <c r="Z1096" s="24">
        <f>SUM(Sheet1[[#This Row],[Quantity]]*Sheet1[[#This Row],[Returned]])</f>
        <v>0</v>
      </c>
    </row>
    <row r="1097" spans="1:26" x14ac:dyDescent="0.25">
      <c r="A1097" s="6">
        <v>45207</v>
      </c>
      <c r="B1097" t="s">
        <v>29</v>
      </c>
      <c r="C1097" t="s">
        <v>93</v>
      </c>
      <c r="D1097">
        <v>14</v>
      </c>
      <c r="E1097" s="1">
        <v>216.4</v>
      </c>
      <c r="F1097" t="s">
        <v>58</v>
      </c>
      <c r="G1097" t="s">
        <v>22</v>
      </c>
      <c r="H1097" s="9">
        <v>0.1</v>
      </c>
      <c r="I1097" t="s">
        <v>66</v>
      </c>
      <c r="J1097" s="1">
        <v>2726.64</v>
      </c>
      <c r="K1097" t="s">
        <v>55</v>
      </c>
      <c r="L1097" t="s">
        <v>41</v>
      </c>
      <c r="M1097">
        <v>0</v>
      </c>
      <c r="N1097" t="s">
        <v>2173</v>
      </c>
      <c r="O1097" t="s">
        <v>2174</v>
      </c>
      <c r="P1097" s="11">
        <v>40.74</v>
      </c>
      <c r="Q1097" s="6">
        <v>45207</v>
      </c>
      <c r="R1097" s="6">
        <v>45209</v>
      </c>
      <c r="S1097" t="s">
        <v>38</v>
      </c>
      <c r="T1097">
        <f>Sheet1[[#This Row],[DeliveryDate]]-Sheet1[[#This Row],[OrderDate]]</f>
        <v>2</v>
      </c>
      <c r="U1097" t="str">
        <f t="shared" si="34"/>
        <v>Jul</v>
      </c>
      <c r="V1097" t="str">
        <f t="shared" si="35"/>
        <v>Monday</v>
      </c>
      <c r="W1097" s="1">
        <f>Sheet1[[#This Row],[TotalPrice]]-Sheet1[[#This Row],[ShippingCost]]</f>
        <v>2685.9</v>
      </c>
      <c r="X1097" t="str">
        <f>TEXT(Sheet1[[#This Row],[Date]], "yyyy")</f>
        <v>2023</v>
      </c>
      <c r="Y1097" s="1">
        <f>Sheet1[[#This Row],[UnitPrice]]*Sheet1[[#This Row],[Quantity]] *(1 - Sheet1[[#This Row],[Discount]])</f>
        <v>2726.64</v>
      </c>
      <c r="Z1097" s="24">
        <f>SUM(Sheet1[[#This Row],[Quantity]]*Sheet1[[#This Row],[Returned]])</f>
        <v>0</v>
      </c>
    </row>
    <row r="1098" spans="1:26" hidden="1" x14ac:dyDescent="0.25">
      <c r="A1098" s="6">
        <v>45800</v>
      </c>
      <c r="B1098" t="s">
        <v>29</v>
      </c>
      <c r="C1098" t="s">
        <v>30</v>
      </c>
      <c r="D1098">
        <v>16</v>
      </c>
      <c r="E1098" s="1">
        <v>231.76</v>
      </c>
      <c r="F1098" t="s">
        <v>21</v>
      </c>
      <c r="G1098" t="s">
        <v>32</v>
      </c>
      <c r="H1098" s="9">
        <v>0.15</v>
      </c>
      <c r="I1098" t="s">
        <v>59</v>
      </c>
      <c r="J1098" s="1">
        <v>3151.9360000000001</v>
      </c>
      <c r="K1098" t="s">
        <v>24</v>
      </c>
      <c r="L1098" t="s">
        <v>41</v>
      </c>
      <c r="M1098">
        <v>1</v>
      </c>
      <c r="N1098" t="s">
        <v>2175</v>
      </c>
      <c r="O1098" t="s">
        <v>2176</v>
      </c>
      <c r="P1098" s="11">
        <v>9.42</v>
      </c>
      <c r="Q1098" s="6">
        <v>45800</v>
      </c>
      <c r="R1098" s="6">
        <v>45804</v>
      </c>
      <c r="S1098" t="s">
        <v>38</v>
      </c>
      <c r="T1098">
        <f>Sheet1[[#This Row],[DeliveryDate]]-Sheet1[[#This Row],[OrderDate]]</f>
        <v>4</v>
      </c>
      <c r="U1098" t="str">
        <f t="shared" si="34"/>
        <v>Jul</v>
      </c>
      <c r="V1098" t="str">
        <f t="shared" si="35"/>
        <v>Sunday</v>
      </c>
      <c r="W1098" s="1">
        <f>Sheet1[[#This Row],[TotalPrice]]-Sheet1[[#This Row],[ShippingCost]]</f>
        <v>3142.5160000000001</v>
      </c>
      <c r="X1098" t="str">
        <f>TEXT(Sheet1[[#This Row],[Date]], "yyyy")</f>
        <v>2025</v>
      </c>
      <c r="Y1098" s="1">
        <f>Sheet1[[#This Row],[UnitPrice]]*Sheet1[[#This Row],[Quantity]] *(1 - Sheet1[[#This Row],[Discount]])</f>
        <v>3151.9359999999997</v>
      </c>
      <c r="Z1098" s="24">
        <f>SUM(Sheet1[[#This Row],[Quantity]]*Sheet1[[#This Row],[Returned]])</f>
        <v>16</v>
      </c>
    </row>
    <row r="1099" spans="1:26" x14ac:dyDescent="0.25">
      <c r="A1099" s="6">
        <v>44928</v>
      </c>
      <c r="B1099" t="s">
        <v>29</v>
      </c>
      <c r="C1099" t="s">
        <v>20</v>
      </c>
      <c r="D1099">
        <v>7</v>
      </c>
      <c r="E1099" s="1">
        <v>61.47</v>
      </c>
      <c r="F1099" t="s">
        <v>51</v>
      </c>
      <c r="G1099" t="s">
        <v>32</v>
      </c>
      <c r="H1099" s="9">
        <v>0.15</v>
      </c>
      <c r="I1099" t="s">
        <v>23</v>
      </c>
      <c r="J1099" s="1">
        <v>365.74650000000003</v>
      </c>
      <c r="K1099" t="s">
        <v>24</v>
      </c>
      <c r="L1099" t="s">
        <v>25</v>
      </c>
      <c r="M1099">
        <v>0</v>
      </c>
      <c r="N1099" t="s">
        <v>2177</v>
      </c>
      <c r="O1099" t="s">
        <v>2178</v>
      </c>
      <c r="P1099" s="11">
        <v>14.44</v>
      </c>
      <c r="Q1099" s="6">
        <v>44928</v>
      </c>
      <c r="R1099" s="6">
        <v>44938</v>
      </c>
      <c r="S1099" t="s">
        <v>38</v>
      </c>
      <c r="T1099">
        <f>Sheet1[[#This Row],[DeliveryDate]]-Sheet1[[#This Row],[OrderDate]]</f>
        <v>10</v>
      </c>
      <c r="U1099" t="str">
        <f t="shared" si="34"/>
        <v>Sep</v>
      </c>
      <c r="V1099" t="str">
        <f t="shared" si="35"/>
        <v>Wednesday</v>
      </c>
      <c r="W1099" s="1">
        <f>Sheet1[[#This Row],[TotalPrice]]-Sheet1[[#This Row],[ShippingCost]]</f>
        <v>351.30650000000003</v>
      </c>
      <c r="X1099" t="str">
        <f>TEXT(Sheet1[[#This Row],[Date]], "yyyy")</f>
        <v>2023</v>
      </c>
      <c r="Y1099" s="1">
        <f>Sheet1[[#This Row],[UnitPrice]]*Sheet1[[#This Row],[Quantity]] *(1 - Sheet1[[#This Row],[Discount]])</f>
        <v>365.74649999999997</v>
      </c>
      <c r="Z1099" s="24">
        <f>SUM(Sheet1[[#This Row],[Quantity]]*Sheet1[[#This Row],[Returned]])</f>
        <v>0</v>
      </c>
    </row>
    <row r="1100" spans="1:26" x14ac:dyDescent="0.25">
      <c r="A1100" s="6">
        <v>45772</v>
      </c>
      <c r="B1100" t="s">
        <v>62</v>
      </c>
      <c r="C1100" t="s">
        <v>46</v>
      </c>
      <c r="D1100">
        <v>16</v>
      </c>
      <c r="E1100" s="1">
        <v>484.01</v>
      </c>
      <c r="F1100" t="s">
        <v>31</v>
      </c>
      <c r="G1100" t="s">
        <v>22</v>
      </c>
      <c r="H1100" s="9">
        <v>0</v>
      </c>
      <c r="I1100" t="s">
        <v>33</v>
      </c>
      <c r="J1100" s="1">
        <v>7744.16</v>
      </c>
      <c r="K1100" t="s">
        <v>24</v>
      </c>
      <c r="L1100" t="s">
        <v>35</v>
      </c>
      <c r="M1100">
        <v>1</v>
      </c>
      <c r="N1100" t="s">
        <v>2179</v>
      </c>
      <c r="O1100" t="s">
        <v>2180</v>
      </c>
      <c r="P1100" s="11">
        <v>9.65</v>
      </c>
      <c r="Q1100" s="6">
        <v>45772</v>
      </c>
      <c r="R1100" s="6">
        <v>45778</v>
      </c>
      <c r="S1100" t="s">
        <v>65</v>
      </c>
      <c r="T1100">
        <f>Sheet1[[#This Row],[DeliveryDate]]-Sheet1[[#This Row],[OrderDate]]</f>
        <v>6</v>
      </c>
      <c r="U1100" t="str">
        <f t="shared" si="34"/>
        <v>Jan</v>
      </c>
      <c r="V1100" t="str">
        <f t="shared" si="35"/>
        <v>Tuesday</v>
      </c>
      <c r="W1100" s="1">
        <f>Sheet1[[#This Row],[TotalPrice]]-Sheet1[[#This Row],[ShippingCost]]</f>
        <v>7734.51</v>
      </c>
      <c r="X1100" t="str">
        <f>TEXT(Sheet1[[#This Row],[Date]], "yyyy")</f>
        <v>2025</v>
      </c>
      <c r="Y1100" s="1">
        <f>Sheet1[[#This Row],[UnitPrice]]*Sheet1[[#This Row],[Quantity]] *(1 - Sheet1[[#This Row],[Discount]])</f>
        <v>7744.16</v>
      </c>
      <c r="Z1100" s="24">
        <f>SUM(Sheet1[[#This Row],[Quantity]]*Sheet1[[#This Row],[Returned]])</f>
        <v>16</v>
      </c>
    </row>
    <row r="1101" spans="1:26" hidden="1" x14ac:dyDescent="0.25">
      <c r="A1101" s="6">
        <v>45382</v>
      </c>
      <c r="B1101" t="s">
        <v>45</v>
      </c>
      <c r="C1101" t="s">
        <v>40</v>
      </c>
      <c r="D1101">
        <v>2</v>
      </c>
      <c r="E1101" s="1">
        <v>55.08</v>
      </c>
      <c r="F1101" t="s">
        <v>51</v>
      </c>
      <c r="G1101" t="s">
        <v>22</v>
      </c>
      <c r="H1101" s="9">
        <v>0</v>
      </c>
      <c r="I1101" t="s">
        <v>47</v>
      </c>
      <c r="J1101" s="1">
        <v>110.16</v>
      </c>
      <c r="K1101" t="s">
        <v>82</v>
      </c>
      <c r="L1101" t="s">
        <v>25</v>
      </c>
      <c r="M1101">
        <v>0</v>
      </c>
      <c r="N1101" t="s">
        <v>2181</v>
      </c>
      <c r="O1101" t="s">
        <v>2182</v>
      </c>
      <c r="P1101" s="11">
        <v>9.85</v>
      </c>
      <c r="Q1101" s="6">
        <v>45382</v>
      </c>
      <c r="R1101" s="6">
        <v>45386</v>
      </c>
      <c r="S1101" t="s">
        <v>50</v>
      </c>
      <c r="T1101">
        <f>Sheet1[[#This Row],[DeliveryDate]]-Sheet1[[#This Row],[OrderDate]]</f>
        <v>4</v>
      </c>
      <c r="U1101" t="str">
        <f t="shared" si="34"/>
        <v>Feb</v>
      </c>
      <c r="V1101" t="str">
        <f t="shared" si="35"/>
        <v>Tuesday</v>
      </c>
      <c r="W1101" s="1">
        <f>Sheet1[[#This Row],[TotalPrice]]-Sheet1[[#This Row],[ShippingCost]]</f>
        <v>100.31</v>
      </c>
      <c r="X1101" t="str">
        <f>TEXT(Sheet1[[#This Row],[Date]], "yyyy")</f>
        <v>2024</v>
      </c>
      <c r="Y1101" s="1">
        <f>Sheet1[[#This Row],[UnitPrice]]*Sheet1[[#This Row],[Quantity]] *(1 - Sheet1[[#This Row],[Discount]])</f>
        <v>110.16</v>
      </c>
      <c r="Z1101" s="24">
        <f>SUM(Sheet1[[#This Row],[Quantity]]*Sheet1[[#This Row],[Returned]])</f>
        <v>0</v>
      </c>
    </row>
    <row r="1102" spans="1:26" x14ac:dyDescent="0.25">
      <c r="A1102" s="6">
        <v>45428</v>
      </c>
      <c r="B1102" t="s">
        <v>39</v>
      </c>
      <c r="C1102" t="s">
        <v>46</v>
      </c>
      <c r="D1102">
        <v>19</v>
      </c>
      <c r="E1102" s="1">
        <v>368.85</v>
      </c>
      <c r="F1102" t="s">
        <v>51</v>
      </c>
      <c r="G1102" t="s">
        <v>32</v>
      </c>
      <c r="H1102" s="9">
        <v>0.1</v>
      </c>
      <c r="I1102" t="s">
        <v>59</v>
      </c>
      <c r="J1102" s="1">
        <v>6307.3350000000009</v>
      </c>
      <c r="K1102" t="s">
        <v>34</v>
      </c>
      <c r="L1102" t="s">
        <v>25</v>
      </c>
      <c r="M1102">
        <v>0</v>
      </c>
      <c r="N1102" t="s">
        <v>2183</v>
      </c>
      <c r="O1102" t="s">
        <v>2184</v>
      </c>
      <c r="P1102" s="11">
        <v>35.369999999999997</v>
      </c>
      <c r="Q1102" s="6">
        <v>45428</v>
      </c>
      <c r="R1102" s="6">
        <v>45433</v>
      </c>
      <c r="S1102" t="s">
        <v>44</v>
      </c>
      <c r="T1102">
        <f>Sheet1[[#This Row],[DeliveryDate]]-Sheet1[[#This Row],[OrderDate]]</f>
        <v>5</v>
      </c>
      <c r="U1102" t="str">
        <f t="shared" si="34"/>
        <v>Jan</v>
      </c>
      <c r="V1102" t="str">
        <f t="shared" si="35"/>
        <v>Monday</v>
      </c>
      <c r="W1102" s="1">
        <f>Sheet1[[#This Row],[TotalPrice]]-Sheet1[[#This Row],[ShippingCost]]</f>
        <v>6271.9650000000011</v>
      </c>
      <c r="X1102" t="str">
        <f>TEXT(Sheet1[[#This Row],[Date]], "yyyy")</f>
        <v>2024</v>
      </c>
      <c r="Y1102" s="1">
        <f>Sheet1[[#This Row],[UnitPrice]]*Sheet1[[#This Row],[Quantity]] *(1 - Sheet1[[#This Row],[Discount]])</f>
        <v>6307.3350000000009</v>
      </c>
      <c r="Z1102" s="24">
        <f>SUM(Sheet1[[#This Row],[Quantity]]*Sheet1[[#This Row],[Returned]])</f>
        <v>0</v>
      </c>
    </row>
    <row r="1103" spans="1:26" x14ac:dyDescent="0.25">
      <c r="A1103" s="6">
        <v>45306</v>
      </c>
      <c r="B1103" t="s">
        <v>45</v>
      </c>
      <c r="C1103" t="s">
        <v>102</v>
      </c>
      <c r="D1103">
        <v>4</v>
      </c>
      <c r="E1103" s="1">
        <v>159.54</v>
      </c>
      <c r="F1103" t="s">
        <v>31</v>
      </c>
      <c r="G1103" t="s">
        <v>22</v>
      </c>
      <c r="H1103" s="9">
        <v>0.05</v>
      </c>
      <c r="I1103" t="s">
        <v>33</v>
      </c>
      <c r="J1103" s="1">
        <v>606.25199999999995</v>
      </c>
      <c r="K1103" t="s">
        <v>82</v>
      </c>
      <c r="L1103" t="s">
        <v>25</v>
      </c>
      <c r="M1103">
        <v>0</v>
      </c>
      <c r="N1103" t="s">
        <v>2185</v>
      </c>
      <c r="O1103" t="s">
        <v>2186</v>
      </c>
      <c r="P1103" s="11">
        <v>32.36</v>
      </c>
      <c r="Q1103" s="6">
        <v>45306</v>
      </c>
      <c r="R1103" s="6">
        <v>45312</v>
      </c>
      <c r="S1103" t="s">
        <v>50</v>
      </c>
      <c r="T1103">
        <f>Sheet1[[#This Row],[DeliveryDate]]-Sheet1[[#This Row],[OrderDate]]</f>
        <v>6</v>
      </c>
      <c r="U1103" t="str">
        <f t="shared" si="34"/>
        <v>Jul</v>
      </c>
      <c r="V1103" t="str">
        <f t="shared" si="35"/>
        <v>Thursday</v>
      </c>
      <c r="W1103" s="1">
        <f>Sheet1[[#This Row],[TotalPrice]]-Sheet1[[#This Row],[ShippingCost]]</f>
        <v>573.89199999999994</v>
      </c>
      <c r="X1103" t="str">
        <f>TEXT(Sheet1[[#This Row],[Date]], "yyyy")</f>
        <v>2024</v>
      </c>
      <c r="Y1103" s="1">
        <f>Sheet1[[#This Row],[UnitPrice]]*Sheet1[[#This Row],[Quantity]] *(1 - Sheet1[[#This Row],[Discount]])</f>
        <v>606.25199999999995</v>
      </c>
      <c r="Z1103" s="24">
        <f>SUM(Sheet1[[#This Row],[Quantity]]*Sheet1[[#This Row],[Returned]])</f>
        <v>0</v>
      </c>
    </row>
    <row r="1104" spans="1:26" hidden="1" x14ac:dyDescent="0.25">
      <c r="A1104" s="6">
        <v>45645</v>
      </c>
      <c r="B1104" t="s">
        <v>45</v>
      </c>
      <c r="C1104" t="s">
        <v>20</v>
      </c>
      <c r="D1104">
        <v>15</v>
      </c>
      <c r="E1104" s="1">
        <v>150.15</v>
      </c>
      <c r="F1104" t="s">
        <v>51</v>
      </c>
      <c r="G1104" t="s">
        <v>32</v>
      </c>
      <c r="H1104" s="9">
        <v>0</v>
      </c>
      <c r="I1104" t="s">
        <v>47</v>
      </c>
      <c r="J1104" s="1">
        <v>2252.25</v>
      </c>
      <c r="K1104" t="s">
        <v>24</v>
      </c>
      <c r="L1104" t="s">
        <v>41</v>
      </c>
      <c r="M1104">
        <v>0</v>
      </c>
      <c r="N1104" t="s">
        <v>2187</v>
      </c>
      <c r="O1104" t="s">
        <v>2188</v>
      </c>
      <c r="P1104" s="11">
        <v>35.94</v>
      </c>
      <c r="Q1104" s="6">
        <v>45645</v>
      </c>
      <c r="R1104" s="6">
        <v>45655</v>
      </c>
      <c r="S1104" t="s">
        <v>50</v>
      </c>
      <c r="T1104">
        <f>Sheet1[[#This Row],[DeliveryDate]]-Sheet1[[#This Row],[OrderDate]]</f>
        <v>10</v>
      </c>
      <c r="U1104" t="str">
        <f t="shared" si="34"/>
        <v>Dec</v>
      </c>
      <c r="V1104" t="str">
        <f t="shared" si="35"/>
        <v>Saturday</v>
      </c>
      <c r="W1104" s="1">
        <f>Sheet1[[#This Row],[TotalPrice]]-Sheet1[[#This Row],[ShippingCost]]</f>
        <v>2216.31</v>
      </c>
      <c r="X1104" t="str">
        <f>TEXT(Sheet1[[#This Row],[Date]], "yyyy")</f>
        <v>2024</v>
      </c>
      <c r="Y1104" s="1">
        <f>Sheet1[[#This Row],[UnitPrice]]*Sheet1[[#This Row],[Quantity]] *(1 - Sheet1[[#This Row],[Discount]])</f>
        <v>2252.25</v>
      </c>
      <c r="Z1104" s="24">
        <f>SUM(Sheet1[[#This Row],[Quantity]]*Sheet1[[#This Row],[Returned]])</f>
        <v>0</v>
      </c>
    </row>
    <row r="1105" spans="1:26" x14ac:dyDescent="0.25">
      <c r="A1105" s="6">
        <v>45276</v>
      </c>
      <c r="B1105" t="s">
        <v>39</v>
      </c>
      <c r="C1105" t="s">
        <v>46</v>
      </c>
      <c r="D1105">
        <v>9</v>
      </c>
      <c r="E1105" s="1">
        <v>57.93</v>
      </c>
      <c r="F1105" t="s">
        <v>51</v>
      </c>
      <c r="G1105" t="s">
        <v>22</v>
      </c>
      <c r="H1105" s="9">
        <v>0</v>
      </c>
      <c r="I1105" t="s">
        <v>59</v>
      </c>
      <c r="J1105" s="1">
        <v>521.37</v>
      </c>
      <c r="K1105" t="s">
        <v>34</v>
      </c>
      <c r="L1105" t="s">
        <v>25</v>
      </c>
      <c r="M1105">
        <v>1</v>
      </c>
      <c r="N1105" t="s">
        <v>2189</v>
      </c>
      <c r="O1105" t="s">
        <v>588</v>
      </c>
      <c r="P1105" s="11">
        <v>28.73</v>
      </c>
      <c r="Q1105" s="6">
        <v>45276</v>
      </c>
      <c r="R1105" s="6">
        <v>45278</v>
      </c>
      <c r="S1105" t="s">
        <v>44</v>
      </c>
      <c r="T1105">
        <f>Sheet1[[#This Row],[DeliveryDate]]-Sheet1[[#This Row],[OrderDate]]</f>
        <v>2</v>
      </c>
      <c r="U1105" t="str">
        <f t="shared" si="34"/>
        <v>May</v>
      </c>
      <c r="V1105" t="str">
        <f t="shared" si="35"/>
        <v>Tuesday</v>
      </c>
      <c r="W1105" s="1">
        <f>Sheet1[[#This Row],[TotalPrice]]-Sheet1[[#This Row],[ShippingCost]]</f>
        <v>492.64</v>
      </c>
      <c r="X1105" t="str">
        <f>TEXT(Sheet1[[#This Row],[Date]], "yyyy")</f>
        <v>2023</v>
      </c>
      <c r="Y1105" s="1">
        <f>Sheet1[[#This Row],[UnitPrice]]*Sheet1[[#This Row],[Quantity]] *(1 - Sheet1[[#This Row],[Discount]])</f>
        <v>521.37</v>
      </c>
      <c r="Z1105" s="24">
        <f>SUM(Sheet1[[#This Row],[Quantity]]*Sheet1[[#This Row],[Returned]])</f>
        <v>9</v>
      </c>
    </row>
    <row r="1106" spans="1:26" x14ac:dyDescent="0.25">
      <c r="A1106" s="6">
        <v>45791</v>
      </c>
      <c r="B1106" t="s">
        <v>45</v>
      </c>
      <c r="C1106" t="s">
        <v>20</v>
      </c>
      <c r="D1106">
        <v>4</v>
      </c>
      <c r="E1106" s="1">
        <v>438.58</v>
      </c>
      <c r="F1106" t="s">
        <v>58</v>
      </c>
      <c r="G1106" t="s">
        <v>32</v>
      </c>
      <c r="H1106" s="9">
        <v>0.05</v>
      </c>
      <c r="I1106" t="s">
        <v>33</v>
      </c>
      <c r="J1106" s="1">
        <v>1666.604</v>
      </c>
      <c r="K1106" t="s">
        <v>24</v>
      </c>
      <c r="L1106" t="s">
        <v>41</v>
      </c>
      <c r="M1106">
        <v>0</v>
      </c>
      <c r="N1106" t="s">
        <v>2190</v>
      </c>
      <c r="O1106" t="s">
        <v>2191</v>
      </c>
      <c r="P1106" s="11">
        <v>5.0999999999999996</v>
      </c>
      <c r="Q1106" s="6">
        <v>45791</v>
      </c>
      <c r="R1106" s="6">
        <v>45795</v>
      </c>
      <c r="S1106" t="s">
        <v>50</v>
      </c>
      <c r="T1106">
        <f>Sheet1[[#This Row],[DeliveryDate]]-Sheet1[[#This Row],[OrderDate]]</f>
        <v>4</v>
      </c>
      <c r="U1106" t="str">
        <f t="shared" si="34"/>
        <v>Jan</v>
      </c>
      <c r="V1106" t="str">
        <f t="shared" si="35"/>
        <v>Friday</v>
      </c>
      <c r="W1106" s="1">
        <f>Sheet1[[#This Row],[TotalPrice]]-Sheet1[[#This Row],[ShippingCost]]</f>
        <v>1661.5040000000001</v>
      </c>
      <c r="X1106" t="str">
        <f>TEXT(Sheet1[[#This Row],[Date]], "yyyy")</f>
        <v>2025</v>
      </c>
      <c r="Y1106" s="1">
        <f>Sheet1[[#This Row],[UnitPrice]]*Sheet1[[#This Row],[Quantity]] *(1 - Sheet1[[#This Row],[Discount]])</f>
        <v>1666.6039999999998</v>
      </c>
      <c r="Z1106" s="24">
        <f>SUM(Sheet1[[#This Row],[Quantity]]*Sheet1[[#This Row],[Returned]])</f>
        <v>0</v>
      </c>
    </row>
    <row r="1107" spans="1:26" x14ac:dyDescent="0.25">
      <c r="A1107" s="6">
        <v>45107</v>
      </c>
      <c r="B1107" t="s">
        <v>29</v>
      </c>
      <c r="C1107" t="s">
        <v>102</v>
      </c>
      <c r="D1107">
        <v>6</v>
      </c>
      <c r="E1107" s="1">
        <v>536.24</v>
      </c>
      <c r="F1107" t="s">
        <v>58</v>
      </c>
      <c r="G1107" t="s">
        <v>32</v>
      </c>
      <c r="H1107" s="9">
        <v>0</v>
      </c>
      <c r="I1107" t="s">
        <v>66</v>
      </c>
      <c r="J1107" s="1">
        <v>3217.44</v>
      </c>
      <c r="K1107" t="s">
        <v>67</v>
      </c>
      <c r="L1107" t="s">
        <v>41</v>
      </c>
      <c r="M1107">
        <v>0</v>
      </c>
      <c r="N1107" t="s">
        <v>2192</v>
      </c>
      <c r="O1107" t="s">
        <v>1374</v>
      </c>
      <c r="P1107" s="11">
        <v>35.32</v>
      </c>
      <c r="Q1107" s="6">
        <v>45107</v>
      </c>
      <c r="R1107" s="6">
        <v>45109</v>
      </c>
      <c r="S1107" t="s">
        <v>38</v>
      </c>
      <c r="T1107">
        <f>Sheet1[[#This Row],[DeliveryDate]]-Sheet1[[#This Row],[OrderDate]]</f>
        <v>2</v>
      </c>
      <c r="U1107" t="str">
        <f t="shared" si="34"/>
        <v>Jan</v>
      </c>
      <c r="V1107" t="str">
        <f t="shared" si="35"/>
        <v>Saturday</v>
      </c>
      <c r="W1107" s="1">
        <f>Sheet1[[#This Row],[TotalPrice]]-Sheet1[[#This Row],[ShippingCost]]</f>
        <v>3182.12</v>
      </c>
      <c r="X1107" t="str">
        <f>TEXT(Sheet1[[#This Row],[Date]], "yyyy")</f>
        <v>2023</v>
      </c>
      <c r="Y1107" s="1">
        <f>Sheet1[[#This Row],[UnitPrice]]*Sheet1[[#This Row],[Quantity]] *(1 - Sheet1[[#This Row],[Discount]])</f>
        <v>3217.44</v>
      </c>
      <c r="Z1107" s="24">
        <f>SUM(Sheet1[[#This Row],[Quantity]]*Sheet1[[#This Row],[Returned]])</f>
        <v>0</v>
      </c>
    </row>
    <row r="1108" spans="1:26" x14ac:dyDescent="0.25">
      <c r="A1108" s="6">
        <v>45730</v>
      </c>
      <c r="B1108" t="s">
        <v>45</v>
      </c>
      <c r="C1108" t="s">
        <v>109</v>
      </c>
      <c r="D1108">
        <v>10</v>
      </c>
      <c r="E1108" s="1">
        <v>212.1</v>
      </c>
      <c r="F1108" t="s">
        <v>21</v>
      </c>
      <c r="G1108" t="s">
        <v>32</v>
      </c>
      <c r="H1108" s="9">
        <v>0.15</v>
      </c>
      <c r="I1108" t="s">
        <v>23</v>
      </c>
      <c r="J1108" s="1">
        <v>1802.85</v>
      </c>
      <c r="K1108" t="s">
        <v>34</v>
      </c>
      <c r="L1108" t="s">
        <v>41</v>
      </c>
      <c r="M1108">
        <v>0</v>
      </c>
      <c r="N1108" t="s">
        <v>2193</v>
      </c>
      <c r="O1108" t="s">
        <v>2194</v>
      </c>
      <c r="P1108" s="11">
        <v>47.93</v>
      </c>
      <c r="Q1108" s="6">
        <v>45730</v>
      </c>
      <c r="R1108" s="6">
        <v>45738</v>
      </c>
      <c r="S1108" t="s">
        <v>50</v>
      </c>
      <c r="T1108">
        <f>Sheet1[[#This Row],[DeliveryDate]]-Sheet1[[#This Row],[OrderDate]]</f>
        <v>8</v>
      </c>
      <c r="U1108" t="str">
        <f t="shared" si="34"/>
        <v>Jan</v>
      </c>
      <c r="V1108" t="str">
        <f t="shared" si="35"/>
        <v>Saturday</v>
      </c>
      <c r="W1108" s="1">
        <f>Sheet1[[#This Row],[TotalPrice]]-Sheet1[[#This Row],[ShippingCost]]</f>
        <v>1754.9199999999998</v>
      </c>
      <c r="X1108" t="str">
        <f>TEXT(Sheet1[[#This Row],[Date]], "yyyy")</f>
        <v>2025</v>
      </c>
      <c r="Y1108" s="1">
        <f>Sheet1[[#This Row],[UnitPrice]]*Sheet1[[#This Row],[Quantity]] *(1 - Sheet1[[#This Row],[Discount]])</f>
        <v>1802.85</v>
      </c>
      <c r="Z1108" s="24">
        <f>SUM(Sheet1[[#This Row],[Quantity]]*Sheet1[[#This Row],[Returned]])</f>
        <v>0</v>
      </c>
    </row>
    <row r="1109" spans="1:26" x14ac:dyDescent="0.25">
      <c r="A1109" s="6">
        <v>45034</v>
      </c>
      <c r="B1109" t="s">
        <v>29</v>
      </c>
      <c r="C1109" t="s">
        <v>30</v>
      </c>
      <c r="D1109">
        <v>9</v>
      </c>
      <c r="E1109" s="1">
        <v>509.44</v>
      </c>
      <c r="F1109" t="s">
        <v>21</v>
      </c>
      <c r="G1109" t="s">
        <v>32</v>
      </c>
      <c r="H1109" s="9">
        <v>0.15</v>
      </c>
      <c r="I1109" t="s">
        <v>23</v>
      </c>
      <c r="J1109" s="1">
        <v>3897.2159999999999</v>
      </c>
      <c r="K1109" t="s">
        <v>82</v>
      </c>
      <c r="L1109" t="s">
        <v>35</v>
      </c>
      <c r="M1109">
        <v>0</v>
      </c>
      <c r="N1109" t="s">
        <v>2195</v>
      </c>
      <c r="O1109" t="s">
        <v>2196</v>
      </c>
      <c r="P1109" s="11">
        <v>13</v>
      </c>
      <c r="Q1109" s="6">
        <v>45034</v>
      </c>
      <c r="R1109" s="6">
        <v>45043</v>
      </c>
      <c r="S1109" t="s">
        <v>38</v>
      </c>
      <c r="T1109">
        <f>Sheet1[[#This Row],[DeliveryDate]]-Sheet1[[#This Row],[OrderDate]]</f>
        <v>9</v>
      </c>
      <c r="U1109" t="str">
        <f t="shared" si="34"/>
        <v>Jan</v>
      </c>
      <c r="V1109" t="str">
        <f t="shared" si="35"/>
        <v>Saturday</v>
      </c>
      <c r="W1109" s="1">
        <f>Sheet1[[#This Row],[TotalPrice]]-Sheet1[[#This Row],[ShippingCost]]</f>
        <v>3884.2159999999999</v>
      </c>
      <c r="X1109" t="str">
        <f>TEXT(Sheet1[[#This Row],[Date]], "yyyy")</f>
        <v>2023</v>
      </c>
      <c r="Y1109" s="1">
        <f>Sheet1[[#This Row],[UnitPrice]]*Sheet1[[#This Row],[Quantity]] *(1 - Sheet1[[#This Row],[Discount]])</f>
        <v>3897.2159999999999</v>
      </c>
      <c r="Z1109" s="24">
        <f>SUM(Sheet1[[#This Row],[Quantity]]*Sheet1[[#This Row],[Returned]])</f>
        <v>0</v>
      </c>
    </row>
    <row r="1110" spans="1:26" x14ac:dyDescent="0.25">
      <c r="A1110" s="6">
        <v>45546</v>
      </c>
      <c r="B1110" t="s">
        <v>62</v>
      </c>
      <c r="C1110" t="s">
        <v>102</v>
      </c>
      <c r="D1110">
        <v>8</v>
      </c>
      <c r="E1110" s="1">
        <v>236.17</v>
      </c>
      <c r="F1110" t="s">
        <v>51</v>
      </c>
      <c r="G1110" t="s">
        <v>22</v>
      </c>
      <c r="H1110" s="9">
        <v>0.15</v>
      </c>
      <c r="I1110" t="s">
        <v>47</v>
      </c>
      <c r="J1110" s="1">
        <v>1605.9559999999999</v>
      </c>
      <c r="K1110" t="s">
        <v>67</v>
      </c>
      <c r="L1110" t="s">
        <v>41</v>
      </c>
      <c r="M1110">
        <v>0</v>
      </c>
      <c r="N1110" t="s">
        <v>2197</v>
      </c>
      <c r="O1110" t="s">
        <v>2198</v>
      </c>
      <c r="P1110" s="11">
        <v>22.88</v>
      </c>
      <c r="Q1110" s="6">
        <v>45546</v>
      </c>
      <c r="R1110" s="6">
        <v>45554</v>
      </c>
      <c r="S1110" t="s">
        <v>65</v>
      </c>
      <c r="T1110">
        <f>Sheet1[[#This Row],[DeliveryDate]]-Sheet1[[#This Row],[OrderDate]]</f>
        <v>8</v>
      </c>
      <c r="U1110" t="str">
        <f t="shared" si="34"/>
        <v>Jan</v>
      </c>
      <c r="V1110" t="str">
        <f t="shared" si="35"/>
        <v>Saturday</v>
      </c>
      <c r="W1110" s="1">
        <f>Sheet1[[#This Row],[TotalPrice]]-Sheet1[[#This Row],[ShippingCost]]</f>
        <v>1583.0759999999998</v>
      </c>
      <c r="X1110" t="str">
        <f>TEXT(Sheet1[[#This Row],[Date]], "yyyy")</f>
        <v>2024</v>
      </c>
      <c r="Y1110" s="1">
        <f>Sheet1[[#This Row],[UnitPrice]]*Sheet1[[#This Row],[Quantity]] *(1 - Sheet1[[#This Row],[Discount]])</f>
        <v>1605.9559999999999</v>
      </c>
      <c r="Z1110" s="24">
        <f>SUM(Sheet1[[#This Row],[Quantity]]*Sheet1[[#This Row],[Returned]])</f>
        <v>0</v>
      </c>
    </row>
    <row r="1111" spans="1:26" x14ac:dyDescent="0.25">
      <c r="A1111" s="6">
        <v>45251</v>
      </c>
      <c r="B1111" t="s">
        <v>45</v>
      </c>
      <c r="C1111" t="s">
        <v>109</v>
      </c>
      <c r="D1111">
        <v>1</v>
      </c>
      <c r="E1111" s="1">
        <v>147.4</v>
      </c>
      <c r="F1111" t="s">
        <v>58</v>
      </c>
      <c r="G1111" t="s">
        <v>32</v>
      </c>
      <c r="H1111" s="9">
        <v>0</v>
      </c>
      <c r="I1111" t="s">
        <v>52</v>
      </c>
      <c r="J1111" s="1">
        <v>147.4</v>
      </c>
      <c r="K1111" t="s">
        <v>67</v>
      </c>
      <c r="L1111" t="s">
        <v>35</v>
      </c>
      <c r="M1111">
        <v>1</v>
      </c>
      <c r="N1111" t="s">
        <v>2199</v>
      </c>
      <c r="O1111" t="s">
        <v>1092</v>
      </c>
      <c r="P1111" s="11">
        <v>40.47</v>
      </c>
      <c r="Q1111" s="6">
        <v>45251</v>
      </c>
      <c r="R1111" s="6">
        <v>45258</v>
      </c>
      <c r="S1111" t="s">
        <v>50</v>
      </c>
      <c r="T1111">
        <f>Sheet1[[#This Row],[DeliveryDate]]-Sheet1[[#This Row],[OrderDate]]</f>
        <v>7</v>
      </c>
      <c r="U1111" t="str">
        <f t="shared" si="34"/>
        <v>Jan</v>
      </c>
      <c r="V1111" t="str">
        <f t="shared" si="35"/>
        <v>Saturday</v>
      </c>
      <c r="W1111" s="1">
        <f>Sheet1[[#This Row],[TotalPrice]]-Sheet1[[#This Row],[ShippingCost]]</f>
        <v>106.93</v>
      </c>
      <c r="X1111" t="str">
        <f>TEXT(Sheet1[[#This Row],[Date]], "yyyy")</f>
        <v>2023</v>
      </c>
      <c r="Y1111" s="1">
        <f>Sheet1[[#This Row],[UnitPrice]]*Sheet1[[#This Row],[Quantity]] *(1 - Sheet1[[#This Row],[Discount]])</f>
        <v>147.4</v>
      </c>
      <c r="Z1111" s="24">
        <f>SUM(Sheet1[[#This Row],[Quantity]]*Sheet1[[#This Row],[Returned]])</f>
        <v>1</v>
      </c>
    </row>
    <row r="1112" spans="1:26" x14ac:dyDescent="0.25">
      <c r="A1112" s="6">
        <v>45351</v>
      </c>
      <c r="B1112" t="s">
        <v>62</v>
      </c>
      <c r="C1112" t="s">
        <v>93</v>
      </c>
      <c r="D1112">
        <v>8</v>
      </c>
      <c r="E1112" s="1">
        <v>279.74</v>
      </c>
      <c r="F1112" t="s">
        <v>21</v>
      </c>
      <c r="G1112" t="s">
        <v>32</v>
      </c>
      <c r="H1112" s="9">
        <v>0.05</v>
      </c>
      <c r="I1112" t="s">
        <v>33</v>
      </c>
      <c r="J1112" s="1">
        <v>2126.0239999999999</v>
      </c>
      <c r="K1112" t="s">
        <v>34</v>
      </c>
      <c r="L1112" t="s">
        <v>25</v>
      </c>
      <c r="M1112">
        <v>0</v>
      </c>
      <c r="N1112" t="s">
        <v>2200</v>
      </c>
      <c r="O1112" t="s">
        <v>956</v>
      </c>
      <c r="P1112" s="11">
        <v>33.1</v>
      </c>
      <c r="Q1112" s="6">
        <v>45351</v>
      </c>
      <c r="R1112" s="6">
        <v>45358</v>
      </c>
      <c r="S1112" t="s">
        <v>65</v>
      </c>
      <c r="T1112">
        <f>Sheet1[[#This Row],[DeliveryDate]]-Sheet1[[#This Row],[OrderDate]]</f>
        <v>7</v>
      </c>
      <c r="U1112" t="str">
        <f t="shared" si="34"/>
        <v>Jan</v>
      </c>
      <c r="V1112" t="str">
        <f t="shared" si="35"/>
        <v>Saturday</v>
      </c>
      <c r="W1112" s="1">
        <f>Sheet1[[#This Row],[TotalPrice]]-Sheet1[[#This Row],[ShippingCost]]</f>
        <v>2092.924</v>
      </c>
      <c r="X1112" t="str">
        <f>TEXT(Sheet1[[#This Row],[Date]], "yyyy")</f>
        <v>2024</v>
      </c>
      <c r="Y1112" s="1">
        <f>Sheet1[[#This Row],[UnitPrice]]*Sheet1[[#This Row],[Quantity]] *(1 - Sheet1[[#This Row],[Discount]])</f>
        <v>2126.0239999999999</v>
      </c>
      <c r="Z1112" s="24">
        <f>SUM(Sheet1[[#This Row],[Quantity]]*Sheet1[[#This Row],[Returned]])</f>
        <v>0</v>
      </c>
    </row>
    <row r="1113" spans="1:26" x14ac:dyDescent="0.25">
      <c r="A1113" s="6">
        <v>45057</v>
      </c>
      <c r="B1113" t="s">
        <v>62</v>
      </c>
      <c r="C1113" t="s">
        <v>20</v>
      </c>
      <c r="D1113">
        <v>3</v>
      </c>
      <c r="E1113" s="1">
        <v>304.61</v>
      </c>
      <c r="F1113" t="s">
        <v>21</v>
      </c>
      <c r="G1113" t="s">
        <v>22</v>
      </c>
      <c r="H1113" s="9">
        <v>0.05</v>
      </c>
      <c r="I1113" t="s">
        <v>59</v>
      </c>
      <c r="J1113" s="1">
        <v>868.13850000000002</v>
      </c>
      <c r="K1113" t="s">
        <v>67</v>
      </c>
      <c r="L1113" t="s">
        <v>35</v>
      </c>
      <c r="M1113">
        <v>0</v>
      </c>
      <c r="N1113" t="s">
        <v>2201</v>
      </c>
      <c r="O1113" t="s">
        <v>2202</v>
      </c>
      <c r="P1113" s="11">
        <v>47.14</v>
      </c>
      <c r="Q1113" s="6">
        <v>45057</v>
      </c>
      <c r="R1113" s="6">
        <v>45061</v>
      </c>
      <c r="S1113" t="s">
        <v>65</v>
      </c>
      <c r="T1113">
        <f>Sheet1[[#This Row],[DeliveryDate]]-Sheet1[[#This Row],[OrderDate]]</f>
        <v>4</v>
      </c>
      <c r="U1113" t="str">
        <f t="shared" si="34"/>
        <v>Jan</v>
      </c>
      <c r="V1113" t="str">
        <f t="shared" si="35"/>
        <v>Saturday</v>
      </c>
      <c r="W1113" s="1">
        <f>Sheet1[[#This Row],[TotalPrice]]-Sheet1[[#This Row],[ShippingCost]]</f>
        <v>820.99850000000004</v>
      </c>
      <c r="X1113" t="str">
        <f>TEXT(Sheet1[[#This Row],[Date]], "yyyy")</f>
        <v>2023</v>
      </c>
      <c r="Y1113" s="1">
        <f>Sheet1[[#This Row],[UnitPrice]]*Sheet1[[#This Row],[Quantity]] *(1 - Sheet1[[#This Row],[Discount]])</f>
        <v>868.13850000000002</v>
      </c>
      <c r="Z1113" s="24">
        <f>SUM(Sheet1[[#This Row],[Quantity]]*Sheet1[[#This Row],[Returned]])</f>
        <v>0</v>
      </c>
    </row>
    <row r="1114" spans="1:26" x14ac:dyDescent="0.25">
      <c r="A1114" s="6">
        <v>45546</v>
      </c>
      <c r="B1114" t="s">
        <v>29</v>
      </c>
      <c r="C1114" t="s">
        <v>93</v>
      </c>
      <c r="D1114">
        <v>9</v>
      </c>
      <c r="E1114" s="1">
        <v>238.32</v>
      </c>
      <c r="F1114" t="s">
        <v>51</v>
      </c>
      <c r="G1114" t="s">
        <v>32</v>
      </c>
      <c r="H1114" s="9">
        <v>0</v>
      </c>
      <c r="I1114" t="s">
        <v>66</v>
      </c>
      <c r="J1114" s="1">
        <v>2144.88</v>
      </c>
      <c r="K1114" t="s">
        <v>67</v>
      </c>
      <c r="L1114" t="s">
        <v>41</v>
      </c>
      <c r="M1114">
        <v>1</v>
      </c>
      <c r="N1114" t="s">
        <v>2203</v>
      </c>
      <c r="O1114" t="s">
        <v>2204</v>
      </c>
      <c r="P1114" s="11">
        <v>8.5</v>
      </c>
      <c r="Q1114" s="6">
        <v>45546</v>
      </c>
      <c r="R1114" s="6">
        <v>45555</v>
      </c>
      <c r="S1114" t="s">
        <v>38</v>
      </c>
      <c r="T1114">
        <f>Sheet1[[#This Row],[DeliveryDate]]-Sheet1[[#This Row],[OrderDate]]</f>
        <v>9</v>
      </c>
      <c r="U1114" t="str">
        <f t="shared" si="34"/>
        <v>Jan</v>
      </c>
      <c r="V1114" t="str">
        <f t="shared" si="35"/>
        <v>Saturday</v>
      </c>
      <c r="W1114" s="1">
        <f>Sheet1[[#This Row],[TotalPrice]]-Sheet1[[#This Row],[ShippingCost]]</f>
        <v>2136.38</v>
      </c>
      <c r="X1114" t="str">
        <f>TEXT(Sheet1[[#This Row],[Date]], "yyyy")</f>
        <v>2024</v>
      </c>
      <c r="Y1114" s="1">
        <f>Sheet1[[#This Row],[UnitPrice]]*Sheet1[[#This Row],[Quantity]] *(1 - Sheet1[[#This Row],[Discount]])</f>
        <v>2144.88</v>
      </c>
      <c r="Z1114" s="24">
        <f>SUM(Sheet1[[#This Row],[Quantity]]*Sheet1[[#This Row],[Returned]])</f>
        <v>9</v>
      </c>
    </row>
    <row r="1115" spans="1:26" x14ac:dyDescent="0.25">
      <c r="A1115" s="6">
        <v>45160</v>
      </c>
      <c r="B1115" t="s">
        <v>19</v>
      </c>
      <c r="C1115" t="s">
        <v>40</v>
      </c>
      <c r="D1115">
        <v>19</v>
      </c>
      <c r="E1115" s="1">
        <v>280.60000000000002</v>
      </c>
      <c r="F1115" t="s">
        <v>31</v>
      </c>
      <c r="G1115" t="s">
        <v>22</v>
      </c>
      <c r="H1115" s="9">
        <v>0.1</v>
      </c>
      <c r="I1115" t="s">
        <v>47</v>
      </c>
      <c r="J1115" s="1">
        <v>4798.26</v>
      </c>
      <c r="K1115" t="s">
        <v>34</v>
      </c>
      <c r="L1115" t="s">
        <v>25</v>
      </c>
      <c r="M1115">
        <v>0</v>
      </c>
      <c r="N1115" t="s">
        <v>2205</v>
      </c>
      <c r="O1115" t="s">
        <v>2206</v>
      </c>
      <c r="P1115" s="11">
        <v>35.94</v>
      </c>
      <c r="Q1115" s="6">
        <v>45160</v>
      </c>
      <c r="R1115" s="6">
        <v>45166</v>
      </c>
      <c r="S1115" t="s">
        <v>28</v>
      </c>
      <c r="T1115">
        <f>Sheet1[[#This Row],[DeliveryDate]]-Sheet1[[#This Row],[OrderDate]]</f>
        <v>6</v>
      </c>
      <c r="U1115" t="str">
        <f t="shared" si="34"/>
        <v>Jan</v>
      </c>
      <c r="V1115" t="str">
        <f t="shared" si="35"/>
        <v>Saturday</v>
      </c>
      <c r="W1115" s="1">
        <f>Sheet1[[#This Row],[TotalPrice]]-Sheet1[[#This Row],[ShippingCost]]</f>
        <v>4762.3200000000006</v>
      </c>
      <c r="X1115" t="str">
        <f>TEXT(Sheet1[[#This Row],[Date]], "yyyy")</f>
        <v>2023</v>
      </c>
      <c r="Y1115" s="1">
        <f>Sheet1[[#This Row],[UnitPrice]]*Sheet1[[#This Row],[Quantity]] *(1 - Sheet1[[#This Row],[Discount]])</f>
        <v>4798.26</v>
      </c>
      <c r="Z1115" s="24">
        <f>SUM(Sheet1[[#This Row],[Quantity]]*Sheet1[[#This Row],[Returned]])</f>
        <v>0</v>
      </c>
    </row>
    <row r="1116" spans="1:26" x14ac:dyDescent="0.25">
      <c r="A1116" s="6">
        <v>45314</v>
      </c>
      <c r="B1116" t="s">
        <v>19</v>
      </c>
      <c r="C1116" t="s">
        <v>93</v>
      </c>
      <c r="D1116">
        <v>2</v>
      </c>
      <c r="E1116" s="1">
        <v>389.98</v>
      </c>
      <c r="F1116" t="s">
        <v>58</v>
      </c>
      <c r="G1116" t="s">
        <v>22</v>
      </c>
      <c r="H1116" s="9">
        <v>0.05</v>
      </c>
      <c r="I1116" t="s">
        <v>52</v>
      </c>
      <c r="J1116" s="1">
        <v>740.96199999999999</v>
      </c>
      <c r="K1116" t="s">
        <v>55</v>
      </c>
      <c r="L1116" t="s">
        <v>35</v>
      </c>
      <c r="M1116">
        <v>1</v>
      </c>
      <c r="N1116" t="s">
        <v>2207</v>
      </c>
      <c r="O1116" t="s">
        <v>2208</v>
      </c>
      <c r="P1116" s="11">
        <v>24.55</v>
      </c>
      <c r="Q1116" s="6">
        <v>45314</v>
      </c>
      <c r="R1116" s="6">
        <v>45316</v>
      </c>
      <c r="S1116" t="s">
        <v>28</v>
      </c>
      <c r="T1116">
        <f>Sheet1[[#This Row],[DeliveryDate]]-Sheet1[[#This Row],[OrderDate]]</f>
        <v>2</v>
      </c>
      <c r="U1116" t="str">
        <f t="shared" si="34"/>
        <v>Jan</v>
      </c>
      <c r="V1116" t="str">
        <f t="shared" si="35"/>
        <v>Saturday</v>
      </c>
      <c r="W1116" s="1">
        <f>Sheet1[[#This Row],[TotalPrice]]-Sheet1[[#This Row],[ShippingCost]]</f>
        <v>716.41200000000003</v>
      </c>
      <c r="X1116" t="str">
        <f>TEXT(Sheet1[[#This Row],[Date]], "yyyy")</f>
        <v>2024</v>
      </c>
      <c r="Y1116" s="1">
        <f>Sheet1[[#This Row],[UnitPrice]]*Sheet1[[#This Row],[Quantity]] *(1 - Sheet1[[#This Row],[Discount]])</f>
        <v>740.96199999999999</v>
      </c>
      <c r="Z1116" s="24">
        <f>SUM(Sheet1[[#This Row],[Quantity]]*Sheet1[[#This Row],[Returned]])</f>
        <v>2</v>
      </c>
    </row>
    <row r="1117" spans="1:26" x14ac:dyDescent="0.25">
      <c r="A1117" s="6">
        <v>45001</v>
      </c>
      <c r="B1117" t="s">
        <v>39</v>
      </c>
      <c r="C1117" t="s">
        <v>102</v>
      </c>
      <c r="D1117">
        <v>17</v>
      </c>
      <c r="E1117" s="1">
        <v>485.3</v>
      </c>
      <c r="F1117" t="s">
        <v>58</v>
      </c>
      <c r="G1117" t="s">
        <v>32</v>
      </c>
      <c r="H1117" s="9">
        <v>0.15</v>
      </c>
      <c r="I1117" t="s">
        <v>66</v>
      </c>
      <c r="J1117" s="1">
        <v>7012.585</v>
      </c>
      <c r="K1117" t="s">
        <v>67</v>
      </c>
      <c r="L1117" t="s">
        <v>41</v>
      </c>
      <c r="M1117">
        <v>0</v>
      </c>
      <c r="N1117" t="s">
        <v>2209</v>
      </c>
      <c r="O1117" t="s">
        <v>2210</v>
      </c>
      <c r="P1117" s="11">
        <v>37.94</v>
      </c>
      <c r="Q1117" s="6">
        <v>45001</v>
      </c>
      <c r="R1117" s="6">
        <v>45008</v>
      </c>
      <c r="S1117" t="s">
        <v>44</v>
      </c>
      <c r="T1117">
        <f>Sheet1[[#This Row],[DeliveryDate]]-Sheet1[[#This Row],[OrderDate]]</f>
        <v>7</v>
      </c>
      <c r="U1117" t="str">
        <f t="shared" si="34"/>
        <v>Jan</v>
      </c>
      <c r="V1117" t="str">
        <f t="shared" si="35"/>
        <v>Saturday</v>
      </c>
      <c r="W1117" s="1">
        <f>Sheet1[[#This Row],[TotalPrice]]-Sheet1[[#This Row],[ShippingCost]]</f>
        <v>6974.6450000000004</v>
      </c>
      <c r="X1117" t="str">
        <f>TEXT(Sheet1[[#This Row],[Date]], "yyyy")</f>
        <v>2023</v>
      </c>
      <c r="Y1117" s="1">
        <f>Sheet1[[#This Row],[UnitPrice]]*Sheet1[[#This Row],[Quantity]] *(1 - Sheet1[[#This Row],[Discount]])</f>
        <v>7012.585</v>
      </c>
      <c r="Z1117" s="24">
        <f>SUM(Sheet1[[#This Row],[Quantity]]*Sheet1[[#This Row],[Returned]])</f>
        <v>0</v>
      </c>
    </row>
    <row r="1118" spans="1:26" x14ac:dyDescent="0.25">
      <c r="A1118" s="6">
        <v>45793</v>
      </c>
      <c r="B1118" t="s">
        <v>29</v>
      </c>
      <c r="C1118" t="s">
        <v>20</v>
      </c>
      <c r="D1118">
        <v>4</v>
      </c>
      <c r="E1118" s="1">
        <v>472.24</v>
      </c>
      <c r="F1118" t="s">
        <v>58</v>
      </c>
      <c r="G1118" t="s">
        <v>32</v>
      </c>
      <c r="H1118" s="9">
        <v>0</v>
      </c>
      <c r="I1118" t="s">
        <v>33</v>
      </c>
      <c r="J1118" s="1">
        <v>1888.96</v>
      </c>
      <c r="K1118" t="s">
        <v>34</v>
      </c>
      <c r="L1118" t="s">
        <v>25</v>
      </c>
      <c r="M1118">
        <v>1</v>
      </c>
      <c r="N1118" t="s">
        <v>2211</v>
      </c>
      <c r="O1118" t="s">
        <v>2212</v>
      </c>
      <c r="P1118" s="11">
        <v>6.78</v>
      </c>
      <c r="Q1118" s="6">
        <v>45793</v>
      </c>
      <c r="R1118" s="6">
        <v>45798</v>
      </c>
      <c r="S1118" t="s">
        <v>38</v>
      </c>
      <c r="T1118">
        <f>Sheet1[[#This Row],[DeliveryDate]]-Sheet1[[#This Row],[OrderDate]]</f>
        <v>5</v>
      </c>
      <c r="U1118" t="str">
        <f t="shared" si="34"/>
        <v>Jan</v>
      </c>
      <c r="V1118" t="str">
        <f t="shared" si="35"/>
        <v>Saturday</v>
      </c>
      <c r="W1118" s="1">
        <f>Sheet1[[#This Row],[TotalPrice]]-Sheet1[[#This Row],[ShippingCost]]</f>
        <v>1882.18</v>
      </c>
      <c r="X1118" t="str">
        <f>TEXT(Sheet1[[#This Row],[Date]], "yyyy")</f>
        <v>2025</v>
      </c>
      <c r="Y1118" s="1">
        <f>Sheet1[[#This Row],[UnitPrice]]*Sheet1[[#This Row],[Quantity]] *(1 - Sheet1[[#This Row],[Discount]])</f>
        <v>1888.96</v>
      </c>
      <c r="Z1118" s="24">
        <f>SUM(Sheet1[[#This Row],[Quantity]]*Sheet1[[#This Row],[Returned]])</f>
        <v>4</v>
      </c>
    </row>
    <row r="1119" spans="1:26" x14ac:dyDescent="0.25">
      <c r="A1119" s="6">
        <v>45069</v>
      </c>
      <c r="B1119" t="s">
        <v>19</v>
      </c>
      <c r="C1119" t="s">
        <v>102</v>
      </c>
      <c r="D1119">
        <v>8</v>
      </c>
      <c r="E1119" s="1">
        <v>143.53</v>
      </c>
      <c r="F1119" t="s">
        <v>58</v>
      </c>
      <c r="G1119" t="s">
        <v>22</v>
      </c>
      <c r="H1119" s="9">
        <v>0</v>
      </c>
      <c r="I1119" t="s">
        <v>33</v>
      </c>
      <c r="J1119" s="1">
        <v>1148.24</v>
      </c>
      <c r="K1119" t="s">
        <v>67</v>
      </c>
      <c r="L1119" t="s">
        <v>41</v>
      </c>
      <c r="M1119">
        <v>0</v>
      </c>
      <c r="N1119" t="s">
        <v>2213</v>
      </c>
      <c r="O1119" t="s">
        <v>2214</v>
      </c>
      <c r="P1119" s="11">
        <v>9.1</v>
      </c>
      <c r="Q1119" s="6">
        <v>45069</v>
      </c>
      <c r="R1119" s="6">
        <v>45075</v>
      </c>
      <c r="S1119" t="s">
        <v>28</v>
      </c>
      <c r="T1119">
        <f>Sheet1[[#This Row],[DeliveryDate]]-Sheet1[[#This Row],[OrderDate]]</f>
        <v>6</v>
      </c>
      <c r="U1119" t="str">
        <f t="shared" si="34"/>
        <v>Jan</v>
      </c>
      <c r="V1119" t="str">
        <f t="shared" si="35"/>
        <v>Saturday</v>
      </c>
      <c r="W1119" s="1">
        <f>Sheet1[[#This Row],[TotalPrice]]-Sheet1[[#This Row],[ShippingCost]]</f>
        <v>1139.1400000000001</v>
      </c>
      <c r="X1119" t="str">
        <f>TEXT(Sheet1[[#This Row],[Date]], "yyyy")</f>
        <v>2023</v>
      </c>
      <c r="Y1119" s="1">
        <f>Sheet1[[#This Row],[UnitPrice]]*Sheet1[[#This Row],[Quantity]] *(1 - Sheet1[[#This Row],[Discount]])</f>
        <v>1148.24</v>
      </c>
      <c r="Z1119" s="24">
        <f>SUM(Sheet1[[#This Row],[Quantity]]*Sheet1[[#This Row],[Returned]])</f>
        <v>0</v>
      </c>
    </row>
    <row r="1120" spans="1:26" x14ac:dyDescent="0.25">
      <c r="A1120" s="6">
        <v>45459</v>
      </c>
      <c r="B1120" t="s">
        <v>39</v>
      </c>
      <c r="C1120" t="s">
        <v>46</v>
      </c>
      <c r="D1120">
        <v>5</v>
      </c>
      <c r="E1120" s="1">
        <v>159.91999999999999</v>
      </c>
      <c r="F1120" t="s">
        <v>21</v>
      </c>
      <c r="G1120" t="s">
        <v>22</v>
      </c>
      <c r="H1120" s="9">
        <v>0</v>
      </c>
      <c r="I1120" t="s">
        <v>52</v>
      </c>
      <c r="J1120" s="1">
        <v>799.59999999999991</v>
      </c>
      <c r="K1120" t="s">
        <v>67</v>
      </c>
      <c r="L1120" t="s">
        <v>35</v>
      </c>
      <c r="M1120">
        <v>0</v>
      </c>
      <c r="N1120" t="s">
        <v>2215</v>
      </c>
      <c r="O1120" t="s">
        <v>2216</v>
      </c>
      <c r="P1120" s="11">
        <v>10.86</v>
      </c>
      <c r="Q1120" s="6">
        <v>45459</v>
      </c>
      <c r="R1120" s="6">
        <v>45466</v>
      </c>
      <c r="S1120" t="s">
        <v>44</v>
      </c>
      <c r="T1120">
        <f>Sheet1[[#This Row],[DeliveryDate]]-Sheet1[[#This Row],[OrderDate]]</f>
        <v>7</v>
      </c>
      <c r="U1120" t="str">
        <f t="shared" si="34"/>
        <v>Jan</v>
      </c>
      <c r="V1120" t="str">
        <f t="shared" si="35"/>
        <v>Saturday</v>
      </c>
      <c r="W1120" s="1">
        <f>Sheet1[[#This Row],[TotalPrice]]-Sheet1[[#This Row],[ShippingCost]]</f>
        <v>788.7399999999999</v>
      </c>
      <c r="X1120" t="str">
        <f>TEXT(Sheet1[[#This Row],[Date]], "yyyy")</f>
        <v>2024</v>
      </c>
      <c r="Y1120" s="1">
        <f>Sheet1[[#This Row],[UnitPrice]]*Sheet1[[#This Row],[Quantity]] *(1 - Sheet1[[#This Row],[Discount]])</f>
        <v>799.59999999999991</v>
      </c>
      <c r="Z1120" s="24">
        <f>SUM(Sheet1[[#This Row],[Quantity]]*Sheet1[[#This Row],[Returned]])</f>
        <v>0</v>
      </c>
    </row>
    <row r="1121" spans="1:26" x14ac:dyDescent="0.25">
      <c r="A1121" s="6">
        <v>45685</v>
      </c>
      <c r="B1121" t="s">
        <v>45</v>
      </c>
      <c r="C1121" t="s">
        <v>102</v>
      </c>
      <c r="D1121">
        <v>13</v>
      </c>
      <c r="E1121" s="1">
        <v>447.34</v>
      </c>
      <c r="F1121" t="s">
        <v>31</v>
      </c>
      <c r="G1121" t="s">
        <v>22</v>
      </c>
      <c r="H1121" s="9">
        <v>0.05</v>
      </c>
      <c r="I1121" t="s">
        <v>47</v>
      </c>
      <c r="J1121" s="1">
        <v>5524.6489999999994</v>
      </c>
      <c r="K1121" t="s">
        <v>67</v>
      </c>
      <c r="L1121" t="s">
        <v>35</v>
      </c>
      <c r="M1121">
        <v>0</v>
      </c>
      <c r="N1121" t="s">
        <v>2217</v>
      </c>
      <c r="O1121" t="s">
        <v>2218</v>
      </c>
      <c r="P1121" s="11">
        <v>38.93</v>
      </c>
      <c r="Q1121" s="6">
        <v>45685</v>
      </c>
      <c r="R1121" s="6">
        <v>45692</v>
      </c>
      <c r="S1121" t="s">
        <v>50</v>
      </c>
      <c r="T1121">
        <f>Sheet1[[#This Row],[DeliveryDate]]-Sheet1[[#This Row],[OrderDate]]</f>
        <v>7</v>
      </c>
      <c r="U1121" t="str">
        <f t="shared" si="34"/>
        <v>Jan</v>
      </c>
      <c r="V1121" t="str">
        <f t="shared" si="35"/>
        <v>Saturday</v>
      </c>
      <c r="W1121" s="1">
        <f>Sheet1[[#This Row],[TotalPrice]]-Sheet1[[#This Row],[ShippingCost]]</f>
        <v>5485.7189999999991</v>
      </c>
      <c r="X1121" t="str">
        <f>TEXT(Sheet1[[#This Row],[Date]], "yyyy")</f>
        <v>2025</v>
      </c>
      <c r="Y1121" s="1">
        <f>Sheet1[[#This Row],[UnitPrice]]*Sheet1[[#This Row],[Quantity]] *(1 - Sheet1[[#This Row],[Discount]])</f>
        <v>5524.6489999999994</v>
      </c>
      <c r="Z1121" s="24">
        <f>SUM(Sheet1[[#This Row],[Quantity]]*Sheet1[[#This Row],[Returned]])</f>
        <v>0</v>
      </c>
    </row>
    <row r="1122" spans="1:26" x14ac:dyDescent="0.25">
      <c r="A1122" s="6">
        <v>45208</v>
      </c>
      <c r="B1122" t="s">
        <v>45</v>
      </c>
      <c r="C1122" t="s">
        <v>46</v>
      </c>
      <c r="D1122">
        <v>3</v>
      </c>
      <c r="E1122" s="1">
        <v>485.81</v>
      </c>
      <c r="F1122" t="s">
        <v>31</v>
      </c>
      <c r="G1122" t="s">
        <v>22</v>
      </c>
      <c r="H1122" s="9">
        <v>0.1</v>
      </c>
      <c r="I1122" t="s">
        <v>23</v>
      </c>
      <c r="J1122" s="1">
        <v>1311.6869999999999</v>
      </c>
      <c r="K1122" t="s">
        <v>55</v>
      </c>
      <c r="L1122" t="s">
        <v>35</v>
      </c>
      <c r="M1122">
        <v>0</v>
      </c>
      <c r="N1122" t="s">
        <v>2219</v>
      </c>
      <c r="O1122" t="s">
        <v>2220</v>
      </c>
      <c r="P1122" s="11">
        <v>19.46</v>
      </c>
      <c r="Q1122" s="6">
        <v>45208</v>
      </c>
      <c r="R1122" s="6">
        <v>45210</v>
      </c>
      <c r="S1122" t="s">
        <v>50</v>
      </c>
      <c r="T1122">
        <f>Sheet1[[#This Row],[DeliveryDate]]-Sheet1[[#This Row],[OrderDate]]</f>
        <v>2</v>
      </c>
      <c r="U1122" t="str">
        <f t="shared" si="34"/>
        <v>Jan</v>
      </c>
      <c r="V1122" t="str">
        <f t="shared" si="35"/>
        <v>Saturday</v>
      </c>
      <c r="W1122" s="1">
        <f>Sheet1[[#This Row],[TotalPrice]]-Sheet1[[#This Row],[ShippingCost]]</f>
        <v>1292.2269999999999</v>
      </c>
      <c r="X1122" t="str">
        <f>TEXT(Sheet1[[#This Row],[Date]], "yyyy")</f>
        <v>2023</v>
      </c>
      <c r="Y1122" s="1">
        <f>Sheet1[[#This Row],[UnitPrice]]*Sheet1[[#This Row],[Quantity]] *(1 - Sheet1[[#This Row],[Discount]])</f>
        <v>1311.6870000000001</v>
      </c>
      <c r="Z1122" s="24">
        <f>SUM(Sheet1[[#This Row],[Quantity]]*Sheet1[[#This Row],[Returned]])</f>
        <v>0</v>
      </c>
    </row>
    <row r="1123" spans="1:26" x14ac:dyDescent="0.25">
      <c r="A1123" s="6">
        <v>45494</v>
      </c>
      <c r="B1123" t="s">
        <v>62</v>
      </c>
      <c r="C1123" t="s">
        <v>30</v>
      </c>
      <c r="D1123">
        <v>16</v>
      </c>
      <c r="E1123" s="1">
        <v>183.62</v>
      </c>
      <c r="F1123" t="s">
        <v>31</v>
      </c>
      <c r="G1123" t="s">
        <v>22</v>
      </c>
      <c r="H1123" s="9">
        <v>0.05</v>
      </c>
      <c r="I1123" t="s">
        <v>59</v>
      </c>
      <c r="J1123" s="1">
        <v>2791.0239999999999</v>
      </c>
      <c r="K1123" t="s">
        <v>34</v>
      </c>
      <c r="L1123" t="s">
        <v>41</v>
      </c>
      <c r="M1123">
        <v>0</v>
      </c>
      <c r="N1123" t="s">
        <v>2221</v>
      </c>
      <c r="O1123" t="s">
        <v>2222</v>
      </c>
      <c r="P1123" s="11">
        <v>6.56</v>
      </c>
      <c r="Q1123" s="6">
        <v>45494</v>
      </c>
      <c r="R1123" s="6">
        <v>45504</v>
      </c>
      <c r="S1123" t="s">
        <v>65</v>
      </c>
      <c r="T1123">
        <f>Sheet1[[#This Row],[DeliveryDate]]-Sheet1[[#This Row],[OrderDate]]</f>
        <v>10</v>
      </c>
      <c r="U1123" t="str">
        <f t="shared" si="34"/>
        <v>Jan</v>
      </c>
      <c r="V1123" t="str">
        <f t="shared" si="35"/>
        <v>Saturday</v>
      </c>
      <c r="W1123" s="1">
        <f>Sheet1[[#This Row],[TotalPrice]]-Sheet1[[#This Row],[ShippingCost]]</f>
        <v>2784.4639999999999</v>
      </c>
      <c r="X1123" t="str">
        <f>TEXT(Sheet1[[#This Row],[Date]], "yyyy")</f>
        <v>2024</v>
      </c>
      <c r="Y1123" s="1">
        <f>Sheet1[[#This Row],[UnitPrice]]*Sheet1[[#This Row],[Quantity]] *(1 - Sheet1[[#This Row],[Discount]])</f>
        <v>2791.0239999999999</v>
      </c>
      <c r="Z1123" s="24">
        <f>SUM(Sheet1[[#This Row],[Quantity]]*Sheet1[[#This Row],[Returned]])</f>
        <v>0</v>
      </c>
    </row>
    <row r="1124" spans="1:26" x14ac:dyDescent="0.25">
      <c r="A1124" s="6">
        <v>45476</v>
      </c>
      <c r="B1124" t="s">
        <v>19</v>
      </c>
      <c r="C1124" t="s">
        <v>102</v>
      </c>
      <c r="D1124">
        <v>2</v>
      </c>
      <c r="E1124" s="1">
        <v>373.07</v>
      </c>
      <c r="F1124" t="s">
        <v>31</v>
      </c>
      <c r="G1124" t="s">
        <v>32</v>
      </c>
      <c r="H1124" s="9">
        <v>0.05</v>
      </c>
      <c r="I1124" t="s">
        <v>66</v>
      </c>
      <c r="J1124" s="1">
        <v>708.83299999999997</v>
      </c>
      <c r="K1124" t="s">
        <v>82</v>
      </c>
      <c r="L1124" t="s">
        <v>25</v>
      </c>
      <c r="M1124">
        <v>0</v>
      </c>
      <c r="N1124" t="s">
        <v>2223</v>
      </c>
      <c r="O1124" t="s">
        <v>2224</v>
      </c>
      <c r="P1124" s="11">
        <v>26.9</v>
      </c>
      <c r="Q1124" s="6">
        <v>45476</v>
      </c>
      <c r="R1124" s="6">
        <v>45480</v>
      </c>
      <c r="S1124" t="s">
        <v>28</v>
      </c>
      <c r="T1124">
        <f>Sheet1[[#This Row],[DeliveryDate]]-Sheet1[[#This Row],[OrderDate]]</f>
        <v>4</v>
      </c>
      <c r="U1124" t="str">
        <f t="shared" si="34"/>
        <v>Jan</v>
      </c>
      <c r="V1124" t="str">
        <f t="shared" si="35"/>
        <v>Saturday</v>
      </c>
      <c r="W1124" s="1">
        <f>Sheet1[[#This Row],[TotalPrice]]-Sheet1[[#This Row],[ShippingCost]]</f>
        <v>681.93299999999999</v>
      </c>
      <c r="X1124" t="str">
        <f>TEXT(Sheet1[[#This Row],[Date]], "yyyy")</f>
        <v>2024</v>
      </c>
      <c r="Y1124" s="1">
        <f>Sheet1[[#This Row],[UnitPrice]]*Sheet1[[#This Row],[Quantity]] *(1 - Sheet1[[#This Row],[Discount]])</f>
        <v>708.83299999999997</v>
      </c>
      <c r="Z1124" s="24">
        <f>SUM(Sheet1[[#This Row],[Quantity]]*Sheet1[[#This Row],[Returned]])</f>
        <v>0</v>
      </c>
    </row>
    <row r="1125" spans="1:26" x14ac:dyDescent="0.25">
      <c r="A1125" s="6">
        <v>45559</v>
      </c>
      <c r="B1125" t="s">
        <v>62</v>
      </c>
      <c r="C1125" t="s">
        <v>102</v>
      </c>
      <c r="D1125">
        <v>17</v>
      </c>
      <c r="E1125" s="1">
        <v>527.67999999999995</v>
      </c>
      <c r="F1125" t="s">
        <v>21</v>
      </c>
      <c r="G1125" t="s">
        <v>22</v>
      </c>
      <c r="H1125" s="9">
        <v>0</v>
      </c>
      <c r="I1125" t="s">
        <v>66</v>
      </c>
      <c r="J1125" s="1">
        <v>8970.56</v>
      </c>
      <c r="K1125" t="s">
        <v>34</v>
      </c>
      <c r="L1125" t="s">
        <v>25</v>
      </c>
      <c r="M1125">
        <v>0</v>
      </c>
      <c r="N1125" t="s">
        <v>2225</v>
      </c>
      <c r="O1125" t="s">
        <v>2226</v>
      </c>
      <c r="P1125" s="11">
        <v>29.19</v>
      </c>
      <c r="Q1125" s="6">
        <v>45559</v>
      </c>
      <c r="R1125" s="6">
        <v>45567</v>
      </c>
      <c r="S1125" t="s">
        <v>65</v>
      </c>
      <c r="T1125">
        <f>Sheet1[[#This Row],[DeliveryDate]]-Sheet1[[#This Row],[OrderDate]]</f>
        <v>8</v>
      </c>
      <c r="U1125" t="str">
        <f t="shared" si="34"/>
        <v>Jan</v>
      </c>
      <c r="V1125" t="str">
        <f t="shared" si="35"/>
        <v>Saturday</v>
      </c>
      <c r="W1125" s="1">
        <f>Sheet1[[#This Row],[TotalPrice]]-Sheet1[[#This Row],[ShippingCost]]</f>
        <v>8941.369999999999</v>
      </c>
      <c r="X1125" t="str">
        <f>TEXT(Sheet1[[#This Row],[Date]], "yyyy")</f>
        <v>2024</v>
      </c>
      <c r="Y1125" s="1">
        <f>Sheet1[[#This Row],[UnitPrice]]*Sheet1[[#This Row],[Quantity]] *(1 - Sheet1[[#This Row],[Discount]])</f>
        <v>8970.56</v>
      </c>
      <c r="Z1125" s="24">
        <f>SUM(Sheet1[[#This Row],[Quantity]]*Sheet1[[#This Row],[Returned]])</f>
        <v>0</v>
      </c>
    </row>
    <row r="1126" spans="1:26" x14ac:dyDescent="0.25">
      <c r="A1126" s="6">
        <v>45671</v>
      </c>
      <c r="B1126" t="s">
        <v>19</v>
      </c>
      <c r="C1126" t="s">
        <v>93</v>
      </c>
      <c r="D1126">
        <v>5</v>
      </c>
      <c r="E1126" s="1">
        <v>201.29</v>
      </c>
      <c r="F1126" t="s">
        <v>58</v>
      </c>
      <c r="G1126" t="s">
        <v>22</v>
      </c>
      <c r="H1126" s="9">
        <v>0</v>
      </c>
      <c r="I1126" t="s">
        <v>52</v>
      </c>
      <c r="J1126" s="1">
        <v>1006.45</v>
      </c>
      <c r="K1126" t="s">
        <v>24</v>
      </c>
      <c r="L1126" t="s">
        <v>25</v>
      </c>
      <c r="M1126">
        <v>0</v>
      </c>
      <c r="N1126" t="s">
        <v>2227</v>
      </c>
      <c r="O1126" t="s">
        <v>2228</v>
      </c>
      <c r="P1126" s="11">
        <v>49.13</v>
      </c>
      <c r="Q1126" s="6">
        <v>45671</v>
      </c>
      <c r="R1126" s="6">
        <v>45678</v>
      </c>
      <c r="S1126" t="s">
        <v>28</v>
      </c>
      <c r="T1126">
        <f>Sheet1[[#This Row],[DeliveryDate]]-Sheet1[[#This Row],[OrderDate]]</f>
        <v>7</v>
      </c>
      <c r="U1126" t="str">
        <f t="shared" si="34"/>
        <v>Jan</v>
      </c>
      <c r="V1126" t="str">
        <f t="shared" si="35"/>
        <v>Saturday</v>
      </c>
      <c r="W1126" s="1"/>
      <c r="X1126" t="str">
        <f>TEXT(Sheet1[[#This Row],[Date]], "yyyy")</f>
        <v>2025</v>
      </c>
      <c r="Y1126" s="1">
        <f>Sheet1[[#This Row],[UnitPrice]]*Sheet1[[#This Row],[Quantity]] *(1 - Sheet1[[#This Row],[Discount]])</f>
        <v>1006.4499999999999</v>
      </c>
      <c r="Z1126" s="24">
        <f>SUM(Sheet1[[#This Row],[Quantity]]*Sheet1[[#This Row],[Returned]])</f>
        <v>0</v>
      </c>
    </row>
    <row r="1127" spans="1:26" x14ac:dyDescent="0.25">
      <c r="A1127" s="6">
        <v>45705</v>
      </c>
      <c r="B1127" t="s">
        <v>62</v>
      </c>
      <c r="C1127" t="s">
        <v>40</v>
      </c>
      <c r="D1127">
        <v>13</v>
      </c>
      <c r="E1127" s="1">
        <v>134.56</v>
      </c>
      <c r="F1127" t="s">
        <v>58</v>
      </c>
      <c r="G1127" t="s">
        <v>32</v>
      </c>
      <c r="H1127" s="9">
        <v>0.05</v>
      </c>
      <c r="I1127" t="s">
        <v>52</v>
      </c>
      <c r="J1127" s="1">
        <v>1661.816</v>
      </c>
      <c r="K1127" t="s">
        <v>82</v>
      </c>
      <c r="L1127" t="s">
        <v>41</v>
      </c>
      <c r="M1127">
        <v>0</v>
      </c>
      <c r="N1127" t="s">
        <v>2229</v>
      </c>
      <c r="O1127" t="s">
        <v>2230</v>
      </c>
      <c r="P1127" s="11">
        <v>35.630000000000003</v>
      </c>
      <c r="Q1127" s="6">
        <v>45705</v>
      </c>
      <c r="R1127" s="6">
        <v>45710</v>
      </c>
      <c r="S1127" t="s">
        <v>65</v>
      </c>
      <c r="T1127">
        <f>Sheet1[[#This Row],[DeliveryDate]]-Sheet1[[#This Row],[OrderDate]]</f>
        <v>5</v>
      </c>
      <c r="U1127" t="str">
        <f t="shared" si="34"/>
        <v>Jan</v>
      </c>
      <c r="V1127" t="str">
        <f t="shared" si="35"/>
        <v>Saturday</v>
      </c>
      <c r="W1127" s="1">
        <f>Sheet1[[#This Row],[TotalPrice]]-Sheet1[[#This Row],[ShippingCost]]</f>
        <v>1626.1859999999999</v>
      </c>
      <c r="X1127" t="str">
        <f>TEXT(Sheet1[[#This Row],[Date]], "yyyy")</f>
        <v>2025</v>
      </c>
      <c r="Y1127" s="1">
        <f>Sheet1[[#This Row],[UnitPrice]]*Sheet1[[#This Row],[Quantity]] *(1 - Sheet1[[#This Row],[Discount]])</f>
        <v>1661.8159999999998</v>
      </c>
      <c r="Z1127" s="24">
        <f>SUM(Sheet1[[#This Row],[Quantity]]*Sheet1[[#This Row],[Returned]])</f>
        <v>0</v>
      </c>
    </row>
    <row r="1128" spans="1:26" x14ac:dyDescent="0.25">
      <c r="A1128" s="6">
        <v>45302</v>
      </c>
      <c r="B1128" t="s">
        <v>29</v>
      </c>
      <c r="C1128" t="s">
        <v>46</v>
      </c>
      <c r="D1128">
        <v>18</v>
      </c>
      <c r="E1128" s="1">
        <v>209.75</v>
      </c>
      <c r="F1128" t="s">
        <v>51</v>
      </c>
      <c r="G1128" t="s">
        <v>22</v>
      </c>
      <c r="H1128" s="9">
        <v>0.15</v>
      </c>
      <c r="I1128" t="s">
        <v>47</v>
      </c>
      <c r="J1128" s="1">
        <v>3209.1750000000002</v>
      </c>
      <c r="K1128" t="s">
        <v>55</v>
      </c>
      <c r="L1128" t="s">
        <v>25</v>
      </c>
      <c r="M1128">
        <v>0</v>
      </c>
      <c r="N1128" t="s">
        <v>2231</v>
      </c>
      <c r="O1128" t="s">
        <v>2232</v>
      </c>
      <c r="P1128" s="11">
        <v>45.93</v>
      </c>
      <c r="Q1128" s="6">
        <v>45302</v>
      </c>
      <c r="R1128" s="6">
        <v>45308</v>
      </c>
      <c r="S1128" t="s">
        <v>38</v>
      </c>
      <c r="T1128">
        <f>Sheet1[[#This Row],[DeliveryDate]]-Sheet1[[#This Row],[OrderDate]]</f>
        <v>6</v>
      </c>
      <c r="U1128" t="str">
        <f t="shared" si="34"/>
        <v>Jan</v>
      </c>
      <c r="V1128" t="str">
        <f t="shared" si="35"/>
        <v>Saturday</v>
      </c>
      <c r="W1128" s="1">
        <f>Sheet1[[#This Row],[TotalPrice]]-Sheet1[[#This Row],[ShippingCost]]</f>
        <v>3163.2450000000003</v>
      </c>
      <c r="X1128" t="str">
        <f>TEXT(Sheet1[[#This Row],[Date]], "yyyy")</f>
        <v>2024</v>
      </c>
      <c r="Y1128" s="1">
        <f>Sheet1[[#This Row],[UnitPrice]]*Sheet1[[#This Row],[Quantity]] *(1 - Sheet1[[#This Row],[Discount]])</f>
        <v>3209.1749999999997</v>
      </c>
      <c r="Z1128" s="24">
        <f>SUM(Sheet1[[#This Row],[Quantity]]*Sheet1[[#This Row],[Returned]])</f>
        <v>0</v>
      </c>
    </row>
    <row r="1129" spans="1:26" x14ac:dyDescent="0.25">
      <c r="A1129" s="6">
        <v>45500</v>
      </c>
      <c r="B1129" t="s">
        <v>19</v>
      </c>
      <c r="C1129" t="s">
        <v>40</v>
      </c>
      <c r="D1129">
        <v>1</v>
      </c>
      <c r="E1129" s="1">
        <v>272.5</v>
      </c>
      <c r="F1129" t="s">
        <v>31</v>
      </c>
      <c r="G1129" t="s">
        <v>22</v>
      </c>
      <c r="H1129" s="9">
        <v>0</v>
      </c>
      <c r="I1129" t="s">
        <v>23</v>
      </c>
      <c r="J1129" s="1">
        <v>272.5</v>
      </c>
      <c r="K1129" t="s">
        <v>34</v>
      </c>
      <c r="L1129" t="s">
        <v>41</v>
      </c>
      <c r="M1129">
        <v>0</v>
      </c>
      <c r="N1129" t="s">
        <v>2233</v>
      </c>
      <c r="O1129" t="s">
        <v>2234</v>
      </c>
      <c r="P1129" s="11">
        <v>35.56</v>
      </c>
      <c r="Q1129" s="6">
        <v>45500</v>
      </c>
      <c r="R1129" s="6">
        <v>45507</v>
      </c>
      <c r="S1129" t="s">
        <v>28</v>
      </c>
      <c r="T1129">
        <f>Sheet1[[#This Row],[DeliveryDate]]-Sheet1[[#This Row],[OrderDate]]</f>
        <v>7</v>
      </c>
      <c r="U1129" t="str">
        <f t="shared" si="34"/>
        <v>Jan</v>
      </c>
      <c r="V1129" t="str">
        <f t="shared" si="35"/>
        <v>Saturday</v>
      </c>
      <c r="W1129" s="1">
        <f>Sheet1[[#This Row],[TotalPrice]]-Sheet1[[#This Row],[ShippingCost]]</f>
        <v>236.94</v>
      </c>
      <c r="X1129" t="str">
        <f>TEXT(Sheet1[[#This Row],[Date]], "yyyy")</f>
        <v>2024</v>
      </c>
      <c r="Y1129" s="1">
        <f>Sheet1[[#This Row],[UnitPrice]]*Sheet1[[#This Row],[Quantity]] *(1 - Sheet1[[#This Row],[Discount]])</f>
        <v>272.5</v>
      </c>
      <c r="Z1129" s="24">
        <f>SUM(Sheet1[[#This Row],[Quantity]]*Sheet1[[#This Row],[Returned]])</f>
        <v>0</v>
      </c>
    </row>
    <row r="1130" spans="1:26" x14ac:dyDescent="0.25">
      <c r="A1130" s="6">
        <v>45629</v>
      </c>
      <c r="B1130" t="s">
        <v>45</v>
      </c>
      <c r="C1130" t="s">
        <v>102</v>
      </c>
      <c r="D1130">
        <v>14</v>
      </c>
      <c r="E1130" s="1">
        <v>262.67</v>
      </c>
      <c r="F1130" t="s">
        <v>31</v>
      </c>
      <c r="G1130" t="s">
        <v>32</v>
      </c>
      <c r="H1130" s="9">
        <v>0.05</v>
      </c>
      <c r="I1130" t="s">
        <v>52</v>
      </c>
      <c r="J1130" s="1">
        <v>3493.511</v>
      </c>
      <c r="K1130" t="s">
        <v>34</v>
      </c>
      <c r="L1130" t="s">
        <v>35</v>
      </c>
      <c r="M1130">
        <v>0</v>
      </c>
      <c r="N1130" t="s">
        <v>2235</v>
      </c>
      <c r="O1130" t="s">
        <v>2236</v>
      </c>
      <c r="P1130" s="11">
        <v>24.53</v>
      </c>
      <c r="Q1130" s="6">
        <v>45629</v>
      </c>
      <c r="R1130" s="6">
        <v>45636</v>
      </c>
      <c r="S1130" t="s">
        <v>50</v>
      </c>
      <c r="T1130">
        <f>Sheet1[[#This Row],[DeliveryDate]]-Sheet1[[#This Row],[OrderDate]]</f>
        <v>7</v>
      </c>
      <c r="U1130" t="str">
        <f t="shared" si="34"/>
        <v>Jan</v>
      </c>
      <c r="V1130" t="str">
        <f t="shared" si="35"/>
        <v>Saturday</v>
      </c>
      <c r="W1130" s="1">
        <f>Sheet1[[#This Row],[TotalPrice]]-Sheet1[[#This Row],[ShippingCost]]</f>
        <v>3468.9809999999998</v>
      </c>
      <c r="X1130" t="str">
        <f>TEXT(Sheet1[[#This Row],[Date]], "yyyy")</f>
        <v>2024</v>
      </c>
      <c r="Y1130" s="1">
        <f>Sheet1[[#This Row],[UnitPrice]]*Sheet1[[#This Row],[Quantity]] *(1 - Sheet1[[#This Row],[Discount]])</f>
        <v>3493.511</v>
      </c>
      <c r="Z1130" s="24">
        <f>SUM(Sheet1[[#This Row],[Quantity]]*Sheet1[[#This Row],[Returned]])</f>
        <v>0</v>
      </c>
    </row>
    <row r="1131" spans="1:26" x14ac:dyDescent="0.25">
      <c r="A1131" s="6">
        <v>45786</v>
      </c>
      <c r="B1131" t="s">
        <v>62</v>
      </c>
      <c r="C1131" t="s">
        <v>46</v>
      </c>
      <c r="D1131">
        <v>13</v>
      </c>
      <c r="E1131" s="1">
        <v>221.39</v>
      </c>
      <c r="F1131" t="s">
        <v>58</v>
      </c>
      <c r="G1131" t="s">
        <v>22</v>
      </c>
      <c r="H1131" s="9">
        <v>0</v>
      </c>
      <c r="I1131" t="s">
        <v>47</v>
      </c>
      <c r="J1131" s="1">
        <v>2878.07</v>
      </c>
      <c r="K1131" t="s">
        <v>55</v>
      </c>
      <c r="L1131" t="s">
        <v>25</v>
      </c>
      <c r="M1131">
        <v>1</v>
      </c>
      <c r="N1131" t="s">
        <v>2237</v>
      </c>
      <c r="O1131" t="s">
        <v>1070</v>
      </c>
      <c r="P1131" s="11">
        <v>21.05</v>
      </c>
      <c r="Q1131" s="6">
        <v>45786</v>
      </c>
      <c r="R1131" s="6">
        <v>45790</v>
      </c>
      <c r="S1131" t="s">
        <v>65</v>
      </c>
      <c r="T1131">
        <f>Sheet1[[#This Row],[DeliveryDate]]-Sheet1[[#This Row],[OrderDate]]</f>
        <v>4</v>
      </c>
      <c r="U1131" t="str">
        <f t="shared" si="34"/>
        <v>Jan</v>
      </c>
      <c r="V1131" t="str">
        <f t="shared" si="35"/>
        <v>Saturday</v>
      </c>
      <c r="W1131" s="1">
        <f>Sheet1[[#This Row],[TotalPrice]]-Sheet1[[#This Row],[ShippingCost]]</f>
        <v>2857.02</v>
      </c>
      <c r="X1131" t="str">
        <f>TEXT(Sheet1[[#This Row],[Date]], "yyyy")</f>
        <v>2025</v>
      </c>
      <c r="Y1131" s="1">
        <f>Sheet1[[#This Row],[UnitPrice]]*Sheet1[[#This Row],[Quantity]] *(1 - Sheet1[[#This Row],[Discount]])</f>
        <v>2878.0699999999997</v>
      </c>
      <c r="Z1131" s="24">
        <f>SUM(Sheet1[[#This Row],[Quantity]]*Sheet1[[#This Row],[Returned]])</f>
        <v>13</v>
      </c>
    </row>
    <row r="1132" spans="1:26" x14ac:dyDescent="0.25">
      <c r="B1132" s="24"/>
      <c r="C1132" s="24"/>
      <c r="D1132">
        <f>SUM(D2:D1131)</f>
        <v>11829</v>
      </c>
      <c r="F1132" s="24"/>
      <c r="G1132" s="24"/>
      <c r="H1132" s="25"/>
      <c r="I1132" s="24"/>
      <c r="K1132" s="24"/>
      <c r="L1132" s="24"/>
      <c r="N1132" s="24"/>
      <c r="O1132" s="24"/>
      <c r="P1132" s="26"/>
      <c r="R1132" s="6"/>
      <c r="S1132" s="24"/>
      <c r="T1132" s="24"/>
      <c r="U1132" s="24"/>
      <c r="V1132" s="24"/>
      <c r="W1132" s="1"/>
      <c r="X1132" s="24"/>
      <c r="Y1132" s="1"/>
      <c r="Z1132">
        <f>SUBTOTAL(103, Sheet1[Total Returned Quantity])</f>
        <v>662</v>
      </c>
    </row>
    <row r="1133" spans="1:26" x14ac:dyDescent="0.25">
      <c r="D1133">
        <f>SUM(Sheet1[[#Headers],[#Data],[Quantity]])</f>
        <v>11829</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848E-C8BF-48BA-B7EE-F24AD368A70A}">
  <dimension ref="A1:Q99"/>
  <sheetViews>
    <sheetView workbookViewId="0">
      <selection activeCell="L17" sqref="L17"/>
    </sheetView>
  </sheetViews>
  <sheetFormatPr defaultRowHeight="15" x14ac:dyDescent="0.25"/>
  <cols>
    <col min="1" max="1" width="29.85546875" bestFit="1" customWidth="1"/>
    <col min="2" max="2" width="19.42578125" bestFit="1" customWidth="1"/>
    <col min="3" max="3" width="18.140625" bestFit="1" customWidth="1"/>
    <col min="4" max="5" width="12.5703125" bestFit="1" customWidth="1"/>
  </cols>
  <sheetData>
    <row r="1" spans="1:17" x14ac:dyDescent="0.25">
      <c r="A1" t="s">
        <v>2247</v>
      </c>
    </row>
    <row r="2" spans="1:17" x14ac:dyDescent="0.25">
      <c r="A2" s="1">
        <v>3305745.6569999987</v>
      </c>
      <c r="C2" s="11">
        <f>GETPIVOTDATA("TOTALSALE",$A$1)</f>
        <v>3305745.6569999987</v>
      </c>
    </row>
    <row r="6" spans="1:17" x14ac:dyDescent="0.25">
      <c r="A6" t="s">
        <v>2249</v>
      </c>
      <c r="C6" s="33"/>
    </row>
    <row r="7" spans="1:17" x14ac:dyDescent="0.25">
      <c r="A7" s="24">
        <v>3030</v>
      </c>
      <c r="C7">
        <f>GETPIVOTDATA("Total Returned Quantity",$A$6)</f>
        <v>3030</v>
      </c>
    </row>
    <row r="11" spans="1:17" x14ac:dyDescent="0.25">
      <c r="A11" s="23" t="s">
        <v>2250</v>
      </c>
      <c r="C11" s="11">
        <f>GETPIVOTDATA("PROFIT",$A$11)</f>
        <v>3256206.6055000084</v>
      </c>
    </row>
    <row r="12" spans="1:17" x14ac:dyDescent="0.25">
      <c r="A12" s="23">
        <v>3256206.6055000084</v>
      </c>
      <c r="O12" s="14"/>
      <c r="P12" s="15"/>
      <c r="Q12" s="16"/>
    </row>
    <row r="13" spans="1:17" x14ac:dyDescent="0.25">
      <c r="O13" s="17"/>
      <c r="P13" s="18"/>
      <c r="Q13" s="19"/>
    </row>
    <row r="14" spans="1:17" x14ac:dyDescent="0.25">
      <c r="O14" s="17"/>
      <c r="P14" s="18"/>
      <c r="Q14" s="19"/>
    </row>
    <row r="15" spans="1:17" x14ac:dyDescent="0.25">
      <c r="A15" s="27" t="s">
        <v>2243</v>
      </c>
      <c r="B15" s="23" t="s">
        <v>2247</v>
      </c>
      <c r="O15" s="17"/>
      <c r="P15" s="18"/>
      <c r="Q15" s="19"/>
    </row>
    <row r="16" spans="1:17" x14ac:dyDescent="0.25">
      <c r="A16" s="28" t="s">
        <v>46</v>
      </c>
      <c r="B16" s="23">
        <v>469310.71849999984</v>
      </c>
      <c r="O16" s="17"/>
      <c r="P16" s="18"/>
      <c r="Q16" s="19"/>
    </row>
    <row r="17" spans="1:17" x14ac:dyDescent="0.25">
      <c r="A17" s="28" t="s">
        <v>40</v>
      </c>
      <c r="B17" s="23">
        <v>362945.40650000004</v>
      </c>
      <c r="O17" s="17"/>
      <c r="P17" s="18"/>
      <c r="Q17" s="19"/>
    </row>
    <row r="18" spans="1:17" x14ac:dyDescent="0.25">
      <c r="A18" s="28" t="s">
        <v>20</v>
      </c>
      <c r="B18" s="23">
        <v>506063.03400000016</v>
      </c>
      <c r="O18" s="17"/>
      <c r="P18" s="18"/>
      <c r="Q18" s="19"/>
    </row>
    <row r="19" spans="1:17" x14ac:dyDescent="0.25">
      <c r="A19" s="28" t="s">
        <v>102</v>
      </c>
      <c r="B19" s="23">
        <v>529810.40700000001</v>
      </c>
      <c r="O19" s="17"/>
      <c r="P19" s="18"/>
      <c r="Q19" s="19"/>
    </row>
    <row r="20" spans="1:17" x14ac:dyDescent="0.25">
      <c r="A20" s="28" t="s">
        <v>30</v>
      </c>
      <c r="B20" s="23">
        <v>389562.79249999986</v>
      </c>
      <c r="O20" s="17"/>
      <c r="P20" s="18"/>
      <c r="Q20" s="19"/>
    </row>
    <row r="21" spans="1:17" x14ac:dyDescent="0.25">
      <c r="A21" s="28" t="s">
        <v>109</v>
      </c>
      <c r="B21" s="23">
        <v>493964.90000000014</v>
      </c>
      <c r="O21" s="17"/>
      <c r="P21" s="18"/>
      <c r="Q21" s="19"/>
    </row>
    <row r="22" spans="1:17" x14ac:dyDescent="0.25">
      <c r="A22" s="28" t="s">
        <v>93</v>
      </c>
      <c r="B22" s="23">
        <v>554088.39850000001</v>
      </c>
      <c r="O22" s="17"/>
      <c r="P22" s="18"/>
      <c r="Q22" s="19"/>
    </row>
    <row r="23" spans="1:17" x14ac:dyDescent="0.25">
      <c r="O23" s="17"/>
      <c r="P23" s="18"/>
      <c r="Q23" s="19"/>
    </row>
    <row r="24" spans="1:17" x14ac:dyDescent="0.25">
      <c r="O24" s="17"/>
      <c r="P24" s="18"/>
      <c r="Q24" s="19"/>
    </row>
    <row r="25" spans="1:17" x14ac:dyDescent="0.25">
      <c r="O25" s="17"/>
      <c r="P25" s="18"/>
      <c r="Q25" s="19"/>
    </row>
    <row r="26" spans="1:17" x14ac:dyDescent="0.25">
      <c r="A26" s="27" t="s">
        <v>2243</v>
      </c>
      <c r="B26" s="23" t="s">
        <v>2247</v>
      </c>
      <c r="O26" s="17"/>
      <c r="P26" s="18"/>
      <c r="Q26" s="19"/>
    </row>
    <row r="27" spans="1:17" x14ac:dyDescent="0.25">
      <c r="A27" s="28" t="s">
        <v>2251</v>
      </c>
      <c r="B27" s="23">
        <v>492780.83049999987</v>
      </c>
      <c r="O27" s="17"/>
      <c r="P27" s="18"/>
      <c r="Q27" s="19"/>
    </row>
    <row r="28" spans="1:17" x14ac:dyDescent="0.25">
      <c r="A28" s="28" t="s">
        <v>2252</v>
      </c>
      <c r="B28" s="23">
        <v>307511.10799999995</v>
      </c>
      <c r="O28" s="17"/>
      <c r="P28" s="18"/>
      <c r="Q28" s="19"/>
    </row>
    <row r="29" spans="1:17" x14ac:dyDescent="0.25">
      <c r="A29" s="28" t="s">
        <v>2253</v>
      </c>
      <c r="B29" s="23">
        <v>384271.47200000001</v>
      </c>
      <c r="O29" s="20"/>
      <c r="P29" s="21"/>
      <c r="Q29" s="22"/>
    </row>
    <row r="30" spans="1:17" x14ac:dyDescent="0.25">
      <c r="A30" s="28" t="s">
        <v>2254</v>
      </c>
      <c r="B30" s="23">
        <v>328667.57649999991</v>
      </c>
    </row>
    <row r="31" spans="1:17" x14ac:dyDescent="0.25">
      <c r="A31" s="28" t="s">
        <v>2255</v>
      </c>
      <c r="B31" s="23">
        <v>283496.55700000003</v>
      </c>
    </row>
    <row r="32" spans="1:17" x14ac:dyDescent="0.25">
      <c r="A32" s="28" t="s">
        <v>2256</v>
      </c>
      <c r="B32" s="23">
        <v>308709.93450000021</v>
      </c>
    </row>
    <row r="33" spans="1:2" x14ac:dyDescent="0.25">
      <c r="A33" s="28" t="s">
        <v>2257</v>
      </c>
      <c r="B33" s="23">
        <v>222300.66500000007</v>
      </c>
    </row>
    <row r="34" spans="1:2" x14ac:dyDescent="0.25">
      <c r="A34" s="28" t="s">
        <v>2258</v>
      </c>
      <c r="B34" s="23">
        <v>227443.86700000011</v>
      </c>
    </row>
    <row r="35" spans="1:2" x14ac:dyDescent="0.25">
      <c r="A35" s="28" t="s">
        <v>2259</v>
      </c>
      <c r="B35" s="23">
        <v>200478.99000000002</v>
      </c>
    </row>
    <row r="36" spans="1:2" x14ac:dyDescent="0.25">
      <c r="A36" s="28" t="s">
        <v>2260</v>
      </c>
      <c r="B36" s="23">
        <v>137938.3075</v>
      </c>
    </row>
    <row r="37" spans="1:2" x14ac:dyDescent="0.25">
      <c r="A37" s="28" t="s">
        <v>2261</v>
      </c>
      <c r="B37" s="23">
        <v>210413.79250000004</v>
      </c>
    </row>
    <row r="38" spans="1:2" x14ac:dyDescent="0.25">
      <c r="A38" s="28" t="s">
        <v>2262</v>
      </c>
      <c r="B38" s="23">
        <v>201732.55650000001</v>
      </c>
    </row>
    <row r="41" spans="1:2" x14ac:dyDescent="0.25">
      <c r="A41" s="27" t="s">
        <v>2243</v>
      </c>
      <c r="B41" s="23" t="s">
        <v>2247</v>
      </c>
    </row>
    <row r="42" spans="1:2" x14ac:dyDescent="0.25">
      <c r="A42" s="28" t="s">
        <v>67</v>
      </c>
      <c r="B42" s="23">
        <v>767933.99200000009</v>
      </c>
    </row>
    <row r="43" spans="1:2" x14ac:dyDescent="0.25">
      <c r="A43" s="28" t="s">
        <v>24</v>
      </c>
      <c r="B43" s="23">
        <v>704853.91100000031</v>
      </c>
    </row>
    <row r="44" spans="1:2" x14ac:dyDescent="0.25">
      <c r="A44" s="28" t="s">
        <v>82</v>
      </c>
      <c r="B44" s="23">
        <v>642685.65700000059</v>
      </c>
    </row>
    <row r="45" spans="1:2" x14ac:dyDescent="0.25">
      <c r="A45" s="28" t="s">
        <v>34</v>
      </c>
      <c r="B45" s="23">
        <v>614330.18250000011</v>
      </c>
    </row>
    <row r="46" spans="1:2" x14ac:dyDescent="0.25">
      <c r="A46" s="28" t="s">
        <v>55</v>
      </c>
      <c r="B46" s="23">
        <v>575941.91449999984</v>
      </c>
    </row>
    <row r="50" spans="1:3" x14ac:dyDescent="0.25">
      <c r="A50" s="27" t="s">
        <v>2243</v>
      </c>
      <c r="B50" s="23" t="s">
        <v>2247</v>
      </c>
    </row>
    <row r="51" spans="1:3" x14ac:dyDescent="0.25">
      <c r="A51" s="28" t="s">
        <v>2263</v>
      </c>
      <c r="B51" s="23">
        <v>454032.47550000018</v>
      </c>
    </row>
    <row r="52" spans="1:3" x14ac:dyDescent="0.25">
      <c r="A52" s="28" t="s">
        <v>2264</v>
      </c>
      <c r="B52" s="23">
        <v>501690.49400000018</v>
      </c>
    </row>
    <row r="53" spans="1:3" x14ac:dyDescent="0.25">
      <c r="A53" s="28" t="s">
        <v>2265</v>
      </c>
      <c r="B53" s="23">
        <v>520066.07999999978</v>
      </c>
    </row>
    <row r="54" spans="1:3" x14ac:dyDescent="0.25">
      <c r="A54" s="28" t="s">
        <v>2266</v>
      </c>
      <c r="B54" s="23">
        <v>436946.50899999985</v>
      </c>
    </row>
    <row r="55" spans="1:3" x14ac:dyDescent="0.25">
      <c r="A55" s="28" t="s">
        <v>2267</v>
      </c>
      <c r="B55" s="23">
        <v>505080.22300000011</v>
      </c>
    </row>
    <row r="56" spans="1:3" x14ac:dyDescent="0.25">
      <c r="A56" s="28" t="s">
        <v>2268</v>
      </c>
      <c r="B56" s="23">
        <v>421409.26649999997</v>
      </c>
    </row>
    <row r="57" spans="1:3" x14ac:dyDescent="0.25">
      <c r="A57" s="28" t="s">
        <v>2269</v>
      </c>
      <c r="B57" s="23">
        <v>466520.609</v>
      </c>
    </row>
    <row r="63" spans="1:3" x14ac:dyDescent="0.25">
      <c r="A63" s="27" t="s">
        <v>2243</v>
      </c>
      <c r="B63" s="23" t="s">
        <v>2247</v>
      </c>
      <c r="C63" s="23" t="s">
        <v>2244</v>
      </c>
    </row>
    <row r="64" spans="1:3" x14ac:dyDescent="0.25">
      <c r="A64" s="28" t="s">
        <v>25</v>
      </c>
      <c r="B64" s="23">
        <v>1238076.9235000007</v>
      </c>
      <c r="C64" s="23">
        <v>419</v>
      </c>
    </row>
    <row r="65" spans="1:11" x14ac:dyDescent="0.25">
      <c r="A65" s="28" t="s">
        <v>35</v>
      </c>
      <c r="B65" s="23">
        <v>989656.80550000037</v>
      </c>
      <c r="C65" s="23">
        <v>338</v>
      </c>
      <c r="K65" s="29" t="s">
        <v>2270</v>
      </c>
    </row>
    <row r="66" spans="1:11" x14ac:dyDescent="0.25">
      <c r="A66" s="28" t="s">
        <v>41</v>
      </c>
      <c r="B66" s="23">
        <v>1078011.9280000005</v>
      </c>
      <c r="C66" s="23">
        <v>373</v>
      </c>
    </row>
    <row r="70" spans="1:11" x14ac:dyDescent="0.25">
      <c r="A70" s="27" t="s">
        <v>2243</v>
      </c>
      <c r="B70" s="23" t="s">
        <v>2247</v>
      </c>
    </row>
    <row r="71" spans="1:11" ht="31.5" x14ac:dyDescent="0.6">
      <c r="A71" s="31" t="s">
        <v>59</v>
      </c>
      <c r="B71" s="32">
        <v>619941.45100000012</v>
      </c>
    </row>
    <row r="72" spans="1:11" ht="22.5" x14ac:dyDescent="0.45">
      <c r="A72" s="28" t="s">
        <v>33</v>
      </c>
      <c r="B72" s="23">
        <v>613425.96949999966</v>
      </c>
      <c r="D72" s="30" t="str">
        <f>INDEX(A71:A76,MATCH(MAX(B71:B76),B71:B76, 0))</f>
        <v>Bob</v>
      </c>
    </row>
    <row r="73" spans="1:11" x14ac:dyDescent="0.25">
      <c r="A73" s="28" t="s">
        <v>23</v>
      </c>
      <c r="B73" s="23">
        <v>533678.00850000011</v>
      </c>
      <c r="D73" s="23">
        <f>INDEX(B71:B76,MATCH(MAX(B71:B76),B71:B76, 0))</f>
        <v>619941.45100000012</v>
      </c>
    </row>
    <row r="74" spans="1:11" x14ac:dyDescent="0.25">
      <c r="A74" s="28" t="s">
        <v>52</v>
      </c>
      <c r="B74" s="23">
        <v>531452.22600000049</v>
      </c>
    </row>
    <row r="75" spans="1:11" x14ac:dyDescent="0.25">
      <c r="A75" s="28" t="s">
        <v>47</v>
      </c>
      <c r="B75" s="23">
        <v>509470.09350000008</v>
      </c>
    </row>
    <row r="76" spans="1:11" x14ac:dyDescent="0.25">
      <c r="A76" s="28" t="s">
        <v>66</v>
      </c>
      <c r="B76" s="23">
        <v>497777.90850000002</v>
      </c>
    </row>
    <row r="80" spans="1:11" x14ac:dyDescent="0.25">
      <c r="A80" s="27" t="s">
        <v>2243</v>
      </c>
      <c r="B80" s="23" t="s">
        <v>2247</v>
      </c>
      <c r="D80" t="str">
        <f>INDEX(A81:A87,MATCH(MAX(B81:B87), B81:B87, 0))</f>
        <v>Tablet</v>
      </c>
    </row>
    <row r="81" spans="1:5" x14ac:dyDescent="0.25">
      <c r="A81" s="28" t="s">
        <v>93</v>
      </c>
      <c r="B81" s="23">
        <v>554088.39850000001</v>
      </c>
      <c r="D81" s="11">
        <f>INDEX(B81:B87,MATCH(MAX(B81:B87), B81:B87, 0))</f>
        <v>554088.39850000001</v>
      </c>
    </row>
    <row r="82" spans="1:5" x14ac:dyDescent="0.25">
      <c r="A82" s="28" t="s">
        <v>102</v>
      </c>
      <c r="B82" s="23">
        <v>529810.40700000001</v>
      </c>
    </row>
    <row r="83" spans="1:5" x14ac:dyDescent="0.25">
      <c r="A83" s="28" t="s">
        <v>20</v>
      </c>
      <c r="B83" s="23">
        <v>506063.03400000016</v>
      </c>
    </row>
    <row r="84" spans="1:5" x14ac:dyDescent="0.25">
      <c r="A84" s="28" t="s">
        <v>109</v>
      </c>
      <c r="B84" s="23">
        <v>493964.90000000014</v>
      </c>
    </row>
    <row r="85" spans="1:5" x14ac:dyDescent="0.25">
      <c r="A85" s="28" t="s">
        <v>46</v>
      </c>
      <c r="B85" s="23">
        <v>469310.71849999984</v>
      </c>
    </row>
    <row r="86" spans="1:5" x14ac:dyDescent="0.25">
      <c r="A86" s="28" t="s">
        <v>30</v>
      </c>
      <c r="B86" s="23">
        <v>389562.79249999986</v>
      </c>
    </row>
    <row r="87" spans="1:5" x14ac:dyDescent="0.25">
      <c r="A87" s="28" t="s">
        <v>40</v>
      </c>
      <c r="B87" s="23">
        <v>362945.40650000004</v>
      </c>
    </row>
    <row r="92" spans="1:5" x14ac:dyDescent="0.25">
      <c r="A92" s="27" t="s">
        <v>2243</v>
      </c>
      <c r="B92" s="23" t="s">
        <v>2247</v>
      </c>
    </row>
    <row r="93" spans="1:5" x14ac:dyDescent="0.25">
      <c r="A93" s="28" t="s">
        <v>45</v>
      </c>
      <c r="B93" s="23">
        <v>582619.62900000019</v>
      </c>
    </row>
    <row r="94" spans="1:5" x14ac:dyDescent="0.25">
      <c r="A94" s="28" t="s">
        <v>19</v>
      </c>
      <c r="B94" s="23">
        <v>646751.12450000015</v>
      </c>
    </row>
    <row r="95" spans="1:5" x14ac:dyDescent="0.25">
      <c r="A95" s="28" t="s">
        <v>39</v>
      </c>
      <c r="B95" s="23">
        <v>717705.07250000059</v>
      </c>
      <c r="D95" s="28" t="s">
        <v>45</v>
      </c>
      <c r="E95" s="23">
        <v>582619.62900000019</v>
      </c>
    </row>
    <row r="96" spans="1:5" x14ac:dyDescent="0.25">
      <c r="A96" s="28" t="s">
        <v>29</v>
      </c>
      <c r="B96" s="23">
        <v>657149.22800000024</v>
      </c>
      <c r="D96" s="28" t="s">
        <v>19</v>
      </c>
      <c r="E96" s="23">
        <v>646751.12450000015</v>
      </c>
    </row>
    <row r="97" spans="1:5" x14ac:dyDescent="0.25">
      <c r="A97" s="28" t="s">
        <v>62</v>
      </c>
      <c r="B97" s="23">
        <v>701520.60300000012</v>
      </c>
      <c r="D97" s="28" t="s">
        <v>39</v>
      </c>
      <c r="E97" s="23">
        <v>717705.07250000059</v>
      </c>
    </row>
    <row r="98" spans="1:5" x14ac:dyDescent="0.25">
      <c r="D98" s="28" t="s">
        <v>29</v>
      </c>
      <c r="E98" s="23">
        <v>657149.22800000024</v>
      </c>
    </row>
    <row r="99" spans="1:5" x14ac:dyDescent="0.25">
      <c r="D99" s="28" t="s">
        <v>62</v>
      </c>
      <c r="E99" s="23">
        <v>701520.60300000012</v>
      </c>
    </row>
  </sheetData>
  <hyperlinks>
    <hyperlink ref="K65" location="ANALYSIS!D72" display="ANALYSIS!D72" xr:uid="{409A5E2F-FBBA-45CC-B620-C5E308900D15}"/>
  </hyperlinks>
  <pageMargins left="0.7" right="0.7" top="0.75" bottom="0.75" header="0.3" footer="0.3"/>
  <drawing r:id="rId13"/>
  <extLst>
    <ext xmlns:x14="http://schemas.microsoft.com/office/spreadsheetml/2009/9/main" uri="{A8765BA9-456A-4dab-B4F3-ACF838C121DE}">
      <x14:slicerList>
        <x14:slicer r:id="rId14"/>
      </x14:slicerList>
    </ext>
    <ext xmlns:x15="http://schemas.microsoft.com/office/spreadsheetml/2010/11/main" uri="{3A4CF648-6AED-40f4-86FF-DC5316D8AED3}">
      <x14:slicerList xmlns:x14="http://schemas.microsoft.com/office/spreadsheetml/2009/9/main">
        <x14:slicer r:id="rId1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1 8 b a d e b - 5 7 c 1 - 4 f f d - 9 9 c 1 - 2 1 1 6 3 a 1 e 8 8 3 0 "   x m l n s = " h t t p : / / s c h e m a s . m i c r o s o f t . c o m / D a t a M a s h u p " > A A A A A D Q F A A B Q S w M E F A A C A A g A H K L 0 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c o 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K L 0 W r U D 7 S c v A g A A B g o A A B M A H A B G b 3 J t d W x h c y 9 T Z W N 0 a W 9 u M S 5 t I K I Y A C i g F A A A A A A A A A A A A A A A A A A A A A A A A A A A A O 1 U w W 7 a Q B C 9 I / E P q 8 3 F S B Y S q O q h L Z U q 3 C p R m 5 Z g q h 4 I q j b 2 A N u s d 6 z d c Q J C / H s H 4 w A h J u q 5 w p e 1 Z 7 z v z d t 9 M x 4 S 0 m h F v F 0 7 7 5 u N Z s P P l Y N U x H M A 6 o i e M E D N h u A n x s I l w J H P i w R M + x e 6 + z v E + + C L N t D u o y W w 5 A M Z v b u 9 V M 4 t x Q C J w N 1 G + G g N q t T f Z k s x 1 c 6 T y N F N 0 W g U u c M / z N 1 e G L + Q r V D Y w p h Q k C u g F V a k Z R m / y 4 W p t z W s x l c E W U 9 u k z L 8 q m 1 a f c n J e h w p U p N q / 4 U c O M y Q W N E l q B S c l w w z U n d c c 5 W p 4 s E h V S j G V f a T M X G i j H K + t 6 l r 0 t o B 9 + f K z h h 3 t M x h D z p y y v o p u q y P p s j s J u m D m i r C 1 U p y o S B Z L / 8 j U n 5 f h 2 I l h z D j u 3 g K E y y o D D N A W i T 0 I n 5 T K E u a l p y 4 s v T 2 T X v D W G Z + W k 0 D p 5 M d h S 2 y O 3 B l L i Z 0 8 A 0 T R X V c / c I T Z u B K Z c f J S P s E C 0 t 1 q M q A z 1 l d D e Y I S Z l T 5 Q z U M m P 3 X A P N M a 2 T z m d X V + g Q q H A W 0 p f i f z g + 5 a v o p L T v K n s p L Z 7 r P N d 2 1 k d f J 6 / E r L 2 z C I x + A L d 8 5 U K v l V U z c M 8 4 1 3 s z c R N x s 7 A / h v h 4 Y N E Y D P f H J h Y c G S 4 U o J L 5 s 1 4 5 Q u m c g H l O V e G M d 4 c 8 E R 8 + l o 0 o l E 2 P 4 1 K e I O v + C 1 n n i S 3 Y 9 C g c M e 1 C T L J n G U K G D 7 w / K n K j 2 a 9 w c D p s R d I 2 o W O e r j y 0 w L r V b G j 7 C t 7 h 2 L u o h o o I u i 1 5 n n 7 n 6 X e e f u f p 9 3 9 P v 7 9 Q S w E C L Q A U A A I A C A A c o v R a R Q T y I K M A A A D 2 A A A A E g A A A A A A A A A A A A A A A A A A A A A A Q 2 9 u Z m l n L 1 B h Y 2 t h Z 2 U u e G 1 s U E s B A i 0 A F A A C A A g A H K L 0 W g / K 6 a u k A A A A 6 Q A A A B M A A A A A A A A A A A A A A A A A 7 w A A A F t D b 2 5 0 Z W 5 0 X 1 R 5 c G V z X S 5 4 b W x Q S w E C L Q A U A A I A C A A c o v R a t Q P t J y 8 C A A A G C g A A E w A A A A A A A A A A A A A A A A D g 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K w A A A A A A A M 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N m M W Y 0 M G I y N S 0 1 N m J l L T Q 1 M 2 Y t Y T l m Z C 1 i Y m M x Z D Q y Y z R m M 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M T M w I i A v P j x F b n R y e S B U e X B l P S J G a W x s R X J y b 3 J D b 2 R l I i B W Y W x 1 Z T 0 i c 1 V u a 2 5 v d 2 4 i I C 8 + P E V u d H J 5 I F R 5 c G U 9 I k Z p b G x F c n J v c k N v d W 5 0 I i B W Y W x 1 Z T 0 i b D A i I C 8 + P E V u d H J 5 I F R 5 c G U 9 I k Z p b G x M Y X N 0 V X B k Y X R l Z C I g V m F s d W U 9 I m Q y M D I 1 L T A 3 L T E 1 V D I x O j A 4 O j E x L j k 1 M D E 4 O D B a I i A v P j x F b n R y e S B U e X B l P S J G a W x s Q 2 9 s d W 1 u V H l w Z X M i I F Z h b H V l P S J z Q 1 F Z R 0 F 3 V U d C Z 1 V H Q l F Z R 0 F 3 W U d C U W t K Q m c 9 P S I g L z 4 8 R W 5 0 c n k g V H l w Z T 0 i R m l s b E N v b H V t b k 5 h b W V z I i B W Y W x 1 Z T 0 i c 1 s m c X V v d D t E Y X R l J n F 1 b 3 Q 7 L C Z x d W 9 0 O 1 J l Z 2 l v b i Z x d W 9 0 O y w m c X V v d D t Q c m 9 k d W N 0 J n F 1 b 3 Q 7 L C Z x d W 9 0 O 1 F 1 Y W 5 0 a X R 5 J n F 1 b 3 Q 7 L C Z x d W 9 0 O 1 V u a X R Q c m l j Z S Z x d W 9 0 O y w m c X V v d D t T d G 9 y Z U x v Y 2 F 0 a W 9 u J n F 1 b 3 Q 7 L C Z x d W 9 0 O 0 N 1 c 3 R v b W V y V H l w Z S Z x d W 9 0 O y w m c X V v d D t E a X N j b 3 V u d C Z x d W 9 0 O y w m c X V v d D t T Y W x l c 3 B l c n N v b i Z x d W 9 0 O y w m c X V v d D t U b 3 R h b F B y a W N l J n F 1 b 3 Q 7 L C Z x d W 9 0 O 1 B h e W 1 l b n R N Z X R o b 2 Q m c X V v d D s s J n F 1 b 3 Q 7 U H J v b W 9 0 a W 9 u J n F 1 b 3 Q 7 L C Z x d W 9 0 O 1 J l d H V y b m V k J n F 1 b 3 Q 7 L C Z x d W 9 0 O 0 9 y Z G V y S U Q m c X V v d D s s J n F 1 b 3 Q 7 Q 3 V z d G 9 t Z X J O Y W 1 l J n F 1 b 3 Q 7 L C Z x d W 9 0 O 1 N o a X B w a W 5 n Q 2 9 z d C Z x d W 9 0 O y w m c X V v d D t P c m R l c k R h d G U m c X V v d D s s J n F 1 b 3 Q 7 R G V s a X Z l c n l E Y X R l J n F 1 b 3 Q 7 L C Z x d W 9 0 O 1 J l Z 2 l v b k 1 h b m F n Z X I 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L 0 F 1 d G 9 S Z W 1 v d m V k Q 2 9 s d W 1 u c z E u e 0 R h d G U s M H 0 m c X V v d D s s J n F 1 b 3 Q 7 U 2 V j d G l v b j E v U 2 h l Z X Q x L 0 F 1 d G 9 S Z W 1 v d m V k Q 2 9 s d W 1 u c z E u e 1 J l Z 2 l v b i w x f S Z x d W 9 0 O y w m c X V v d D t T Z W N 0 a W 9 u M S 9 T a G V l d D E v Q X V 0 b 1 J l b W 9 2 Z W R D b 2 x 1 b W 5 z M S 5 7 U H J v Z H V j d C w y f S Z x d W 9 0 O y w m c X V v d D t T Z W N 0 a W 9 u M S 9 T a G V l d D E v Q X V 0 b 1 J l b W 9 2 Z W R D b 2 x 1 b W 5 z M S 5 7 U X V h b n R p d H k s M 3 0 m c X V v d D s s J n F 1 b 3 Q 7 U 2 V j d G l v b j E v U 2 h l Z X Q x L 0 F 1 d G 9 S Z W 1 v d m V k Q 2 9 s d W 1 u c z E u e 1 V u a X R Q c m l j Z S w 0 f S Z x d W 9 0 O y w m c X V v d D t T Z W N 0 a W 9 u M S 9 T a G V l d D E v Q X V 0 b 1 J l b W 9 2 Z W R D b 2 x 1 b W 5 z M S 5 7 U 3 R v c m V M b 2 N h d G l v b i w 1 f S Z x d W 9 0 O y w m c X V v d D t T Z W N 0 a W 9 u M S 9 T a G V l d D E v Q X V 0 b 1 J l b W 9 2 Z W R D b 2 x 1 b W 5 z M S 5 7 Q 3 V z d G 9 t Z X J U e X B l L D Z 9 J n F 1 b 3 Q 7 L C Z x d W 9 0 O 1 N l Y 3 R p b 2 4 x L 1 N o Z W V 0 M S 9 B d X R v U m V t b 3 Z l Z E N v b H V t b n M x L n t E a X N j b 3 V u d C w 3 f S Z x d W 9 0 O y w m c X V v d D t T Z W N 0 a W 9 u M S 9 T a G V l d D E v Q X V 0 b 1 J l b W 9 2 Z W R D b 2 x 1 b W 5 z M S 5 7 U 2 F s Z X N w Z X J z b 2 4 s O H 0 m c X V v d D s s J n F 1 b 3 Q 7 U 2 V j d G l v b j E v U 2 h l Z X Q x L 0 F 1 d G 9 S Z W 1 v d m V k Q 2 9 s d W 1 u c z E u e 1 R v d G F s U H J p Y 2 U s O X 0 m c X V v d D s s J n F 1 b 3 Q 7 U 2 V j d G l v b j E v U 2 h l Z X Q x L 0 F 1 d G 9 S Z W 1 v d m V k Q 2 9 s d W 1 u c z E u e 1 B h e W 1 l b n R N Z X R o b 2 Q s M T B 9 J n F 1 b 3 Q 7 L C Z x d W 9 0 O 1 N l Y 3 R p b 2 4 x L 1 N o Z W V 0 M S 9 B d X R v U m V t b 3 Z l Z E N v b H V t b n M x L n t Q c m 9 t b 3 R p b 2 4 s M T F 9 J n F 1 b 3 Q 7 L C Z x d W 9 0 O 1 N l Y 3 R p b 2 4 x L 1 N o Z W V 0 M S 9 B d X R v U m V t b 3 Z l Z E N v b H V t b n M x L n t S Z X R 1 c m 5 l Z C w x M n 0 m c X V v d D s s J n F 1 b 3 Q 7 U 2 V j d G l v b j E v U 2 h l Z X Q x L 0 F 1 d G 9 S Z W 1 v d m V k Q 2 9 s d W 1 u c z E u e 0 9 y Z G V y S U Q s M T N 9 J n F 1 b 3 Q 7 L C Z x d W 9 0 O 1 N l Y 3 R p b 2 4 x L 1 N o Z W V 0 M S 9 B d X R v U m V t b 3 Z l Z E N v b H V t b n M x L n t D d X N 0 b 2 1 l c k 5 h b W U s M T R 9 J n F 1 b 3 Q 7 L C Z x d W 9 0 O 1 N l Y 3 R p b 2 4 x L 1 N o Z W V 0 M S 9 B d X R v U m V t b 3 Z l Z E N v b H V t b n M x L n t T a G l w c G l u Z 0 N v c 3 Q s M T V 9 J n F 1 b 3 Q 7 L C Z x d W 9 0 O 1 N l Y 3 R p b 2 4 x L 1 N o Z W V 0 M S 9 B d X R v U m V t b 3 Z l Z E N v b H V t b n M x L n t P c m R l c k R h d G U s M T Z 9 J n F 1 b 3 Q 7 L C Z x d W 9 0 O 1 N l Y 3 R p b 2 4 x L 1 N o Z W V 0 M S 9 B d X R v U m V t b 3 Z l Z E N v b H V t b n M x L n t E Z W x p d m V y e U R h d G U s M T d 9 J n F 1 b 3 Q 7 L C Z x d W 9 0 O 1 N l Y 3 R p b 2 4 x L 1 N o Z W V 0 M S 9 B d X R v U m V t b 3 Z l Z E N v b H V t b n M x L n t S Z W d p b 2 5 N Y W 5 h Z 2 V y L D E 4 f S Z x d W 9 0 O 1 0 s J n F 1 b 3 Q 7 Q 2 9 s d W 1 u Q 2 9 1 b n Q m c X V v d D s 6 M T k s J n F 1 b 3 Q 7 S 2 V 5 Q 2 9 s d W 1 u T m F t Z X M m c X V v d D s 6 W 1 0 s J n F 1 b 3 Q 7 Q 2 9 s d W 1 u S W R l b n R p d G l l c y Z x d W 9 0 O z p b J n F 1 b 3 Q 7 U 2 V j d G l v b j E v U 2 h l Z X Q x L 0 F 1 d G 9 S Z W 1 v d m V k Q 2 9 s d W 1 u c z E u e 0 R h d G U s M H 0 m c X V v d D s s J n F 1 b 3 Q 7 U 2 V j d G l v b j E v U 2 h l Z X Q x L 0 F 1 d G 9 S Z W 1 v d m V k Q 2 9 s d W 1 u c z E u e 1 J l Z 2 l v b i w x f S Z x d W 9 0 O y w m c X V v d D t T Z W N 0 a W 9 u M S 9 T a G V l d D E v Q X V 0 b 1 J l b W 9 2 Z W R D b 2 x 1 b W 5 z M S 5 7 U H J v Z H V j d C w y f S Z x d W 9 0 O y w m c X V v d D t T Z W N 0 a W 9 u M S 9 T a G V l d D E v Q X V 0 b 1 J l b W 9 2 Z W R D b 2 x 1 b W 5 z M S 5 7 U X V h b n R p d H k s M 3 0 m c X V v d D s s J n F 1 b 3 Q 7 U 2 V j d G l v b j E v U 2 h l Z X Q x L 0 F 1 d G 9 S Z W 1 v d m V k Q 2 9 s d W 1 u c z E u e 1 V u a X R Q c m l j Z S w 0 f S Z x d W 9 0 O y w m c X V v d D t T Z W N 0 a W 9 u M S 9 T a G V l d D E v Q X V 0 b 1 J l b W 9 2 Z W R D b 2 x 1 b W 5 z M S 5 7 U 3 R v c m V M b 2 N h d G l v b i w 1 f S Z x d W 9 0 O y w m c X V v d D t T Z W N 0 a W 9 u M S 9 T a G V l d D E v Q X V 0 b 1 J l b W 9 2 Z W R D b 2 x 1 b W 5 z M S 5 7 Q 3 V z d G 9 t Z X J U e X B l L D Z 9 J n F 1 b 3 Q 7 L C Z x d W 9 0 O 1 N l Y 3 R p b 2 4 x L 1 N o Z W V 0 M S 9 B d X R v U m V t b 3 Z l Z E N v b H V t b n M x L n t E a X N j b 3 V u d C w 3 f S Z x d W 9 0 O y w m c X V v d D t T Z W N 0 a W 9 u M S 9 T a G V l d D E v Q X V 0 b 1 J l b W 9 2 Z W R D b 2 x 1 b W 5 z M S 5 7 U 2 F s Z X N w Z X J z b 2 4 s O H 0 m c X V v d D s s J n F 1 b 3 Q 7 U 2 V j d G l v b j E v U 2 h l Z X Q x L 0 F 1 d G 9 S Z W 1 v d m V k Q 2 9 s d W 1 u c z E u e 1 R v d G F s U H J p Y 2 U s O X 0 m c X V v d D s s J n F 1 b 3 Q 7 U 2 V j d G l v b j E v U 2 h l Z X Q x L 0 F 1 d G 9 S Z W 1 v d m V k Q 2 9 s d W 1 u c z E u e 1 B h e W 1 l b n R N Z X R o b 2 Q s M T B 9 J n F 1 b 3 Q 7 L C Z x d W 9 0 O 1 N l Y 3 R p b 2 4 x L 1 N o Z W V 0 M S 9 B d X R v U m V t b 3 Z l Z E N v b H V t b n M x L n t Q c m 9 t b 3 R p b 2 4 s M T F 9 J n F 1 b 3 Q 7 L C Z x d W 9 0 O 1 N l Y 3 R p b 2 4 x L 1 N o Z W V 0 M S 9 B d X R v U m V t b 3 Z l Z E N v b H V t b n M x L n t S Z X R 1 c m 5 l Z C w x M n 0 m c X V v d D s s J n F 1 b 3 Q 7 U 2 V j d G l v b j E v U 2 h l Z X Q x L 0 F 1 d G 9 S Z W 1 v d m V k Q 2 9 s d W 1 u c z E u e 0 9 y Z G V y S U Q s M T N 9 J n F 1 b 3 Q 7 L C Z x d W 9 0 O 1 N l Y 3 R p b 2 4 x L 1 N o Z W V 0 M S 9 B d X R v U m V t b 3 Z l Z E N v b H V t b n M x L n t D d X N 0 b 2 1 l c k 5 h b W U s M T R 9 J n F 1 b 3 Q 7 L C Z x d W 9 0 O 1 N l Y 3 R p b 2 4 x L 1 N o Z W V 0 M S 9 B d X R v U m V t b 3 Z l Z E N v b H V t b n M x L n t T a G l w c G l u Z 0 N v c 3 Q s M T V 9 J n F 1 b 3 Q 7 L C Z x d W 9 0 O 1 N l Y 3 R p b 2 4 x L 1 N o Z W V 0 M S 9 B d X R v U m V t b 3 Z l Z E N v b H V t b n M x L n t P c m R l c k R h d G U s M T Z 9 J n F 1 b 3 Q 7 L C Z x d W 9 0 O 1 N l Y 3 R p b 2 4 x L 1 N o Z W V 0 M S 9 B d X R v U m V t b 3 Z l Z E N v b H V t b n M x L n t E Z W x p d m V y e U R h d G U s M T d 9 J n F 1 b 3 Q 7 L C Z x d W 9 0 O 1 N l Y 3 R p b 2 4 x L 1 N o Z W V 0 M S 9 B d X R v U m V t b 3 Z l Z E N v b H V t b n M x L n t S Z W d p b 2 5 N Y W 5 h Z 2 V y L D E 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G a W x 0 Z X J l Z C U y M F J v d 3 M x P C 9 J d G V t U G F 0 a D 4 8 L 0 l 0 Z W 1 M b 2 N h d G l v b j 4 8 U 3 R h Y m x l R W 5 0 c m l l c y A v P j w v S X R l b T 4 8 S X R l b T 4 8 S X R l b U x v Y 2 F 0 a W 9 u P j x J d G V t V H l w Z T 5 G b 3 J t d W x h P C 9 J d G V t V H l w Z T 4 8 S X R l b V B h d G g + U 2 V j d G l v b j E v U 2 h l Z X Q x L 0 Z p b H R l c m V k J T I w U m 9 3 c z I 8 L 0 l 0 Z W 1 Q Y X R o P j w v S X R l b U x v Y 2 F 0 a W 9 u P j x T d G F i b G V F b n R y a W V z I C 8 + P C 9 J d G V t P j x J d G V t P j x J d G V t T G 9 j Y X R p b 2 4 + P E l 0 Z W 1 U e X B l P k Z v c m 1 1 b G E 8 L 0 l 0 Z W 1 U e X B l P j x J d G V t U G F 0 a D 5 T Z W N 0 a W 9 u M S 9 T a G V l d D E v U m V t b 3 Z l Z C U y M E R 1 c G x p Y 2 F 0 Z X M 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N j Y z E x M z g 1 Z S 0 z N D B m L T R l M T k t O G I y Z C 1 l Z T g w O W M w O T F i O G 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R G F 0 Z S Z x d W 9 0 O y w m c X V v d D t S Z W d p b 2 4 m c X V v d D s s J n F 1 b 3 Q 7 U H J v Z H V j d C Z x d W 9 0 O y w m c X V v d D t R d W F u d G l 0 e S Z x d W 9 0 O y w m c X V v d D t V b m l 0 U H J p Y 2 U m c X V v d D s s J n F 1 b 3 Q 7 U 3 R v c m V M b 2 N h d G l v b i Z x d W 9 0 O y w m c X V v d D t D d X N 0 b 2 1 l c l R 5 c G U m c X V v d D s s J n F 1 b 3 Q 7 R G l z Y 2 9 1 b n Q m c X V v d D s s J n F 1 b 3 Q 7 U 2 F s Z X N w Z X J z b 2 4 m c X V v d D s s J n F 1 b 3 Q 7 V G 9 0 Y W x Q c m l j Z S Z x d W 9 0 O y w m c X V v d D t Q Y X l t Z W 5 0 T W V 0 a G 9 k J n F 1 b 3 Q 7 L C Z x d W 9 0 O 1 B y b 2 1 v d G l v b i Z x d W 9 0 O y w m c X V v d D t S Z X R 1 c m 5 l Z C Z x d W 9 0 O y w m c X V v d D t P c m R l c k l E J n F 1 b 3 Q 7 L C Z x d W 9 0 O 0 N 1 c 3 R v b W V y T m F t Z S Z x d W 9 0 O y w m c X V v d D t T a G l w c G l u Z 0 N v c 3 Q m c X V v d D s s J n F 1 b 3 Q 7 T 3 J k Z X J E Y X R l J n F 1 b 3 Q 7 L C Z x d W 9 0 O 0 R l b G l 2 Z X J 5 R G F 0 Z S Z x d W 9 0 O y w m c X V v d D t S Z W d p b 2 5 N Y W 5 h Z 2 V y J n F 1 b 3 Q 7 X S I g L z 4 8 R W 5 0 c n k g V H l w Z T 0 i R m l s b E N v b H V t b l R 5 c G V z I i B W Y W x 1 Z T 0 i c 0 N R W U d B d 1 V H Q m d V R 0 J R W U d B d 1 l H Q l F r S k J n P T 0 i I C 8 + P E V u d H J 5 I F R 5 c G U 9 I k Z p b G x M Y X N 0 V X B k Y X R l Z C I g V m F s d W U 9 I m Q y M D I 1 L T A 3 L T E 5 V D E z O j Q 3 O j A 3 L j Q w N z A z O D Z a I i A v P j x F b n R y e S B U e X B l P S J G a W x s R X J y b 3 J D b 3 V u d C I g V m F s d W U 9 I m w w I i A v P j x F b n R y e S B U e X B l P S J G a W x s R X J y b 3 J D b 2 R l I i B W Y W x 1 Z T 0 i c 1 V u a 2 5 v d 2 4 i I C 8 + P E V u d H J 5 I F R 5 c G U 9 I k Z p b G x D b 3 V u d C I g V m F s d W U 9 I m w x M T M w I i A v P j x F b n R y e S B U e X B l P S J B Z G R l Z F R v R G F 0 Y U 1 v Z G V s I i B W Y W x 1 Z T 0 i b D A i I C 8 + P E V u d H J 5 I F R 5 c G U 9 I k x v Y W R l Z F R v Q W 5 h b H l z a X N T Z X J 2 a W N l c y I g V m F s d W U 9 I m w w I i A v P j x F b n R y e S B U e X B l P S J S Z W x h d G l v b n N o a X B J b m Z v Q 2 9 u d G F p b m V y I i B W Y W x 1 Z T 0 i c 3 s m c X V v d D t j b 2 x 1 b W 5 D b 3 V u d C Z x d W 9 0 O z o x O S w m c X V v d D t r Z X l D b 2 x 1 b W 5 O Y W 1 l c y Z x d W 9 0 O z p b X S w m c X V v d D t x d W V y e V J l b G F 0 a W 9 u c 2 h p c H M m c X V v d D s 6 W 1 0 s J n F 1 b 3 Q 7 Y 2 9 s d W 1 u S W R l b n R p d G l l c y Z x d W 9 0 O z p b J n F 1 b 3 Q 7 U 2 V j d G l v b j E v U 2 h l Z X Q x I C g y K S 9 B d X R v U m V t b 3 Z l Z E N v b H V t b n M x L n t E Y X R l L D B 9 J n F 1 b 3 Q 7 L C Z x d W 9 0 O 1 N l Y 3 R p b 2 4 x L 1 N o Z W V 0 M S A o M i k v Q X V 0 b 1 J l b W 9 2 Z W R D b 2 x 1 b W 5 z M S 5 7 U m V n a W 9 u L D F 9 J n F 1 b 3 Q 7 L C Z x d W 9 0 O 1 N l Y 3 R p b 2 4 x L 1 N o Z W V 0 M S A o M i k v Q X V 0 b 1 J l b W 9 2 Z W R D b 2 x 1 b W 5 z M S 5 7 U H J v Z H V j d C w y f S Z x d W 9 0 O y w m c X V v d D t T Z W N 0 a W 9 u M S 9 T a G V l d D E g K D I p L 0 F 1 d G 9 S Z W 1 v d m V k Q 2 9 s d W 1 u c z E u e 1 F 1 Y W 5 0 a X R 5 L D N 9 J n F 1 b 3 Q 7 L C Z x d W 9 0 O 1 N l Y 3 R p b 2 4 x L 1 N o Z W V 0 M S A o M i k v Q X V 0 b 1 J l b W 9 2 Z W R D b 2 x 1 b W 5 z M S 5 7 V W 5 p d F B y a W N l L D R 9 J n F 1 b 3 Q 7 L C Z x d W 9 0 O 1 N l Y 3 R p b 2 4 x L 1 N o Z W V 0 M S A o M i k v Q X V 0 b 1 J l b W 9 2 Z W R D b 2 x 1 b W 5 z M S 5 7 U 3 R v c m V M b 2 N h d G l v b i w 1 f S Z x d W 9 0 O y w m c X V v d D t T Z W N 0 a W 9 u M S 9 T a G V l d D E g K D I p L 0 F 1 d G 9 S Z W 1 v d m V k Q 2 9 s d W 1 u c z E u e 0 N 1 c 3 R v b W V y V H l w Z S w 2 f S Z x d W 9 0 O y w m c X V v d D t T Z W N 0 a W 9 u M S 9 T a G V l d D E g K D I p L 0 F 1 d G 9 S Z W 1 v d m V k Q 2 9 s d W 1 u c z E u e 0 R p c 2 N v d W 5 0 L D d 9 J n F 1 b 3 Q 7 L C Z x d W 9 0 O 1 N l Y 3 R p b 2 4 x L 1 N o Z W V 0 M S A o M i k v Q X V 0 b 1 J l b W 9 2 Z W R D b 2 x 1 b W 5 z M S 5 7 U 2 F s Z X N w Z X J z b 2 4 s O H 0 m c X V v d D s s J n F 1 b 3 Q 7 U 2 V j d G l v b j E v U 2 h l Z X Q x I C g y K S 9 B d X R v U m V t b 3 Z l Z E N v b H V t b n M x L n t U b 3 R h b F B y a W N l L D l 9 J n F 1 b 3 Q 7 L C Z x d W 9 0 O 1 N l Y 3 R p b 2 4 x L 1 N o Z W V 0 M S A o M i k v Q X V 0 b 1 J l b W 9 2 Z W R D b 2 x 1 b W 5 z M S 5 7 U G F 5 b W V u d E 1 l d G h v Z C w x M H 0 m c X V v d D s s J n F 1 b 3 Q 7 U 2 V j d G l v b j E v U 2 h l Z X Q x I C g y K S 9 B d X R v U m V t b 3 Z l Z E N v b H V t b n M x L n t Q c m 9 t b 3 R p b 2 4 s M T F 9 J n F 1 b 3 Q 7 L C Z x d W 9 0 O 1 N l Y 3 R p b 2 4 x L 1 N o Z W V 0 M S A o M i k v Q X V 0 b 1 J l b W 9 2 Z W R D b 2 x 1 b W 5 z M S 5 7 U m V 0 d X J u Z W Q s M T J 9 J n F 1 b 3 Q 7 L C Z x d W 9 0 O 1 N l Y 3 R p b 2 4 x L 1 N o Z W V 0 M S A o M i k v Q X V 0 b 1 J l b W 9 2 Z W R D b 2 x 1 b W 5 z M S 5 7 T 3 J k Z X J J R C w x M 3 0 m c X V v d D s s J n F 1 b 3 Q 7 U 2 V j d G l v b j E v U 2 h l Z X Q x I C g y K S 9 B d X R v U m V t b 3 Z l Z E N v b H V t b n M x L n t D d X N 0 b 2 1 l c k 5 h b W U s M T R 9 J n F 1 b 3 Q 7 L C Z x d W 9 0 O 1 N l Y 3 R p b 2 4 x L 1 N o Z W V 0 M S A o M i k v Q X V 0 b 1 J l b W 9 2 Z W R D b 2 x 1 b W 5 z M S 5 7 U 2 h p c H B p b m d D b 3 N 0 L D E 1 f S Z x d W 9 0 O y w m c X V v d D t T Z W N 0 a W 9 u M S 9 T a G V l d D E g K D I p L 0 F 1 d G 9 S Z W 1 v d m V k Q 2 9 s d W 1 u c z E u e 0 9 y Z G V y R G F 0 Z S w x N n 0 m c X V v d D s s J n F 1 b 3 Q 7 U 2 V j d G l v b j E v U 2 h l Z X Q x I C g y K S 9 B d X R v U m V t b 3 Z l Z E N v b H V t b n M x L n t E Z W x p d m V y e U R h d G U s M T d 9 J n F 1 b 3 Q 7 L C Z x d W 9 0 O 1 N l Y 3 R p b 2 4 x L 1 N o Z W V 0 M S A o M i k v Q X V 0 b 1 J l b W 9 2 Z W R D b 2 x 1 b W 5 z M S 5 7 U m V n a W 9 u T W F u Y W d l c i w x O H 0 m c X V v d D t d L C Z x d W 9 0 O 0 N v b H V t b k N v d W 5 0 J n F 1 b 3 Q 7 O j E 5 L C Z x d W 9 0 O 0 t l e U N v b H V t b k 5 h b W V z J n F 1 b 3 Q 7 O l t d L C Z x d W 9 0 O 0 N v b H V t b k l k Z W 5 0 a X R p Z X M m c X V v d D s 6 W y Z x d W 9 0 O 1 N l Y 3 R p b 2 4 x L 1 N o Z W V 0 M S A o M i k v Q X V 0 b 1 J l b W 9 2 Z W R D b 2 x 1 b W 5 z M S 5 7 R G F 0 Z S w w f S Z x d W 9 0 O y w m c X V v d D t T Z W N 0 a W 9 u M S 9 T a G V l d D E g K D I p L 0 F 1 d G 9 S Z W 1 v d m V k Q 2 9 s d W 1 u c z E u e 1 J l Z 2 l v b i w x f S Z x d W 9 0 O y w m c X V v d D t T Z W N 0 a W 9 u M S 9 T a G V l d D E g K D I p L 0 F 1 d G 9 S Z W 1 v d m V k Q 2 9 s d W 1 u c z E u e 1 B y b 2 R 1 Y 3 Q s M n 0 m c X V v d D s s J n F 1 b 3 Q 7 U 2 V j d G l v b j E v U 2 h l Z X Q x I C g y K S 9 B d X R v U m V t b 3 Z l Z E N v b H V t b n M x L n t R d W F u d G l 0 e S w z f S Z x d W 9 0 O y w m c X V v d D t T Z W N 0 a W 9 u M S 9 T a G V l d D E g K D I p L 0 F 1 d G 9 S Z W 1 v d m V k Q 2 9 s d W 1 u c z E u e 1 V u a X R Q c m l j Z S w 0 f S Z x d W 9 0 O y w m c X V v d D t T Z W N 0 a W 9 u M S 9 T a G V l d D E g K D I p L 0 F 1 d G 9 S Z W 1 v d m V k Q 2 9 s d W 1 u c z E u e 1 N 0 b 3 J l T G 9 j Y X R p b 2 4 s N X 0 m c X V v d D s s J n F 1 b 3 Q 7 U 2 V j d G l v b j E v U 2 h l Z X Q x I C g y K S 9 B d X R v U m V t b 3 Z l Z E N v b H V t b n M x L n t D d X N 0 b 2 1 l c l R 5 c G U s N n 0 m c X V v d D s s J n F 1 b 3 Q 7 U 2 V j d G l v b j E v U 2 h l Z X Q x I C g y K S 9 B d X R v U m V t b 3 Z l Z E N v b H V t b n M x L n t E a X N j b 3 V u d C w 3 f S Z x d W 9 0 O y w m c X V v d D t T Z W N 0 a W 9 u M S 9 T a G V l d D E g K D I p L 0 F 1 d G 9 S Z W 1 v d m V k Q 2 9 s d W 1 u c z E u e 1 N h b G V z c G V y c 2 9 u L D h 9 J n F 1 b 3 Q 7 L C Z x d W 9 0 O 1 N l Y 3 R p b 2 4 x L 1 N o Z W V 0 M S A o M i k v Q X V 0 b 1 J l b W 9 2 Z W R D b 2 x 1 b W 5 z M S 5 7 V G 9 0 Y W x Q c m l j Z S w 5 f S Z x d W 9 0 O y w m c X V v d D t T Z W N 0 a W 9 u M S 9 T a G V l d D E g K D I p L 0 F 1 d G 9 S Z W 1 v d m V k Q 2 9 s d W 1 u c z E u e 1 B h e W 1 l b n R N Z X R o b 2 Q s M T B 9 J n F 1 b 3 Q 7 L C Z x d W 9 0 O 1 N l Y 3 R p b 2 4 x L 1 N o Z W V 0 M S A o M i k v Q X V 0 b 1 J l b W 9 2 Z W R D b 2 x 1 b W 5 z M S 5 7 U H J v b W 9 0 a W 9 u L D E x f S Z x d W 9 0 O y w m c X V v d D t T Z W N 0 a W 9 u M S 9 T a G V l d D E g K D I p L 0 F 1 d G 9 S Z W 1 v d m V k Q 2 9 s d W 1 u c z E u e 1 J l d H V y b m V k L D E y f S Z x d W 9 0 O y w m c X V v d D t T Z W N 0 a W 9 u M S 9 T a G V l d D E g K D I p L 0 F 1 d G 9 S Z W 1 v d m V k Q 2 9 s d W 1 u c z E u e 0 9 y Z G V y S U Q s M T N 9 J n F 1 b 3 Q 7 L C Z x d W 9 0 O 1 N l Y 3 R p b 2 4 x L 1 N o Z W V 0 M S A o M i k v Q X V 0 b 1 J l b W 9 2 Z W R D b 2 x 1 b W 5 z M S 5 7 Q 3 V z d G 9 t Z X J O Y W 1 l L D E 0 f S Z x d W 9 0 O y w m c X V v d D t T Z W N 0 a W 9 u M S 9 T a G V l d D E g K D I p L 0 F 1 d G 9 S Z W 1 v d m V k Q 2 9 s d W 1 u c z E u e 1 N o a X B w a W 5 n Q 2 9 z d C w x N X 0 m c X V v d D s s J n F 1 b 3 Q 7 U 2 V j d G l v b j E v U 2 h l Z X Q x I C g y K S 9 B d X R v U m V t b 3 Z l Z E N v b H V t b n M x L n t P c m R l c k R h d G U s M T Z 9 J n F 1 b 3 Q 7 L C Z x d W 9 0 O 1 N l Y 3 R p b 2 4 x L 1 N o Z W V 0 M S A o M i k v Q X V 0 b 1 J l b W 9 2 Z W R D b 2 x 1 b W 5 z M S 5 7 R G V s a X Z l c n l E Y X R l L D E 3 f S Z x d W 9 0 O y w m c X V v d D t T Z W N 0 a W 9 u M S 9 T a G V l d D E g K D I p L 0 F 1 d G 9 S Z W 1 v d m V k Q 2 9 s d W 1 u c z E u e 1 J l Z 2 l v b k 1 h b m F n Z X I s M T h 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R m l s d G V y Z W Q l M j B S b 3 d z P C 9 J d G V t U G F 0 a D 4 8 L 0 l 0 Z W 1 M b 2 N h d G l v b j 4 8 U 3 R h Y m x l R W 5 0 c m l l c y A v P j w v S X R l b T 4 8 S X R l b T 4 8 S X R l b U x v Y 2 F 0 a W 9 u P j x J d G V t V H l w Z T 5 G b 3 J t d W x h P C 9 J d G V t V H l w Z T 4 8 S X R l b V B h d G g + U 2 V j d G l v b j E v U 2 h l Z X Q x J T I w K D I p L 0 Z p b H R l c m V k J T I w U m 9 3 c z E 8 L 0 l 0 Z W 1 Q Y X R o P j w v S X R l b U x v Y 2 F 0 a W 9 u P j x T d G F i b G V F b n R y a W V z I C 8 + P C 9 J d G V t P j x J d G V t P j x J d G V t T G 9 j Y X R p b 2 4 + P E l 0 Z W 1 U e X B l P k Z v c m 1 1 b G E 8 L 0 l 0 Z W 1 U e X B l P j x J d G V t U G F 0 a D 5 T Z W N 0 a W 9 u M S 9 T a G V l d D E l M j A o M i k v R m l s d G V y Z W Q l M j B S b 3 d z M j w v S X R l b V B h d G g + P C 9 J d G V t T G 9 j Y X R p b 2 4 + P F N 0 Y W J s Z U V u d H J p Z X M g L z 4 8 L 0 l 0 Z W 0 + P E l 0 Z W 0 + P E l 0 Z W 1 M b 2 N h d G l v b j 4 8 S X R l b V R 5 c G U + R m 9 y b X V s Y T w v S X R l b V R 5 c G U + P E l 0 Z W 1 Q Y X R o P l N l Y 3 R p b 2 4 x L 1 N o Z W V 0 M S U y M C g y K S 9 S Z W 1 v d m V k J T I w R H V w b G l j Y X R l c z w v S X R l b V B h d G g + P C 9 J d G V t T G 9 j Y X R p b 2 4 + P F N 0 Y W J s Z U V u d H J p Z X M g L z 4 8 L 0 l 0 Z W 0 + P C 9 J d G V t c z 4 8 L 0 x v Y 2 F s U G F j a 2 F n Z U 1 l d G F k Y X R h R m l s Z T 4 W A A A A U E s F B g A A A A A A A A A A A A A A A A A A A A A A A C Y B A A A B A A A A 0 I y d 3 w E V 0 R G M e g D A T 8 K X 6 w E A A A B D 3 I i L m L k n Q r n D y o I t b M R g A A A A A A I A A A A A A B B m A A A A A Q A A I A A A A D M p 2 h 2 k x f c r 1 Q n E 8 l P l p O y j T x 2 x O d 1 t T l w 2 R Z j q 0 V B t A A A A A A 6 A A A A A A g A A I A A A A A G l b 4 Z U t v H k v 8 + X f F P A 7 x r Y U g P C N I G c 0 / 6 N j r D j 4 h M x U A A A A I u u e V C b v 0 2 M p G X d c V C G X i I q F / 0 Z c a C 0 4 7 W o S T u D y 3 n X U j G C A 6 N T V Q N j N m i t v b q x 0 J M z g V c A B G 7 Z 5 l F X E I T C M 1 p 5 t p i j h j q T 6 O O q Y 9 i N n Y 2 6 Q A A A A O 3 q A 9 z V w g 9 o Z s u a A C v z K q k j d 1 6 H G 6 d 5 H 8 U R 5 d 1 7 S n r 5 p e 5 5 j K M j P C o Z q K p L s R i t f Y w T l u S p m c k H 7 Q Z a K c v a 9 N Q = < / D a t a M a s h u p > 
</file>

<file path=customXml/itemProps1.xml><?xml version="1.0" encoding="utf-8"?>
<ds:datastoreItem xmlns:ds="http://schemas.openxmlformats.org/officeDocument/2006/customXml" ds:itemID="{007F96FB-CE57-45AB-B142-89253B5EAF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chidera okafor</dc:creator>
  <cp:lastModifiedBy>chidera okafor</cp:lastModifiedBy>
  <dcterms:created xsi:type="dcterms:W3CDTF">2025-07-15T20:37:03Z</dcterms:created>
  <dcterms:modified xsi:type="dcterms:W3CDTF">2025-07-22T15:39:48Z</dcterms:modified>
</cp:coreProperties>
</file>