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626EB92-6DDB-41B1-A892-C28A7F35815A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2 ВБ кабинет" sheetId="2" r:id="rId1"/>
    <sheet name="Себе Стоимость" sheetId="4" r:id="rId2"/>
    <sheet name="шаблон вб" sheetId="5" r:id="rId3"/>
    <sheet name="Юн-эконом" sheetId="1" r:id="rId4"/>
    <sheet name="Лист1" sheetId="6" r:id="rId5"/>
  </sheets>
  <definedNames>
    <definedName name="_xlnm._FilterDatabase" localSheetId="3" hidden="1">'Юн-эконом'!$A$1:$AB$1000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5" l="1"/>
  <c r="E56" i="4"/>
  <c r="F54" i="4"/>
  <c r="F53" i="4"/>
  <c r="F52" i="4"/>
  <c r="F51" i="4"/>
  <c r="F50" i="4"/>
  <c r="F49" i="4"/>
  <c r="F48" i="4"/>
  <c r="F47" i="4"/>
  <c r="F46" i="4"/>
  <c r="F45" i="4"/>
  <c r="F56" i="4" s="1"/>
  <c r="E42" i="4"/>
  <c r="F40" i="4"/>
  <c r="F39" i="4"/>
  <c r="F38" i="4"/>
  <c r="F37" i="4"/>
  <c r="F36" i="4"/>
  <c r="F35" i="4"/>
  <c r="F34" i="4"/>
  <c r="F33" i="4"/>
  <c r="F32" i="4"/>
  <c r="F31" i="4"/>
  <c r="F42" i="4" s="1"/>
  <c r="E28" i="4"/>
  <c r="F26" i="4"/>
  <c r="F25" i="4"/>
  <c r="F24" i="4"/>
  <c r="F23" i="4"/>
  <c r="F22" i="4"/>
  <c r="F21" i="4"/>
  <c r="F20" i="4"/>
  <c r="F19" i="4"/>
  <c r="F18" i="4"/>
  <c r="F17" i="4"/>
  <c r="F28" i="4" s="1"/>
  <c r="E14" i="4"/>
  <c r="H57" i="4" s="1"/>
  <c r="F12" i="4"/>
  <c r="F11" i="4"/>
  <c r="F10" i="4"/>
  <c r="F9" i="4"/>
  <c r="F8" i="4"/>
  <c r="F7" i="4"/>
  <c r="F6" i="4"/>
  <c r="F5" i="4"/>
  <c r="F4" i="4"/>
  <c r="F3" i="4"/>
  <c r="N2" i="1"/>
  <c r="L2" i="1" s="1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D250" i="2" a="1"/>
  <c r="D251" i="2" s="1"/>
  <c r="M251" i="2" s="1"/>
  <c r="D248" i="2" a="1"/>
  <c r="D249" i="2" s="1"/>
  <c r="M249" i="2" s="1"/>
  <c r="F249" i="2" s="1"/>
  <c r="D246" i="2" a="1"/>
  <c r="D246" i="2" s="1"/>
  <c r="M246" i="2" s="1"/>
  <c r="D244" i="2" a="1"/>
  <c r="D244" i="2" s="1"/>
  <c r="M244" i="2" s="1"/>
  <c r="K244" i="2" s="1"/>
  <c r="D242" i="2" a="1"/>
  <c r="D242" i="2" s="1"/>
  <c r="M242" i="2" s="1"/>
  <c r="D240" i="2" a="1"/>
  <c r="D241" i="2" s="1"/>
  <c r="M241" i="2" s="1"/>
  <c r="D238" i="2" a="1"/>
  <c r="D239" i="2" s="1"/>
  <c r="M239" i="2" s="1"/>
  <c r="F239" i="2" s="1"/>
  <c r="D236" i="2" a="1"/>
  <c r="D236" i="2" s="1"/>
  <c r="M236" i="2" s="1"/>
  <c r="D234" i="2" a="1"/>
  <c r="D232" i="2" a="1"/>
  <c r="D230" i="2" a="1"/>
  <c r="D228" i="2" a="1"/>
  <c r="D228" i="2" s="1"/>
  <c r="M228" i="2" s="1"/>
  <c r="K228" i="2" s="1"/>
  <c r="D226" i="2" a="1"/>
  <c r="D226" i="2" s="1"/>
  <c r="M226" i="2" s="1"/>
  <c r="D224" i="2" a="1"/>
  <c r="D224" i="2" s="1"/>
  <c r="M224" i="2" s="1"/>
  <c r="D222" i="2" a="1"/>
  <c r="D223" i="2" s="1"/>
  <c r="M223" i="2" s="1"/>
  <c r="F223" i="2" s="1"/>
  <c r="D220" i="2" a="1"/>
  <c r="D221" i="2" s="1"/>
  <c r="M221" i="2" s="1"/>
  <c r="D218" i="2" a="1"/>
  <c r="D216" i="2" a="1"/>
  <c r="D214" i="2" a="1"/>
  <c r="D212" i="2" a="1"/>
  <c r="D213" i="2" s="1"/>
  <c r="M213" i="2" s="1"/>
  <c r="F213" i="2" s="1"/>
  <c r="D210" i="2" a="1"/>
  <c r="D210" i="2" s="1"/>
  <c r="M210" i="2" s="1"/>
  <c r="D208" i="2" a="1"/>
  <c r="D208" i="2" s="1"/>
  <c r="M208" i="2" s="1"/>
  <c r="D206" i="2" a="1"/>
  <c r="D207" i="2" s="1"/>
  <c r="M207" i="2" s="1"/>
  <c r="H207" i="2" s="1"/>
  <c r="D204" i="2" a="1"/>
  <c r="D205" i="2" s="1"/>
  <c r="M205" i="2" s="1"/>
  <c r="D202" i="2" a="1"/>
  <c r="D200" i="2" a="1"/>
  <c r="D198" i="2" a="1"/>
  <c r="D196" i="2" a="1"/>
  <c r="D197" i="2" s="1"/>
  <c r="M197" i="2" s="1"/>
  <c r="F197" i="2" s="1"/>
  <c r="D194" i="2" a="1"/>
  <c r="D194" i="2" s="1"/>
  <c r="M194" i="2" s="1"/>
  <c r="D192" i="2" a="1"/>
  <c r="D193" i="2" s="1"/>
  <c r="M193" i="2" s="1"/>
  <c r="D190" i="2" a="1"/>
  <c r="D191" i="2" s="1"/>
  <c r="M191" i="2" s="1"/>
  <c r="H191" i="2" s="1"/>
  <c r="D188" i="2" a="1"/>
  <c r="D189" i="2" s="1"/>
  <c r="M189" i="2" s="1"/>
  <c r="D186" i="2" a="1"/>
  <c r="D184" i="2" a="1"/>
  <c r="D182" i="2" a="1"/>
  <c r="D180" i="2" a="1"/>
  <c r="D180" i="2" s="1"/>
  <c r="M180" i="2" s="1"/>
  <c r="D178" i="2" a="1"/>
  <c r="D178" i="2" s="1"/>
  <c r="M178" i="2" s="1"/>
  <c r="D176" i="2" a="1"/>
  <c r="D177" i="2" s="1"/>
  <c r="M177" i="2" s="1"/>
  <c r="D174" i="2" a="1"/>
  <c r="D175" i="2" s="1"/>
  <c r="M175" i="2" s="1"/>
  <c r="H175" i="2" s="1"/>
  <c r="D172" i="2" a="1"/>
  <c r="D173" i="2" s="1"/>
  <c r="M173" i="2" s="1"/>
  <c r="D170" i="2" a="1"/>
  <c r="D168" i="2" a="1"/>
  <c r="D166" i="2" a="1"/>
  <c r="D164" i="2" a="1"/>
  <c r="D165" i="2" s="1"/>
  <c r="M165" i="2" s="1"/>
  <c r="D162" i="2" a="1"/>
  <c r="D160" i="2" a="1"/>
  <c r="D161" i="2" s="1"/>
  <c r="M161" i="2" s="1"/>
  <c r="D158" i="2" a="1"/>
  <c r="D156" i="2" a="1"/>
  <c r="D157" i="2" s="1"/>
  <c r="M157" i="2" s="1"/>
  <c r="H157" i="2" s="1"/>
  <c r="D154" i="2" a="1"/>
  <c r="D152" i="2" a="1"/>
  <c r="D153" i="2" s="1"/>
  <c r="M153" i="2" s="1"/>
  <c r="D150" i="2" a="1"/>
  <c r="D148" i="2" a="1"/>
  <c r="D149" i="2" s="1"/>
  <c r="M149" i="2" s="1"/>
  <c r="H149" i="2" s="1"/>
  <c r="D146" i="2" a="1"/>
  <c r="D144" i="2" a="1"/>
  <c r="D145" i="2" s="1"/>
  <c r="M145" i="2" s="1"/>
  <c r="D142" i="2" a="1"/>
  <c r="D140" i="2" a="1"/>
  <c r="D140" i="2" s="1"/>
  <c r="M140" i="2" s="1"/>
  <c r="D138" i="2" a="1"/>
  <c r="D136" i="2" a="1"/>
  <c r="D136" i="2" s="1"/>
  <c r="M136" i="2" s="1"/>
  <c r="D134" i="2" a="1"/>
  <c r="D132" i="2" a="1"/>
  <c r="D133" i="2" s="1"/>
  <c r="M133" i="2" s="1"/>
  <c r="F133" i="2" s="1"/>
  <c r="D132" i="2"/>
  <c r="M132" i="2" s="1"/>
  <c r="D130" i="2" a="1"/>
  <c r="D130" i="2" s="1"/>
  <c r="M130" i="2" s="1"/>
  <c r="D128" i="2" a="1"/>
  <c r="D129" i="2" s="1"/>
  <c r="M129" i="2" s="1"/>
  <c r="K129" i="2" s="1"/>
  <c r="D126" i="2" a="1"/>
  <c r="D127" i="2" s="1"/>
  <c r="M127" i="2" s="1"/>
  <c r="H127" i="2" s="1"/>
  <c r="D124" i="2" a="1"/>
  <c r="D125" i="2" s="1"/>
  <c r="M125" i="2" s="1"/>
  <c r="D122" i="2" a="1"/>
  <c r="D120" i="2" a="1"/>
  <c r="D118" i="2" a="1"/>
  <c r="D116" i="2" a="1"/>
  <c r="D117" i="2" s="1"/>
  <c r="M117" i="2" s="1"/>
  <c r="F117" i="2" s="1"/>
  <c r="D115" i="2"/>
  <c r="M115" i="2" s="1"/>
  <c r="D114" i="2" a="1"/>
  <c r="D114" i="2" s="1"/>
  <c r="M114" i="2" s="1"/>
  <c r="D112" i="2" a="1"/>
  <c r="D110" i="2" a="1"/>
  <c r="D111" i="2" s="1"/>
  <c r="M111" i="2" s="1"/>
  <c r="H111" i="2" s="1"/>
  <c r="D108" i="2" a="1"/>
  <c r="D109" i="2" s="1"/>
  <c r="M109" i="2" s="1"/>
  <c r="F109" i="2" s="1"/>
  <c r="D106" i="2" a="1"/>
  <c r="D107" i="2" s="1"/>
  <c r="M107" i="2" s="1"/>
  <c r="D106" i="2"/>
  <c r="M106" i="2" s="1"/>
  <c r="D104" i="2" a="1"/>
  <c r="D102" i="2" a="1"/>
  <c r="D103" i="2" s="1"/>
  <c r="M103" i="2" s="1"/>
  <c r="H103" i="2" s="1"/>
  <c r="D100" i="2" a="1"/>
  <c r="D101" i="2" s="1"/>
  <c r="M101" i="2" s="1"/>
  <c r="F101" i="2" s="1"/>
  <c r="D98" i="2" a="1"/>
  <c r="D99" i="2" s="1"/>
  <c r="M99" i="2" s="1"/>
  <c r="D96" i="2" a="1"/>
  <c r="D94" i="2" a="1"/>
  <c r="D94" i="2" s="1"/>
  <c r="M94" i="2" s="1"/>
  <c r="H94" i="2" s="1"/>
  <c r="D92" i="2" a="1"/>
  <c r="D93" i="2" s="1"/>
  <c r="M93" i="2" s="1"/>
  <c r="F93" i="2" s="1"/>
  <c r="D90" i="2" a="1"/>
  <c r="D91" i="2" s="1"/>
  <c r="M91" i="2" s="1"/>
  <c r="D88" i="2" a="1"/>
  <c r="D86" i="2" a="1"/>
  <c r="D86" i="2" s="1"/>
  <c r="M86" i="2" s="1"/>
  <c r="D84" i="2" a="1"/>
  <c r="D85" i="2" s="1"/>
  <c r="M85" i="2" s="1"/>
  <c r="F85" i="2" s="1"/>
  <c r="D82" i="2" a="1"/>
  <c r="D83" i="2" s="1"/>
  <c r="M83" i="2" s="1"/>
  <c r="D80" i="2" a="1"/>
  <c r="D78" i="2" a="1"/>
  <c r="D78" i="2" s="1"/>
  <c r="M78" i="2" s="1"/>
  <c r="H78" i="2" s="1"/>
  <c r="D76" i="2" a="1"/>
  <c r="D77" i="2" s="1"/>
  <c r="M77" i="2" s="1"/>
  <c r="F77" i="2" s="1"/>
  <c r="D74" i="2" a="1"/>
  <c r="D74" i="2" s="1"/>
  <c r="M74" i="2" s="1"/>
  <c r="D72" i="2" a="1"/>
  <c r="D70" i="2" a="1"/>
  <c r="D70" i="2" s="1"/>
  <c r="M70" i="2" s="1"/>
  <c r="D68" i="2" a="1"/>
  <c r="D69" i="2" s="1"/>
  <c r="M69" i="2" s="1"/>
  <c r="F69" i="2" s="1"/>
  <c r="D66" i="2" a="1"/>
  <c r="D66" i="2" s="1"/>
  <c r="M66" i="2" s="1"/>
  <c r="D64" i="2" a="1"/>
  <c r="D62" i="2" a="1"/>
  <c r="D63" i="2" s="1"/>
  <c r="M63" i="2" s="1"/>
  <c r="H63" i="2" s="1"/>
  <c r="D60" i="2" a="1"/>
  <c r="D61" i="2" s="1"/>
  <c r="M61" i="2" s="1"/>
  <c r="F61" i="2" s="1"/>
  <c r="D58" i="2" a="1"/>
  <c r="D58" i="2" s="1"/>
  <c r="M58" i="2" s="1"/>
  <c r="D56" i="2" a="1"/>
  <c r="D54" i="2" a="1"/>
  <c r="D55" i="2" s="1"/>
  <c r="M55" i="2" s="1"/>
  <c r="H55" i="2" s="1"/>
  <c r="D52" i="2" a="1"/>
  <c r="D53" i="2" s="1"/>
  <c r="M53" i="2" s="1"/>
  <c r="F53" i="2" s="1"/>
  <c r="D50" i="2" a="1"/>
  <c r="D50" i="2" s="1"/>
  <c r="M50" i="2" s="1"/>
  <c r="D48" i="2" a="1"/>
  <c r="D46" i="2" a="1"/>
  <c r="D47" i="2" s="1"/>
  <c r="M47" i="2" s="1"/>
  <c r="H47" i="2" s="1"/>
  <c r="D44" i="2" a="1"/>
  <c r="D45" i="2" s="1"/>
  <c r="M45" i="2" s="1"/>
  <c r="F45" i="2" s="1"/>
  <c r="D42" i="2" a="1"/>
  <c r="D43" i="2" s="1"/>
  <c r="M43" i="2" s="1"/>
  <c r="D40" i="2" a="1"/>
  <c r="D38" i="2" a="1"/>
  <c r="D39" i="2" s="1"/>
  <c r="M39" i="2" s="1"/>
  <c r="H39" i="2" s="1"/>
  <c r="D36" i="2" a="1"/>
  <c r="D37" i="2" s="1"/>
  <c r="M37" i="2" s="1"/>
  <c r="F37" i="2" s="1"/>
  <c r="D34" i="2" a="1"/>
  <c r="D35" i="2" s="1"/>
  <c r="M35" i="2" s="1"/>
  <c r="D32" i="2" a="1"/>
  <c r="D30" i="2" a="1"/>
  <c r="D30" i="2" s="1"/>
  <c r="M30" i="2" s="1"/>
  <c r="H30" i="2" s="1"/>
  <c r="D28" i="2" a="1"/>
  <c r="D29" i="2" s="1"/>
  <c r="M29" i="2" s="1"/>
  <c r="D26" i="2" a="1"/>
  <c r="D27" i="2" s="1"/>
  <c r="M27" i="2" s="1"/>
  <c r="D24" i="2" a="1"/>
  <c r="D22" i="2" a="1"/>
  <c r="D23" i="2" s="1"/>
  <c r="M23" i="2" s="1"/>
  <c r="H23" i="2" s="1"/>
  <c r="D22" i="2"/>
  <c r="M22" i="2" s="1"/>
  <c r="D20" i="2" a="1"/>
  <c r="D21" i="2" s="1"/>
  <c r="M21" i="2" s="1"/>
  <c r="F21" i="2" s="1"/>
  <c r="D18" i="2" a="1"/>
  <c r="D19" i="2" s="1"/>
  <c r="M19" i="2" s="1"/>
  <c r="D16" i="2" a="1"/>
  <c r="D14" i="2" a="1"/>
  <c r="D14" i="2" s="1"/>
  <c r="M14" i="2" s="1"/>
  <c r="H14" i="2" s="1"/>
  <c r="D12" i="2" a="1"/>
  <c r="D13" i="2" s="1"/>
  <c r="M13" i="2" s="1"/>
  <c r="D10" i="2" a="1"/>
  <c r="M9" i="2"/>
  <c r="F9" i="2" s="1"/>
  <c r="H9" i="2"/>
  <c r="M8" i="2"/>
  <c r="F8" i="2" s="1"/>
  <c r="H8" i="2"/>
  <c r="M7" i="2"/>
  <c r="F7" i="2" s="1"/>
  <c r="H7" i="2"/>
  <c r="M6" i="2"/>
  <c r="F6" i="2" s="1"/>
  <c r="H6" i="2"/>
  <c r="M5" i="2"/>
  <c r="F5" i="2" s="1"/>
  <c r="H5" i="2"/>
  <c r="M4" i="2"/>
  <c r="F4" i="2" s="1"/>
  <c r="H4" i="2"/>
  <c r="M3" i="2"/>
  <c r="F3" i="2" s="1"/>
  <c r="H3" i="2"/>
  <c r="M2" i="2"/>
  <c r="F2" i="2" s="1"/>
  <c r="H2" i="2"/>
  <c r="N333" i="1"/>
  <c r="G333" i="1" s="1"/>
  <c r="N332" i="1"/>
  <c r="G332" i="1" s="1"/>
  <c r="A331" i="1"/>
  <c r="E331" i="1" s="1" a="1"/>
  <c r="E331" i="1" s="1"/>
  <c r="N331" i="1" s="1"/>
  <c r="A330" i="1"/>
  <c r="E330" i="1" s="1" a="1"/>
  <c r="E330" i="1" s="1"/>
  <c r="N330" i="1" s="1"/>
  <c r="A329" i="1"/>
  <c r="E329" i="1" s="1" a="1"/>
  <c r="E329" i="1" s="1"/>
  <c r="N329" i="1" s="1"/>
  <c r="L329" i="1" s="1"/>
  <c r="A328" i="1"/>
  <c r="E328" i="1" s="1" a="1"/>
  <c r="E328" i="1" s="1"/>
  <c r="N328" i="1" s="1"/>
  <c r="A327" i="1"/>
  <c r="E327" i="1" s="1" a="1"/>
  <c r="E327" i="1" s="1"/>
  <c r="N327" i="1" s="1"/>
  <c r="A326" i="1"/>
  <c r="E326" i="1" s="1" a="1"/>
  <c r="E326" i="1" s="1"/>
  <c r="N326" i="1" s="1"/>
  <c r="A325" i="1"/>
  <c r="E325" i="1" s="1" a="1"/>
  <c r="E325" i="1" s="1"/>
  <c r="N325" i="1" s="1"/>
  <c r="A324" i="1"/>
  <c r="E324" i="1" s="1" a="1"/>
  <c r="E324" i="1" s="1"/>
  <c r="N324" i="1" s="1"/>
  <c r="I324" i="1" s="1"/>
  <c r="A323" i="1"/>
  <c r="E323" i="1" s="1" a="1"/>
  <c r="E323" i="1" s="1"/>
  <c r="N323" i="1" s="1"/>
  <c r="A322" i="1"/>
  <c r="E322" i="1" s="1" a="1"/>
  <c r="E322" i="1" s="1"/>
  <c r="N322" i="1" s="1"/>
  <c r="A321" i="1"/>
  <c r="E321" i="1" s="1" a="1"/>
  <c r="E321" i="1" s="1"/>
  <c r="N321" i="1" s="1"/>
  <c r="A320" i="1"/>
  <c r="E320" i="1" s="1" a="1"/>
  <c r="E320" i="1" s="1"/>
  <c r="N320" i="1" s="1"/>
  <c r="L320" i="1" s="1"/>
  <c r="A319" i="1"/>
  <c r="E319" i="1" s="1" a="1"/>
  <c r="E319" i="1" s="1"/>
  <c r="N319" i="1" s="1"/>
  <c r="A318" i="1"/>
  <c r="E318" i="1" s="1" a="1"/>
  <c r="E318" i="1" s="1"/>
  <c r="N318" i="1" s="1"/>
  <c r="L318" i="1" s="1"/>
  <c r="A317" i="1"/>
  <c r="E317" i="1" s="1" a="1"/>
  <c r="E317" i="1" s="1"/>
  <c r="N317" i="1" s="1"/>
  <c r="A316" i="1"/>
  <c r="E316" i="1" s="1" a="1"/>
  <c r="E316" i="1" s="1"/>
  <c r="N316" i="1" s="1"/>
  <c r="I316" i="1" s="1"/>
  <c r="A315" i="1"/>
  <c r="E315" i="1" s="1" a="1"/>
  <c r="E315" i="1" s="1"/>
  <c r="N315" i="1" s="1"/>
  <c r="A314" i="1"/>
  <c r="E314" i="1" s="1" a="1"/>
  <c r="E314" i="1" s="1"/>
  <c r="N314" i="1" s="1"/>
  <c r="A313" i="1"/>
  <c r="E313" i="1" s="1" a="1"/>
  <c r="E313" i="1" s="1"/>
  <c r="N313" i="1" s="1"/>
  <c r="A312" i="1"/>
  <c r="E312" i="1" s="1" a="1"/>
  <c r="E312" i="1" s="1"/>
  <c r="N312" i="1" s="1"/>
  <c r="L312" i="1" s="1"/>
  <c r="A311" i="1"/>
  <c r="E311" i="1" s="1" a="1"/>
  <c r="E311" i="1" s="1"/>
  <c r="N311" i="1" s="1"/>
  <c r="I311" i="1" s="1"/>
  <c r="A310" i="1"/>
  <c r="E310" i="1" s="1" a="1"/>
  <c r="E310" i="1" s="1"/>
  <c r="N310" i="1" s="1"/>
  <c r="A309" i="1"/>
  <c r="E309" i="1" s="1" a="1"/>
  <c r="E309" i="1" s="1"/>
  <c r="N309" i="1" s="1"/>
  <c r="I309" i="1" s="1"/>
  <c r="A308" i="1"/>
  <c r="E308" i="1" s="1" a="1"/>
  <c r="E308" i="1" s="1"/>
  <c r="N308" i="1" s="1"/>
  <c r="A307" i="1"/>
  <c r="E307" i="1" s="1" a="1"/>
  <c r="E307" i="1" s="1"/>
  <c r="N307" i="1" s="1"/>
  <c r="A306" i="1"/>
  <c r="E306" i="1" s="1" a="1"/>
  <c r="E306" i="1" s="1"/>
  <c r="N306" i="1" s="1"/>
  <c r="A305" i="1"/>
  <c r="E305" i="1" s="1" a="1"/>
  <c r="E305" i="1" s="1"/>
  <c r="N305" i="1" s="1"/>
  <c r="A304" i="1"/>
  <c r="E304" i="1" s="1" a="1"/>
  <c r="E304" i="1" s="1"/>
  <c r="N304" i="1" s="1"/>
  <c r="A303" i="1"/>
  <c r="E303" i="1" s="1" a="1"/>
  <c r="E303" i="1" s="1"/>
  <c r="N303" i="1" s="1"/>
  <c r="I303" i="1" s="1"/>
  <c r="A302" i="1"/>
  <c r="E302" i="1" s="1" a="1"/>
  <c r="E302" i="1" s="1"/>
  <c r="N302" i="1" s="1"/>
  <c r="A301" i="1"/>
  <c r="E301" i="1" s="1" a="1"/>
  <c r="E301" i="1" s="1"/>
  <c r="N301" i="1" s="1"/>
  <c r="I301" i="1" s="1"/>
  <c r="A300" i="1"/>
  <c r="E300" i="1" s="1" a="1"/>
  <c r="E300" i="1" s="1"/>
  <c r="N300" i="1" s="1"/>
  <c r="A299" i="1"/>
  <c r="E299" i="1" s="1" a="1"/>
  <c r="E299" i="1" s="1"/>
  <c r="N299" i="1" s="1"/>
  <c r="A298" i="1"/>
  <c r="E298" i="1" s="1" a="1"/>
  <c r="E298" i="1" s="1"/>
  <c r="N298" i="1" s="1"/>
  <c r="A297" i="1"/>
  <c r="E297" i="1" s="1" a="1"/>
  <c r="E297" i="1" s="1"/>
  <c r="N297" i="1" s="1"/>
  <c r="I297" i="1" s="1"/>
  <c r="A296" i="1"/>
  <c r="E296" i="1" s="1" a="1"/>
  <c r="E296" i="1" s="1"/>
  <c r="N296" i="1" s="1"/>
  <c r="A295" i="1"/>
  <c r="E295" i="1" s="1" a="1"/>
  <c r="E295" i="1" s="1"/>
  <c r="N295" i="1" s="1"/>
  <c r="I295" i="1" s="1"/>
  <c r="A294" i="1"/>
  <c r="E294" i="1" s="1" a="1"/>
  <c r="E294" i="1" s="1"/>
  <c r="N294" i="1" s="1"/>
  <c r="A293" i="1"/>
  <c r="E293" i="1" s="1" a="1"/>
  <c r="E293" i="1" s="1"/>
  <c r="N293" i="1" s="1"/>
  <c r="I293" i="1" s="1"/>
  <c r="A292" i="1"/>
  <c r="E292" i="1" s="1" a="1"/>
  <c r="E292" i="1" s="1"/>
  <c r="N292" i="1" s="1"/>
  <c r="A291" i="1"/>
  <c r="E291" i="1" s="1" a="1"/>
  <c r="E291" i="1" s="1"/>
  <c r="N291" i="1" s="1"/>
  <c r="A290" i="1"/>
  <c r="E290" i="1" s="1" a="1"/>
  <c r="E290" i="1" s="1"/>
  <c r="N290" i="1" s="1"/>
  <c r="A289" i="1"/>
  <c r="E289" i="1" s="1" a="1"/>
  <c r="E289" i="1" s="1"/>
  <c r="N289" i="1" s="1"/>
  <c r="I289" i="1" s="1"/>
  <c r="A288" i="1"/>
  <c r="E288" i="1" s="1" a="1"/>
  <c r="E288" i="1" s="1"/>
  <c r="N288" i="1" s="1"/>
  <c r="A287" i="1"/>
  <c r="E287" i="1" s="1" a="1"/>
  <c r="E287" i="1" s="1"/>
  <c r="N287" i="1" s="1"/>
  <c r="A286" i="1"/>
  <c r="E286" i="1" s="1" a="1"/>
  <c r="E286" i="1" s="1"/>
  <c r="N286" i="1" s="1"/>
  <c r="A285" i="1"/>
  <c r="E285" i="1" s="1" a="1"/>
  <c r="E285" i="1" s="1"/>
  <c r="N285" i="1" s="1"/>
  <c r="I285" i="1" s="1"/>
  <c r="A284" i="1"/>
  <c r="E284" i="1" s="1" a="1"/>
  <c r="E284" i="1" s="1"/>
  <c r="N284" i="1" s="1"/>
  <c r="A283" i="1"/>
  <c r="E283" i="1" s="1" a="1"/>
  <c r="E283" i="1" s="1"/>
  <c r="N283" i="1" s="1"/>
  <c r="A282" i="1"/>
  <c r="E282" i="1" s="1" a="1"/>
  <c r="E282" i="1" s="1"/>
  <c r="N282" i="1" s="1"/>
  <c r="A281" i="1"/>
  <c r="E281" i="1" s="1" a="1"/>
  <c r="E281" i="1" s="1"/>
  <c r="N281" i="1" s="1"/>
  <c r="I281" i="1" s="1"/>
  <c r="A280" i="1"/>
  <c r="E280" i="1" s="1" a="1"/>
  <c r="E280" i="1" s="1"/>
  <c r="N280" i="1" s="1"/>
  <c r="A279" i="1"/>
  <c r="E279" i="1" s="1" a="1"/>
  <c r="E279" i="1" s="1"/>
  <c r="N279" i="1" s="1"/>
  <c r="I279" i="1" s="1"/>
  <c r="A278" i="1"/>
  <c r="E278" i="1" s="1" a="1"/>
  <c r="E278" i="1" s="1"/>
  <c r="N278" i="1" s="1"/>
  <c r="A277" i="1"/>
  <c r="E277" i="1" s="1" a="1"/>
  <c r="E277" i="1" s="1"/>
  <c r="N277" i="1" s="1"/>
  <c r="I277" i="1" s="1"/>
  <c r="A276" i="1"/>
  <c r="E276" i="1" s="1" a="1"/>
  <c r="E276" i="1" s="1"/>
  <c r="N276" i="1" s="1"/>
  <c r="A275" i="1"/>
  <c r="E275" i="1" s="1" a="1"/>
  <c r="E275" i="1" s="1"/>
  <c r="N275" i="1" s="1"/>
  <c r="A274" i="1"/>
  <c r="E274" i="1" s="1" a="1"/>
  <c r="E274" i="1" s="1"/>
  <c r="N274" i="1" s="1"/>
  <c r="A273" i="1"/>
  <c r="E273" i="1" s="1" a="1"/>
  <c r="E273" i="1" s="1"/>
  <c r="N273" i="1" s="1"/>
  <c r="I273" i="1" s="1"/>
  <c r="A272" i="1"/>
  <c r="E272" i="1" s="1" a="1"/>
  <c r="E272" i="1" s="1"/>
  <c r="N272" i="1" s="1"/>
  <c r="A271" i="1"/>
  <c r="E271" i="1" s="1" a="1"/>
  <c r="E271" i="1" s="1"/>
  <c r="N271" i="1" s="1"/>
  <c r="A270" i="1"/>
  <c r="E270" i="1" s="1" a="1"/>
  <c r="E270" i="1" s="1"/>
  <c r="N270" i="1" s="1"/>
  <c r="A269" i="1"/>
  <c r="E269" i="1" s="1" a="1"/>
  <c r="E269" i="1" s="1"/>
  <c r="N269" i="1" s="1"/>
  <c r="I269" i="1" s="1"/>
  <c r="A268" i="1"/>
  <c r="E268" i="1" s="1" a="1"/>
  <c r="E268" i="1" s="1"/>
  <c r="N268" i="1" s="1"/>
  <c r="A267" i="1"/>
  <c r="E267" i="1" s="1" a="1"/>
  <c r="E267" i="1" s="1"/>
  <c r="N267" i="1" s="1"/>
  <c r="A266" i="1"/>
  <c r="E266" i="1" s="1" a="1"/>
  <c r="E266" i="1" s="1"/>
  <c r="N266" i="1" s="1"/>
  <c r="A265" i="1"/>
  <c r="E265" i="1" s="1" a="1"/>
  <c r="E265" i="1" s="1"/>
  <c r="N265" i="1" s="1"/>
  <c r="I265" i="1" s="1"/>
  <c r="A264" i="1"/>
  <c r="E264" i="1" s="1" a="1"/>
  <c r="E264" i="1" s="1"/>
  <c r="N264" i="1" s="1"/>
  <c r="A263" i="1"/>
  <c r="E263" i="1" s="1" a="1"/>
  <c r="E263" i="1" s="1"/>
  <c r="N263" i="1" s="1"/>
  <c r="I263" i="1" s="1"/>
  <c r="A262" i="1"/>
  <c r="E262" i="1" s="1" a="1"/>
  <c r="E262" i="1" s="1"/>
  <c r="N262" i="1" s="1"/>
  <c r="A261" i="1"/>
  <c r="E261" i="1" s="1" a="1"/>
  <c r="E261" i="1" s="1"/>
  <c r="N261" i="1" s="1"/>
  <c r="I261" i="1" s="1"/>
  <c r="A260" i="1"/>
  <c r="E260" i="1" s="1" a="1"/>
  <c r="E260" i="1" s="1"/>
  <c r="N260" i="1" s="1"/>
  <c r="A259" i="1"/>
  <c r="E259" i="1" s="1" a="1"/>
  <c r="E259" i="1" s="1"/>
  <c r="N259" i="1" s="1"/>
  <c r="A258" i="1"/>
  <c r="E258" i="1" s="1" a="1"/>
  <c r="E258" i="1" s="1"/>
  <c r="N258" i="1" s="1"/>
  <c r="A257" i="1"/>
  <c r="E257" i="1" s="1" a="1"/>
  <c r="E257" i="1" s="1"/>
  <c r="N257" i="1" s="1"/>
  <c r="I257" i="1" s="1"/>
  <c r="A256" i="1"/>
  <c r="E256" i="1" s="1" a="1"/>
  <c r="E256" i="1" s="1"/>
  <c r="N256" i="1" s="1"/>
  <c r="A255" i="1"/>
  <c r="E255" i="1" s="1" a="1"/>
  <c r="E255" i="1" s="1"/>
  <c r="N255" i="1" s="1"/>
  <c r="A254" i="1"/>
  <c r="E254" i="1" s="1" a="1"/>
  <c r="E254" i="1" s="1"/>
  <c r="N254" i="1" s="1"/>
  <c r="A253" i="1"/>
  <c r="E253" i="1" s="1" a="1"/>
  <c r="E253" i="1" s="1"/>
  <c r="N253" i="1" s="1"/>
  <c r="I253" i="1" s="1"/>
  <c r="A252" i="1"/>
  <c r="E252" i="1" s="1" a="1"/>
  <c r="E252" i="1" s="1"/>
  <c r="N252" i="1" s="1"/>
  <c r="A251" i="1"/>
  <c r="E251" i="1" s="1" a="1"/>
  <c r="E251" i="1" s="1"/>
  <c r="N251" i="1" s="1"/>
  <c r="A250" i="1"/>
  <c r="E250" i="1" s="1" a="1"/>
  <c r="E250" i="1" s="1"/>
  <c r="N250" i="1" s="1"/>
  <c r="A249" i="1"/>
  <c r="E249" i="1" s="1" a="1"/>
  <c r="E249" i="1" s="1"/>
  <c r="N249" i="1" s="1"/>
  <c r="I249" i="1" s="1"/>
  <c r="A248" i="1"/>
  <c r="E248" i="1" s="1" a="1"/>
  <c r="E248" i="1" s="1"/>
  <c r="N248" i="1" s="1"/>
  <c r="A247" i="1"/>
  <c r="E247" i="1" s="1" a="1"/>
  <c r="E247" i="1" s="1"/>
  <c r="N247" i="1" s="1"/>
  <c r="I247" i="1" s="1"/>
  <c r="A246" i="1"/>
  <c r="E246" i="1" s="1" a="1"/>
  <c r="E246" i="1" s="1"/>
  <c r="N246" i="1" s="1"/>
  <c r="A245" i="1"/>
  <c r="E245" i="1" s="1" a="1"/>
  <c r="E245" i="1" s="1"/>
  <c r="N245" i="1" s="1"/>
  <c r="I245" i="1" s="1"/>
  <c r="A244" i="1"/>
  <c r="E244" i="1" s="1" a="1"/>
  <c r="E244" i="1" s="1"/>
  <c r="N244" i="1" s="1"/>
  <c r="A243" i="1"/>
  <c r="E243" i="1" s="1" a="1"/>
  <c r="E243" i="1" s="1"/>
  <c r="N243" i="1" s="1"/>
  <c r="A242" i="1"/>
  <c r="E242" i="1" s="1" a="1"/>
  <c r="E242" i="1" s="1"/>
  <c r="N242" i="1" s="1"/>
  <c r="A241" i="1"/>
  <c r="E241" i="1" s="1" a="1"/>
  <c r="E241" i="1" s="1"/>
  <c r="N241" i="1" s="1"/>
  <c r="I241" i="1" s="1"/>
  <c r="A240" i="1"/>
  <c r="E240" i="1" s="1" a="1"/>
  <c r="E240" i="1" s="1"/>
  <c r="N240" i="1" s="1"/>
  <c r="A239" i="1"/>
  <c r="E239" i="1" s="1" a="1"/>
  <c r="E239" i="1" s="1"/>
  <c r="N239" i="1" s="1"/>
  <c r="I239" i="1" s="1"/>
  <c r="A238" i="1"/>
  <c r="E238" i="1" s="1" a="1"/>
  <c r="E238" i="1" s="1"/>
  <c r="N238" i="1" s="1"/>
  <c r="A237" i="1"/>
  <c r="E237" i="1" s="1" a="1"/>
  <c r="E237" i="1" s="1"/>
  <c r="N237" i="1" s="1"/>
  <c r="I237" i="1" s="1"/>
  <c r="A236" i="1"/>
  <c r="E236" i="1" s="1" a="1"/>
  <c r="E236" i="1" s="1"/>
  <c r="N236" i="1" s="1"/>
  <c r="A235" i="1"/>
  <c r="E235" i="1" s="1" a="1"/>
  <c r="E235" i="1" s="1"/>
  <c r="N235" i="1" s="1"/>
  <c r="A234" i="1"/>
  <c r="E234" i="1" s="1" a="1"/>
  <c r="E234" i="1" s="1"/>
  <c r="N234" i="1" s="1"/>
  <c r="A233" i="1"/>
  <c r="E233" i="1" s="1" a="1"/>
  <c r="E233" i="1" s="1"/>
  <c r="N233" i="1" s="1"/>
  <c r="I233" i="1" s="1"/>
  <c r="A232" i="1"/>
  <c r="E232" i="1" s="1" a="1"/>
  <c r="E232" i="1" s="1"/>
  <c r="N232" i="1" s="1"/>
  <c r="A231" i="1"/>
  <c r="E231" i="1" s="1" a="1"/>
  <c r="E231" i="1" s="1"/>
  <c r="N231" i="1" s="1"/>
  <c r="A230" i="1"/>
  <c r="E230" i="1" s="1" a="1"/>
  <c r="E230" i="1" s="1"/>
  <c r="N230" i="1" s="1"/>
  <c r="A229" i="1"/>
  <c r="E229" i="1" s="1" a="1"/>
  <c r="E229" i="1" s="1"/>
  <c r="N229" i="1" s="1"/>
  <c r="I229" i="1" s="1"/>
  <c r="A228" i="1"/>
  <c r="E228" i="1" s="1" a="1"/>
  <c r="E228" i="1" s="1"/>
  <c r="N228" i="1" s="1"/>
  <c r="G228" i="1" s="1"/>
  <c r="A227" i="1"/>
  <c r="E227" i="1" s="1" a="1"/>
  <c r="E227" i="1" s="1"/>
  <c r="N227" i="1" s="1"/>
  <c r="A226" i="1"/>
  <c r="E226" i="1" s="1" a="1"/>
  <c r="E226" i="1" s="1"/>
  <c r="N226" i="1" s="1"/>
  <c r="G226" i="1" s="1"/>
  <c r="A225" i="1"/>
  <c r="E225" i="1" s="1" a="1"/>
  <c r="E225" i="1" s="1"/>
  <c r="N225" i="1" s="1"/>
  <c r="A224" i="1"/>
  <c r="E224" i="1" s="1" a="1"/>
  <c r="E224" i="1" s="1"/>
  <c r="N224" i="1" s="1"/>
  <c r="A223" i="1"/>
  <c r="E223" i="1" s="1" a="1"/>
  <c r="E223" i="1" s="1"/>
  <c r="N223" i="1" s="1"/>
  <c r="A222" i="1"/>
  <c r="E222" i="1" s="1" a="1"/>
  <c r="E222" i="1" s="1"/>
  <c r="N222" i="1" s="1"/>
  <c r="A221" i="1"/>
  <c r="E221" i="1" s="1" a="1"/>
  <c r="E221" i="1" s="1"/>
  <c r="N221" i="1" s="1"/>
  <c r="I221" i="1" s="1"/>
  <c r="A220" i="1"/>
  <c r="E220" i="1" s="1" a="1"/>
  <c r="E220" i="1" s="1"/>
  <c r="N220" i="1" s="1"/>
  <c r="G220" i="1" s="1"/>
  <c r="A219" i="1"/>
  <c r="E219" i="1" s="1" a="1"/>
  <c r="E219" i="1" s="1"/>
  <c r="N219" i="1" s="1"/>
  <c r="A218" i="1"/>
  <c r="E218" i="1" s="1" a="1"/>
  <c r="E218" i="1" s="1"/>
  <c r="N218" i="1" s="1"/>
  <c r="G218" i="1" s="1"/>
  <c r="A217" i="1"/>
  <c r="E217" i="1" s="1" a="1"/>
  <c r="E217" i="1" s="1"/>
  <c r="N217" i="1" s="1"/>
  <c r="A216" i="1"/>
  <c r="E216" i="1" s="1" a="1"/>
  <c r="E216" i="1" s="1"/>
  <c r="N216" i="1" s="1"/>
  <c r="A215" i="1"/>
  <c r="E215" i="1" s="1" a="1"/>
  <c r="E215" i="1" s="1"/>
  <c r="N215" i="1" s="1"/>
  <c r="A214" i="1"/>
  <c r="E214" i="1" s="1" a="1"/>
  <c r="E214" i="1" s="1"/>
  <c r="N214" i="1" s="1"/>
  <c r="A213" i="1"/>
  <c r="E213" i="1" s="1" a="1"/>
  <c r="E213" i="1" s="1"/>
  <c r="N213" i="1" s="1"/>
  <c r="I213" i="1" s="1"/>
  <c r="A212" i="1"/>
  <c r="E212" i="1" s="1" a="1"/>
  <c r="E212" i="1" s="1"/>
  <c r="N212" i="1" s="1"/>
  <c r="G212" i="1" s="1"/>
  <c r="A211" i="1"/>
  <c r="E211" i="1" s="1" a="1"/>
  <c r="E211" i="1" s="1"/>
  <c r="N211" i="1" s="1"/>
  <c r="A210" i="1"/>
  <c r="E210" i="1" s="1" a="1"/>
  <c r="E210" i="1" s="1"/>
  <c r="N210" i="1" s="1"/>
  <c r="G210" i="1" s="1"/>
  <c r="A209" i="1"/>
  <c r="E209" i="1" s="1" a="1"/>
  <c r="E209" i="1" s="1"/>
  <c r="N209" i="1" s="1"/>
  <c r="A208" i="1"/>
  <c r="E208" i="1" s="1" a="1"/>
  <c r="E208" i="1" s="1"/>
  <c r="N208" i="1" s="1"/>
  <c r="A207" i="1"/>
  <c r="E207" i="1" s="1" a="1"/>
  <c r="E207" i="1" s="1"/>
  <c r="N207" i="1" s="1"/>
  <c r="A206" i="1"/>
  <c r="E206" i="1" s="1" a="1"/>
  <c r="E206" i="1" s="1"/>
  <c r="N206" i="1" s="1"/>
  <c r="A205" i="1"/>
  <c r="E205" i="1" s="1" a="1"/>
  <c r="E205" i="1" s="1"/>
  <c r="N205" i="1" s="1"/>
  <c r="I205" i="1" s="1"/>
  <c r="A204" i="1"/>
  <c r="E204" i="1" s="1" a="1"/>
  <c r="E204" i="1" s="1"/>
  <c r="N204" i="1" s="1"/>
  <c r="G204" i="1" s="1"/>
  <c r="A203" i="1"/>
  <c r="E203" i="1" s="1" a="1"/>
  <c r="E203" i="1" s="1"/>
  <c r="N203" i="1" s="1"/>
  <c r="A202" i="1"/>
  <c r="E202" i="1" s="1" a="1"/>
  <c r="E202" i="1" s="1"/>
  <c r="N202" i="1" s="1"/>
  <c r="A201" i="1"/>
  <c r="E201" i="1" s="1" a="1"/>
  <c r="E201" i="1" s="1"/>
  <c r="N201" i="1" s="1"/>
  <c r="A200" i="1"/>
  <c r="E200" i="1" s="1" a="1"/>
  <c r="E200" i="1" s="1"/>
  <c r="N200" i="1" s="1"/>
  <c r="A199" i="1"/>
  <c r="E199" i="1" s="1" a="1"/>
  <c r="E199" i="1" s="1"/>
  <c r="N199" i="1" s="1"/>
  <c r="A198" i="1"/>
  <c r="E198" i="1" s="1" a="1"/>
  <c r="E198" i="1" s="1"/>
  <c r="N198" i="1" s="1"/>
  <c r="A197" i="1"/>
  <c r="E197" i="1" s="1" a="1"/>
  <c r="E197" i="1" s="1"/>
  <c r="N197" i="1" s="1"/>
  <c r="A196" i="1"/>
  <c r="E196" i="1" s="1" a="1"/>
  <c r="E196" i="1" s="1"/>
  <c r="N196" i="1" s="1"/>
  <c r="A195" i="1"/>
  <c r="E195" i="1" s="1" a="1"/>
  <c r="E195" i="1" s="1"/>
  <c r="N195" i="1" s="1"/>
  <c r="L195" i="1" s="1"/>
  <c r="A194" i="1"/>
  <c r="E194" i="1" s="1" a="1"/>
  <c r="E194" i="1" s="1"/>
  <c r="N194" i="1" s="1"/>
  <c r="A193" i="1"/>
  <c r="E193" i="1" s="1" a="1"/>
  <c r="E193" i="1" s="1"/>
  <c r="N193" i="1" s="1"/>
  <c r="A192" i="1"/>
  <c r="E192" i="1" s="1" a="1"/>
  <c r="E192" i="1" s="1"/>
  <c r="N192" i="1" s="1"/>
  <c r="A191" i="1"/>
  <c r="E191" i="1" s="1" a="1"/>
  <c r="E191" i="1" s="1"/>
  <c r="N191" i="1" s="1"/>
  <c r="A190" i="1"/>
  <c r="E190" i="1" s="1" a="1"/>
  <c r="E190" i="1" s="1"/>
  <c r="N190" i="1" s="1"/>
  <c r="A189" i="1"/>
  <c r="E189" i="1" s="1" a="1"/>
  <c r="E189" i="1" s="1"/>
  <c r="N189" i="1" s="1"/>
  <c r="A188" i="1"/>
  <c r="E188" i="1" s="1" a="1"/>
  <c r="E188" i="1" s="1"/>
  <c r="N188" i="1" s="1"/>
  <c r="A187" i="1"/>
  <c r="E187" i="1" s="1" a="1"/>
  <c r="E187" i="1" s="1"/>
  <c r="N187" i="1" s="1"/>
  <c r="L187" i="1" s="1"/>
  <c r="A186" i="1"/>
  <c r="E186" i="1" s="1" a="1"/>
  <c r="E186" i="1" s="1"/>
  <c r="N186" i="1" s="1"/>
  <c r="A185" i="1"/>
  <c r="E185" i="1" s="1" a="1"/>
  <c r="E185" i="1" s="1"/>
  <c r="N185" i="1" s="1"/>
  <c r="A184" i="1"/>
  <c r="E184" i="1" s="1" a="1"/>
  <c r="E184" i="1" s="1"/>
  <c r="N184" i="1" s="1"/>
  <c r="A183" i="1"/>
  <c r="E183" i="1" s="1" a="1"/>
  <c r="E183" i="1" s="1"/>
  <c r="N183" i="1" s="1"/>
  <c r="A182" i="1"/>
  <c r="E182" i="1" s="1" a="1"/>
  <c r="E182" i="1" s="1"/>
  <c r="N182" i="1" s="1"/>
  <c r="A181" i="1"/>
  <c r="E181" i="1" s="1" a="1"/>
  <c r="E181" i="1" s="1"/>
  <c r="N181" i="1" s="1"/>
  <c r="A180" i="1"/>
  <c r="E180" i="1" s="1" a="1"/>
  <c r="E180" i="1" s="1"/>
  <c r="N180" i="1" s="1"/>
  <c r="A179" i="1"/>
  <c r="E179" i="1" s="1" a="1"/>
  <c r="E179" i="1" s="1"/>
  <c r="N179" i="1" s="1"/>
  <c r="L179" i="1" s="1"/>
  <c r="A178" i="1"/>
  <c r="E178" i="1" s="1" a="1"/>
  <c r="E178" i="1" s="1"/>
  <c r="N178" i="1" s="1"/>
  <c r="A177" i="1"/>
  <c r="E177" i="1" s="1" a="1"/>
  <c r="E177" i="1" s="1"/>
  <c r="N177" i="1" s="1"/>
  <c r="A176" i="1"/>
  <c r="E176" i="1" s="1" a="1"/>
  <c r="E176" i="1" s="1"/>
  <c r="N176" i="1" s="1"/>
  <c r="A175" i="1"/>
  <c r="E175" i="1" s="1" a="1"/>
  <c r="E175" i="1" s="1"/>
  <c r="N175" i="1" s="1"/>
  <c r="A174" i="1"/>
  <c r="E174" i="1" s="1" a="1"/>
  <c r="E174" i="1" s="1"/>
  <c r="N174" i="1" s="1"/>
  <c r="A173" i="1"/>
  <c r="E173" i="1" s="1" a="1"/>
  <c r="E173" i="1" s="1"/>
  <c r="N173" i="1" s="1"/>
  <c r="A172" i="1"/>
  <c r="E172" i="1" s="1" a="1"/>
  <c r="E172" i="1" s="1"/>
  <c r="N172" i="1" s="1"/>
  <c r="A171" i="1"/>
  <c r="E171" i="1" s="1" a="1"/>
  <c r="E171" i="1" s="1"/>
  <c r="N171" i="1" s="1"/>
  <c r="A170" i="1"/>
  <c r="E170" i="1" s="1" a="1"/>
  <c r="E170" i="1" s="1"/>
  <c r="N170" i="1" s="1"/>
  <c r="A169" i="1"/>
  <c r="E169" i="1" s="1" a="1"/>
  <c r="E169" i="1" s="1"/>
  <c r="N169" i="1" s="1"/>
  <c r="A168" i="1"/>
  <c r="E168" i="1" s="1" a="1"/>
  <c r="E168" i="1" s="1"/>
  <c r="N168" i="1" s="1"/>
  <c r="A167" i="1"/>
  <c r="E167" i="1" s="1" a="1"/>
  <c r="E167" i="1" s="1"/>
  <c r="N167" i="1" s="1"/>
  <c r="A166" i="1"/>
  <c r="E166" i="1" s="1" a="1"/>
  <c r="E166" i="1" s="1"/>
  <c r="N166" i="1" s="1"/>
  <c r="A165" i="1"/>
  <c r="E165" i="1" s="1" a="1"/>
  <c r="E165" i="1" s="1"/>
  <c r="N165" i="1" s="1"/>
  <c r="A164" i="1"/>
  <c r="E164" i="1" s="1" a="1"/>
  <c r="E164" i="1" s="1"/>
  <c r="N164" i="1" s="1"/>
  <c r="A163" i="1"/>
  <c r="E163" i="1" s="1" a="1"/>
  <c r="E163" i="1" s="1"/>
  <c r="N163" i="1" s="1"/>
  <c r="A162" i="1"/>
  <c r="E162" i="1" s="1" a="1"/>
  <c r="E162" i="1" s="1"/>
  <c r="N162" i="1" s="1"/>
  <c r="A161" i="1"/>
  <c r="E161" i="1" s="1" a="1"/>
  <c r="E161" i="1" s="1"/>
  <c r="N161" i="1" s="1"/>
  <c r="A160" i="1"/>
  <c r="E160" i="1" s="1" a="1"/>
  <c r="E160" i="1" s="1"/>
  <c r="N160" i="1" s="1"/>
  <c r="A159" i="1"/>
  <c r="E159" i="1" s="1" a="1"/>
  <c r="E159" i="1" s="1"/>
  <c r="N159" i="1" s="1"/>
  <c r="A158" i="1"/>
  <c r="E158" i="1" s="1" a="1"/>
  <c r="E158" i="1" s="1"/>
  <c r="N158" i="1" s="1"/>
  <c r="A157" i="1"/>
  <c r="E157" i="1" s="1" a="1"/>
  <c r="E157" i="1" s="1"/>
  <c r="N157" i="1" s="1"/>
  <c r="A156" i="1"/>
  <c r="E156" i="1" s="1" a="1"/>
  <c r="E156" i="1" s="1"/>
  <c r="N156" i="1" s="1"/>
  <c r="A155" i="1"/>
  <c r="E155" i="1" s="1" a="1"/>
  <c r="E155" i="1" s="1"/>
  <c r="N155" i="1" s="1"/>
  <c r="A154" i="1"/>
  <c r="E154" i="1" s="1" a="1"/>
  <c r="E154" i="1" s="1"/>
  <c r="N154" i="1" s="1"/>
  <c r="A153" i="1"/>
  <c r="E153" i="1" s="1" a="1"/>
  <c r="E153" i="1" s="1"/>
  <c r="N153" i="1" s="1"/>
  <c r="A152" i="1"/>
  <c r="E152" i="1" s="1" a="1"/>
  <c r="E152" i="1" s="1"/>
  <c r="N152" i="1" s="1"/>
  <c r="A151" i="1"/>
  <c r="E151" i="1" s="1" a="1"/>
  <c r="E151" i="1" s="1"/>
  <c r="N151" i="1" s="1"/>
  <c r="A150" i="1"/>
  <c r="E150" i="1" s="1" a="1"/>
  <c r="E150" i="1" s="1"/>
  <c r="N150" i="1" s="1"/>
  <c r="A149" i="1"/>
  <c r="E149" i="1" s="1" a="1"/>
  <c r="E149" i="1" s="1"/>
  <c r="N149" i="1" s="1"/>
  <c r="A148" i="1"/>
  <c r="E148" i="1" s="1" a="1"/>
  <c r="E148" i="1" s="1"/>
  <c r="N148" i="1" s="1"/>
  <c r="A147" i="1"/>
  <c r="E147" i="1" s="1" a="1"/>
  <c r="E147" i="1" s="1"/>
  <c r="N147" i="1" s="1"/>
  <c r="A146" i="1"/>
  <c r="E146" i="1" s="1" a="1"/>
  <c r="E146" i="1" s="1"/>
  <c r="N146" i="1" s="1"/>
  <c r="A145" i="1"/>
  <c r="E145" i="1" s="1" a="1"/>
  <c r="E145" i="1" s="1"/>
  <c r="N145" i="1" s="1"/>
  <c r="A144" i="1"/>
  <c r="E144" i="1" s="1" a="1"/>
  <c r="E144" i="1" s="1"/>
  <c r="N144" i="1" s="1"/>
  <c r="A143" i="1"/>
  <c r="E143" i="1" s="1" a="1"/>
  <c r="E143" i="1" s="1"/>
  <c r="N143" i="1" s="1"/>
  <c r="A142" i="1"/>
  <c r="E142" i="1" s="1" a="1"/>
  <c r="E142" i="1" s="1"/>
  <c r="N142" i="1" s="1"/>
  <c r="A141" i="1"/>
  <c r="E141" i="1" s="1" a="1"/>
  <c r="E141" i="1" s="1"/>
  <c r="N141" i="1" s="1"/>
  <c r="A140" i="1"/>
  <c r="E140" i="1" s="1" a="1"/>
  <c r="E140" i="1" s="1"/>
  <c r="N140" i="1" s="1"/>
  <c r="A139" i="1"/>
  <c r="E139" i="1" s="1" a="1"/>
  <c r="E139" i="1" s="1"/>
  <c r="N139" i="1" s="1"/>
  <c r="A138" i="1"/>
  <c r="E138" i="1" s="1" a="1"/>
  <c r="E138" i="1" s="1"/>
  <c r="N138" i="1" s="1"/>
  <c r="A137" i="1"/>
  <c r="E137" i="1" s="1" a="1"/>
  <c r="E137" i="1" s="1"/>
  <c r="N137" i="1" s="1"/>
  <c r="A136" i="1"/>
  <c r="E136" i="1" s="1" a="1"/>
  <c r="E136" i="1" s="1"/>
  <c r="N136" i="1" s="1"/>
  <c r="A135" i="1"/>
  <c r="E135" i="1" s="1" a="1"/>
  <c r="E135" i="1" s="1"/>
  <c r="N135" i="1" s="1"/>
  <c r="A134" i="1"/>
  <c r="E134" i="1" s="1" a="1"/>
  <c r="E134" i="1" s="1"/>
  <c r="N134" i="1" s="1"/>
  <c r="A133" i="1"/>
  <c r="E133" i="1" s="1" a="1"/>
  <c r="E133" i="1" s="1"/>
  <c r="N133" i="1" s="1"/>
  <c r="A132" i="1"/>
  <c r="E132" i="1" s="1" a="1"/>
  <c r="E132" i="1" s="1"/>
  <c r="N132" i="1" s="1"/>
  <c r="A131" i="1"/>
  <c r="E131" i="1" s="1" a="1"/>
  <c r="E131" i="1" s="1"/>
  <c r="N131" i="1" s="1"/>
  <c r="A130" i="1"/>
  <c r="E130" i="1" s="1" a="1"/>
  <c r="E130" i="1" s="1"/>
  <c r="N130" i="1" s="1"/>
  <c r="A129" i="1"/>
  <c r="E129" i="1" s="1" a="1"/>
  <c r="E129" i="1" s="1"/>
  <c r="N129" i="1" s="1"/>
  <c r="A128" i="1"/>
  <c r="E128" i="1" s="1" a="1"/>
  <c r="E128" i="1" s="1"/>
  <c r="N128" i="1" s="1"/>
  <c r="A127" i="1"/>
  <c r="E127" i="1" s="1" a="1"/>
  <c r="E127" i="1" s="1"/>
  <c r="N127" i="1" s="1"/>
  <c r="A126" i="1"/>
  <c r="E126" i="1" s="1" a="1"/>
  <c r="E126" i="1" s="1"/>
  <c r="N126" i="1" s="1"/>
  <c r="A125" i="1"/>
  <c r="E125" i="1" s="1" a="1"/>
  <c r="E125" i="1" s="1"/>
  <c r="N125" i="1" s="1"/>
  <c r="A124" i="1"/>
  <c r="E124" i="1" s="1" a="1"/>
  <c r="E124" i="1" s="1"/>
  <c r="N124" i="1" s="1"/>
  <c r="A123" i="1"/>
  <c r="E123" i="1" s="1" a="1"/>
  <c r="E123" i="1" s="1"/>
  <c r="N123" i="1" s="1"/>
  <c r="A122" i="1"/>
  <c r="E122" i="1" s="1" a="1"/>
  <c r="E122" i="1" s="1"/>
  <c r="N122" i="1" s="1"/>
  <c r="A121" i="1"/>
  <c r="E121" i="1" s="1" a="1"/>
  <c r="E121" i="1" s="1"/>
  <c r="N121" i="1" s="1"/>
  <c r="A120" i="1"/>
  <c r="E120" i="1" s="1" a="1"/>
  <c r="E120" i="1" s="1"/>
  <c r="N120" i="1" s="1"/>
  <c r="A119" i="1"/>
  <c r="E119" i="1" s="1" a="1"/>
  <c r="E119" i="1" s="1"/>
  <c r="N119" i="1" s="1"/>
  <c r="A118" i="1"/>
  <c r="E118" i="1" s="1" a="1"/>
  <c r="E118" i="1" s="1"/>
  <c r="N118" i="1" s="1"/>
  <c r="A117" i="1"/>
  <c r="E117" i="1" s="1" a="1"/>
  <c r="E117" i="1" s="1"/>
  <c r="N117" i="1" s="1"/>
  <c r="A116" i="1"/>
  <c r="E116" i="1" s="1" a="1"/>
  <c r="E116" i="1" s="1"/>
  <c r="N116" i="1" s="1"/>
  <c r="A115" i="1"/>
  <c r="E115" i="1" s="1" a="1"/>
  <c r="E115" i="1" s="1"/>
  <c r="N115" i="1" s="1"/>
  <c r="A114" i="1"/>
  <c r="E114" i="1" s="1" a="1"/>
  <c r="E114" i="1" s="1"/>
  <c r="N114" i="1" s="1"/>
  <c r="A113" i="1"/>
  <c r="E113" i="1" s="1" a="1"/>
  <c r="E113" i="1" s="1"/>
  <c r="N113" i="1" s="1"/>
  <c r="A112" i="1"/>
  <c r="E112" i="1" s="1" a="1"/>
  <c r="E112" i="1" s="1"/>
  <c r="N112" i="1" s="1"/>
  <c r="A111" i="1"/>
  <c r="E111" i="1" s="1" a="1"/>
  <c r="E111" i="1" s="1"/>
  <c r="N111" i="1" s="1"/>
  <c r="A110" i="1"/>
  <c r="E110" i="1" s="1" a="1"/>
  <c r="E110" i="1" s="1"/>
  <c r="N110" i="1" s="1"/>
  <c r="A109" i="1"/>
  <c r="E109" i="1" s="1" a="1"/>
  <c r="E109" i="1" s="1"/>
  <c r="N109" i="1" s="1"/>
  <c r="A108" i="1"/>
  <c r="E108" i="1" s="1" a="1"/>
  <c r="E108" i="1" s="1"/>
  <c r="N108" i="1" s="1"/>
  <c r="A107" i="1"/>
  <c r="E107" i="1" s="1" a="1"/>
  <c r="E107" i="1" s="1"/>
  <c r="N107" i="1" s="1"/>
  <c r="A106" i="1"/>
  <c r="E106" i="1" s="1" a="1"/>
  <c r="E106" i="1" s="1"/>
  <c r="N106" i="1" s="1"/>
  <c r="A105" i="1"/>
  <c r="E105" i="1" s="1" a="1"/>
  <c r="E105" i="1" s="1"/>
  <c r="N105" i="1" s="1"/>
  <c r="A104" i="1"/>
  <c r="E104" i="1" s="1" a="1"/>
  <c r="E104" i="1" s="1"/>
  <c r="N104" i="1" s="1"/>
  <c r="A103" i="1"/>
  <c r="E103" i="1" s="1" a="1"/>
  <c r="E103" i="1" s="1"/>
  <c r="N103" i="1" s="1"/>
  <c r="A102" i="1"/>
  <c r="E102" i="1" s="1" a="1"/>
  <c r="E102" i="1" s="1"/>
  <c r="N102" i="1" s="1"/>
  <c r="A101" i="1"/>
  <c r="E101" i="1" s="1" a="1"/>
  <c r="E101" i="1" s="1"/>
  <c r="N101" i="1" s="1"/>
  <c r="A100" i="1"/>
  <c r="E100" i="1" s="1" a="1"/>
  <c r="E100" i="1" s="1"/>
  <c r="N100" i="1" s="1"/>
  <c r="A99" i="1"/>
  <c r="E99" i="1" s="1" a="1"/>
  <c r="E99" i="1" s="1"/>
  <c r="N99" i="1" s="1"/>
  <c r="A98" i="1"/>
  <c r="E98" i="1" s="1" a="1"/>
  <c r="E98" i="1" s="1"/>
  <c r="N98" i="1" s="1"/>
  <c r="A97" i="1"/>
  <c r="E97" i="1" s="1" a="1"/>
  <c r="E97" i="1" s="1"/>
  <c r="N97" i="1" s="1"/>
  <c r="A96" i="1"/>
  <c r="E96" i="1" s="1" a="1"/>
  <c r="E96" i="1" s="1"/>
  <c r="N96" i="1" s="1"/>
  <c r="A95" i="1"/>
  <c r="E95" i="1" s="1" a="1"/>
  <c r="E95" i="1" s="1"/>
  <c r="N95" i="1" s="1"/>
  <c r="A94" i="1"/>
  <c r="E94" i="1" s="1" a="1"/>
  <c r="E94" i="1" s="1"/>
  <c r="N94" i="1" s="1"/>
  <c r="A93" i="1"/>
  <c r="E93" i="1" s="1" a="1"/>
  <c r="E93" i="1" s="1"/>
  <c r="N93" i="1" s="1"/>
  <c r="A92" i="1"/>
  <c r="E92" i="1" s="1" a="1"/>
  <c r="E92" i="1" s="1"/>
  <c r="N92" i="1" s="1"/>
  <c r="A91" i="1"/>
  <c r="E91" i="1" s="1" a="1"/>
  <c r="E91" i="1" s="1"/>
  <c r="N91" i="1" s="1"/>
  <c r="P90" i="1" a="1"/>
  <c r="P96" i="1" s="1"/>
  <c r="A90" i="1"/>
  <c r="E90" i="1" s="1" a="1"/>
  <c r="E90" i="1" s="1"/>
  <c r="N90" i="1" s="1"/>
  <c r="N89" i="1"/>
  <c r="L89" i="1" s="1"/>
  <c r="A89" i="1"/>
  <c r="N88" i="1"/>
  <c r="L88" i="1"/>
  <c r="I88" i="1"/>
  <c r="G88" i="1"/>
  <c r="A88" i="1"/>
  <c r="N87" i="1"/>
  <c r="G87" i="1" s="1"/>
  <c r="A87" i="1"/>
  <c r="N86" i="1"/>
  <c r="I86" i="1" s="1"/>
  <c r="L86" i="1"/>
  <c r="G86" i="1"/>
  <c r="A86" i="1"/>
  <c r="N85" i="1"/>
  <c r="L85" i="1" s="1"/>
  <c r="A85" i="1"/>
  <c r="N84" i="1"/>
  <c r="I84" i="1" s="1"/>
  <c r="L84" i="1"/>
  <c r="A84" i="1"/>
  <c r="N83" i="1"/>
  <c r="G83" i="1" s="1"/>
  <c r="A83" i="1"/>
  <c r="N82" i="1"/>
  <c r="I82" i="1" s="1"/>
  <c r="A82" i="1"/>
  <c r="N81" i="1"/>
  <c r="L81" i="1" s="1"/>
  <c r="A81" i="1"/>
  <c r="N80" i="1"/>
  <c r="L80" i="1"/>
  <c r="I80" i="1"/>
  <c r="G80" i="1"/>
  <c r="A80" i="1"/>
  <c r="N79" i="1"/>
  <c r="G79" i="1" s="1"/>
  <c r="A79" i="1"/>
  <c r="N78" i="1"/>
  <c r="I78" i="1" s="1"/>
  <c r="L78" i="1"/>
  <c r="G78" i="1"/>
  <c r="A78" i="1"/>
  <c r="N77" i="1"/>
  <c r="L77" i="1" s="1"/>
  <c r="A77" i="1"/>
  <c r="N76" i="1"/>
  <c r="I76" i="1" s="1"/>
  <c r="L76" i="1"/>
  <c r="A76" i="1"/>
  <c r="N75" i="1"/>
  <c r="G75" i="1" s="1"/>
  <c r="A75" i="1"/>
  <c r="N74" i="1"/>
  <c r="I74" i="1" s="1"/>
  <c r="A74" i="1"/>
  <c r="N73" i="1"/>
  <c r="L73" i="1" s="1"/>
  <c r="A73" i="1"/>
  <c r="N72" i="1"/>
  <c r="L72" i="1"/>
  <c r="I72" i="1"/>
  <c r="G72" i="1"/>
  <c r="A72" i="1"/>
  <c r="N71" i="1"/>
  <c r="G71" i="1" s="1"/>
  <c r="A71" i="1"/>
  <c r="N70" i="1"/>
  <c r="I70" i="1" s="1"/>
  <c r="L70" i="1"/>
  <c r="G70" i="1"/>
  <c r="A70" i="1"/>
  <c r="N69" i="1"/>
  <c r="L69" i="1" s="1"/>
  <c r="A69" i="1"/>
  <c r="N68" i="1"/>
  <c r="I68" i="1" s="1"/>
  <c r="L68" i="1"/>
  <c r="A68" i="1"/>
  <c r="N67" i="1"/>
  <c r="G67" i="1" s="1"/>
  <c r="A67" i="1"/>
  <c r="N66" i="1"/>
  <c r="I66" i="1" s="1"/>
  <c r="A66" i="1"/>
  <c r="N65" i="1"/>
  <c r="L65" i="1" s="1"/>
  <c r="A65" i="1"/>
  <c r="N64" i="1"/>
  <c r="L64" i="1"/>
  <c r="I64" i="1"/>
  <c r="G64" i="1"/>
  <c r="A64" i="1"/>
  <c r="N63" i="1"/>
  <c r="G63" i="1" s="1"/>
  <c r="A63" i="1"/>
  <c r="N62" i="1"/>
  <c r="I62" i="1" s="1"/>
  <c r="L62" i="1"/>
  <c r="G62" i="1"/>
  <c r="A62" i="1"/>
  <c r="N61" i="1"/>
  <c r="L61" i="1" s="1"/>
  <c r="A61" i="1"/>
  <c r="N60" i="1"/>
  <c r="I60" i="1" s="1"/>
  <c r="L60" i="1"/>
  <c r="A60" i="1"/>
  <c r="N59" i="1"/>
  <c r="G59" i="1" s="1"/>
  <c r="A59" i="1"/>
  <c r="N58" i="1"/>
  <c r="I58" i="1" s="1"/>
  <c r="A58" i="1"/>
  <c r="N57" i="1"/>
  <c r="L57" i="1" s="1"/>
  <c r="A57" i="1"/>
  <c r="N56" i="1"/>
  <c r="L56" i="1"/>
  <c r="I56" i="1"/>
  <c r="G56" i="1"/>
  <c r="A56" i="1"/>
  <c r="N55" i="1"/>
  <c r="G55" i="1" s="1"/>
  <c r="A55" i="1"/>
  <c r="N54" i="1"/>
  <c r="I54" i="1" s="1"/>
  <c r="L54" i="1"/>
  <c r="G54" i="1"/>
  <c r="A54" i="1"/>
  <c r="N53" i="1"/>
  <c r="L53" i="1" s="1"/>
  <c r="A53" i="1"/>
  <c r="N52" i="1"/>
  <c r="I52" i="1" s="1"/>
  <c r="L52" i="1"/>
  <c r="A52" i="1"/>
  <c r="N51" i="1"/>
  <c r="G51" i="1" s="1"/>
  <c r="A51" i="1"/>
  <c r="N50" i="1"/>
  <c r="I50" i="1" s="1"/>
  <c r="A50" i="1"/>
  <c r="N49" i="1"/>
  <c r="L49" i="1" s="1"/>
  <c r="A49" i="1"/>
  <c r="N48" i="1"/>
  <c r="L48" i="1"/>
  <c r="I48" i="1"/>
  <c r="G48" i="1"/>
  <c r="A48" i="1"/>
  <c r="N47" i="1"/>
  <c r="G47" i="1" s="1"/>
  <c r="A47" i="1"/>
  <c r="N46" i="1"/>
  <c r="I46" i="1" s="1"/>
  <c r="L46" i="1"/>
  <c r="G46" i="1"/>
  <c r="A46" i="1"/>
  <c r="N45" i="1"/>
  <c r="L45" i="1" s="1"/>
  <c r="A45" i="1"/>
  <c r="N44" i="1"/>
  <c r="I44" i="1" s="1"/>
  <c r="L44" i="1"/>
  <c r="A44" i="1"/>
  <c r="N43" i="1"/>
  <c r="G43" i="1" s="1"/>
  <c r="A43" i="1"/>
  <c r="N42" i="1"/>
  <c r="I42" i="1" s="1"/>
  <c r="A42" i="1"/>
  <c r="N41" i="1"/>
  <c r="L41" i="1" s="1"/>
  <c r="A41" i="1"/>
  <c r="N40" i="1"/>
  <c r="L40" i="1"/>
  <c r="I40" i="1"/>
  <c r="G40" i="1"/>
  <c r="A40" i="1"/>
  <c r="N39" i="1"/>
  <c r="G39" i="1" s="1"/>
  <c r="A39" i="1"/>
  <c r="N38" i="1"/>
  <c r="I38" i="1" s="1"/>
  <c r="L38" i="1"/>
  <c r="G38" i="1"/>
  <c r="A38" i="1"/>
  <c r="N37" i="1"/>
  <c r="L37" i="1" s="1"/>
  <c r="A37" i="1"/>
  <c r="N36" i="1"/>
  <c r="I36" i="1" s="1"/>
  <c r="L36" i="1"/>
  <c r="A36" i="1"/>
  <c r="N35" i="1"/>
  <c r="G35" i="1" s="1"/>
  <c r="A35" i="1"/>
  <c r="N34" i="1"/>
  <c r="I34" i="1" s="1"/>
  <c r="A34" i="1"/>
  <c r="N33" i="1"/>
  <c r="L33" i="1" s="1"/>
  <c r="A33" i="1"/>
  <c r="N32" i="1"/>
  <c r="L32" i="1"/>
  <c r="I32" i="1"/>
  <c r="G32" i="1"/>
  <c r="A32" i="1"/>
  <c r="N31" i="1"/>
  <c r="G31" i="1" s="1"/>
  <c r="A31" i="1"/>
  <c r="N30" i="1"/>
  <c r="I30" i="1" s="1"/>
  <c r="L30" i="1"/>
  <c r="G30" i="1"/>
  <c r="A30" i="1"/>
  <c r="N29" i="1"/>
  <c r="L29" i="1" s="1"/>
  <c r="A29" i="1"/>
  <c r="N28" i="1"/>
  <c r="I28" i="1" s="1"/>
  <c r="L28" i="1"/>
  <c r="A28" i="1"/>
  <c r="N27" i="1"/>
  <c r="G27" i="1" s="1"/>
  <c r="A27" i="1"/>
  <c r="N26" i="1"/>
  <c r="I26" i="1" s="1"/>
  <c r="A26" i="1"/>
  <c r="N25" i="1"/>
  <c r="L25" i="1" s="1"/>
  <c r="A25" i="1"/>
  <c r="N24" i="1"/>
  <c r="L24" i="1"/>
  <c r="I24" i="1"/>
  <c r="G24" i="1"/>
  <c r="A24" i="1"/>
  <c r="N23" i="1"/>
  <c r="G23" i="1" s="1"/>
  <c r="A23" i="1"/>
  <c r="N22" i="1"/>
  <c r="I22" i="1" s="1"/>
  <c r="L22" i="1"/>
  <c r="G22" i="1"/>
  <c r="A22" i="1"/>
  <c r="N21" i="1"/>
  <c r="L21" i="1" s="1"/>
  <c r="A21" i="1"/>
  <c r="N20" i="1"/>
  <c r="I20" i="1" s="1"/>
  <c r="L20" i="1"/>
  <c r="A20" i="1"/>
  <c r="N19" i="1"/>
  <c r="G19" i="1" s="1"/>
  <c r="A19" i="1"/>
  <c r="N18" i="1"/>
  <c r="I18" i="1" s="1"/>
  <c r="A18" i="1"/>
  <c r="N17" i="1"/>
  <c r="L17" i="1" s="1"/>
  <c r="A17" i="1"/>
  <c r="N16" i="1"/>
  <c r="L16" i="1"/>
  <c r="I16" i="1"/>
  <c r="G16" i="1"/>
  <c r="A16" i="1"/>
  <c r="N15" i="1"/>
  <c r="G15" i="1" s="1"/>
  <c r="A15" i="1"/>
  <c r="N14" i="1"/>
  <c r="I14" i="1" s="1"/>
  <c r="L14" i="1"/>
  <c r="G14" i="1"/>
  <c r="A14" i="1"/>
  <c r="N13" i="1"/>
  <c r="L13" i="1" s="1"/>
  <c r="A13" i="1"/>
  <c r="N12" i="1"/>
  <c r="I12" i="1" s="1"/>
  <c r="L12" i="1"/>
  <c r="A12" i="1"/>
  <c r="N11" i="1"/>
  <c r="G11" i="1" s="1"/>
  <c r="A11" i="1"/>
  <c r="N10" i="1"/>
  <c r="I10" i="1" s="1"/>
  <c r="A10" i="1"/>
  <c r="N9" i="1"/>
  <c r="L9" i="1" s="1"/>
  <c r="A9" i="1"/>
  <c r="N8" i="1"/>
  <c r="L8" i="1"/>
  <c r="I8" i="1"/>
  <c r="G8" i="1"/>
  <c r="A8" i="1"/>
  <c r="N7" i="1"/>
  <c r="G7" i="1" s="1"/>
  <c r="A7" i="1"/>
  <c r="N6" i="1"/>
  <c r="I6" i="1" s="1"/>
  <c r="L6" i="1"/>
  <c r="G6" i="1"/>
  <c r="A6" i="1"/>
  <c r="N5" i="1"/>
  <c r="L5" i="1" s="1"/>
  <c r="A5" i="1"/>
  <c r="N4" i="1"/>
  <c r="I4" i="1" s="1"/>
  <c r="L4" i="1"/>
  <c r="A4" i="1"/>
  <c r="N3" i="1"/>
  <c r="G3" i="1" s="1"/>
  <c r="A3" i="1"/>
  <c r="I2" i="1"/>
  <c r="G2" i="1"/>
  <c r="A2" i="1"/>
  <c r="L10" i="1" l="1"/>
  <c r="L18" i="1"/>
  <c r="L26" i="1"/>
  <c r="L34" i="1"/>
  <c r="L42" i="1"/>
  <c r="L50" i="1"/>
  <c r="L58" i="1"/>
  <c r="L66" i="1"/>
  <c r="L74" i="1"/>
  <c r="L82" i="1"/>
  <c r="I7" i="1"/>
  <c r="I15" i="1"/>
  <c r="I23" i="1"/>
  <c r="I31" i="1"/>
  <c r="I39" i="1"/>
  <c r="I47" i="1"/>
  <c r="I55" i="1"/>
  <c r="I63" i="1"/>
  <c r="I71" i="1"/>
  <c r="I79" i="1"/>
  <c r="I87" i="1"/>
  <c r="F14" i="4"/>
  <c r="I27" i="4" s="1"/>
  <c r="I332" i="1"/>
  <c r="G4" i="1"/>
  <c r="G36" i="1"/>
  <c r="G52" i="1"/>
  <c r="G12" i="1"/>
  <c r="G20" i="1"/>
  <c r="G28" i="1"/>
  <c r="G44" i="1"/>
  <c r="G60" i="1"/>
  <c r="G68" i="1"/>
  <c r="G76" i="1"/>
  <c r="G84" i="1"/>
  <c r="I3" i="1"/>
  <c r="G10" i="1"/>
  <c r="I11" i="1"/>
  <c r="G18" i="1"/>
  <c r="I19" i="1"/>
  <c r="G26" i="1"/>
  <c r="I27" i="1"/>
  <c r="G34" i="1"/>
  <c r="I35" i="1"/>
  <c r="G42" i="1"/>
  <c r="I43" i="1"/>
  <c r="G50" i="1"/>
  <c r="I51" i="1"/>
  <c r="G58" i="1"/>
  <c r="I59" i="1"/>
  <c r="G66" i="1"/>
  <c r="I67" i="1"/>
  <c r="G74" i="1"/>
  <c r="I75" i="1"/>
  <c r="G82" i="1"/>
  <c r="I83" i="1"/>
  <c r="I333" i="1"/>
  <c r="I41" i="4"/>
  <c r="I13" i="4"/>
  <c r="D71" i="2"/>
  <c r="M71" i="2" s="1"/>
  <c r="H71" i="2" s="1"/>
  <c r="H27" i="4"/>
  <c r="D164" i="2"/>
  <c r="M164" i="2" s="1"/>
  <c r="H164" i="2" s="1"/>
  <c r="D62" i="2"/>
  <c r="M62" i="2" s="1"/>
  <c r="H62" i="2" s="1"/>
  <c r="D90" i="2"/>
  <c r="M90" i="2" s="1"/>
  <c r="D110" i="2"/>
  <c r="M110" i="2" s="1"/>
  <c r="H110" i="2" s="1"/>
  <c r="D144" i="2"/>
  <c r="M144" i="2" s="1"/>
  <c r="D220" i="2"/>
  <c r="M220" i="2" s="1"/>
  <c r="H220" i="2" s="1"/>
  <c r="H13" i="4"/>
  <c r="H41" i="4"/>
  <c r="P91" i="1"/>
  <c r="D51" i="2"/>
  <c r="M51" i="2" s="1"/>
  <c r="H51" i="2" s="1"/>
  <c r="P93" i="1"/>
  <c r="D98" i="2"/>
  <c r="M98" i="2" s="1"/>
  <c r="H98" i="2" s="1"/>
  <c r="D102" i="2"/>
  <c r="M102" i="2" s="1"/>
  <c r="D160" i="2"/>
  <c r="M160" i="2" s="1"/>
  <c r="F160" i="2" s="1"/>
  <c r="D204" i="2"/>
  <c r="M204" i="2" s="1"/>
  <c r="H204" i="2" s="1"/>
  <c r="D209" i="2"/>
  <c r="M209" i="2" s="1"/>
  <c r="K209" i="2" s="1"/>
  <c r="D229" i="2"/>
  <c r="M229" i="2" s="1"/>
  <c r="F229" i="2" s="1"/>
  <c r="P90" i="1"/>
  <c r="P95" i="1"/>
  <c r="D26" i="2"/>
  <c r="M26" i="2" s="1"/>
  <c r="F26" i="2" s="1"/>
  <c r="D156" i="2"/>
  <c r="M156" i="2" s="1"/>
  <c r="D245" i="2"/>
  <c r="M245" i="2" s="1"/>
  <c r="F245" i="2" s="1"/>
  <c r="D79" i="2"/>
  <c r="M79" i="2" s="1"/>
  <c r="H79" i="2" s="1"/>
  <c r="D227" i="2"/>
  <c r="M227" i="2" s="1"/>
  <c r="K227" i="2" s="1"/>
  <c r="D237" i="2"/>
  <c r="M237" i="2" s="1"/>
  <c r="K249" i="2"/>
  <c r="D18" i="2"/>
  <c r="M18" i="2" s="1"/>
  <c r="D42" i="2"/>
  <c r="M42" i="2" s="1"/>
  <c r="D54" i="2"/>
  <c r="M54" i="2" s="1"/>
  <c r="K54" i="2" s="1"/>
  <c r="D59" i="2"/>
  <c r="M59" i="2" s="1"/>
  <c r="H59" i="2" s="1"/>
  <c r="D124" i="2"/>
  <c r="M124" i="2" s="1"/>
  <c r="H124" i="2" s="1"/>
  <c r="D152" i="2"/>
  <c r="M152" i="2" s="1"/>
  <c r="D181" i="2"/>
  <c r="M181" i="2" s="1"/>
  <c r="F181" i="2" s="1"/>
  <c r="D188" i="2"/>
  <c r="M188" i="2" s="1"/>
  <c r="H188" i="2" s="1"/>
  <c r="D212" i="2"/>
  <c r="M212" i="2" s="1"/>
  <c r="K212" i="2" s="1"/>
  <c r="D238" i="2"/>
  <c r="M238" i="2" s="1"/>
  <c r="H239" i="2"/>
  <c r="D250" i="2"/>
  <c r="M250" i="2" s="1"/>
  <c r="K250" i="2" s="1"/>
  <c r="P99" i="1"/>
  <c r="D34" i="2"/>
  <c r="M34" i="2" s="1"/>
  <c r="D38" i="2"/>
  <c r="M38" i="2" s="1"/>
  <c r="H38" i="2" s="1"/>
  <c r="D46" i="2"/>
  <c r="M46" i="2" s="1"/>
  <c r="H46" i="2" s="1"/>
  <c r="D82" i="2"/>
  <c r="M82" i="2" s="1"/>
  <c r="D148" i="2"/>
  <c r="M148" i="2" s="1"/>
  <c r="D172" i="2"/>
  <c r="M172" i="2" s="1"/>
  <c r="H172" i="2" s="1"/>
  <c r="D196" i="2"/>
  <c r="M196" i="2" s="1"/>
  <c r="K196" i="2" s="1"/>
  <c r="D240" i="2"/>
  <c r="M240" i="2" s="1"/>
  <c r="H240" i="2" s="1"/>
  <c r="D248" i="2"/>
  <c r="M248" i="2" s="1"/>
  <c r="K248" i="2" s="1"/>
  <c r="D15" i="2"/>
  <c r="M15" i="2" s="1"/>
  <c r="H15" i="2" s="1"/>
  <c r="D31" i="2"/>
  <c r="M31" i="2" s="1"/>
  <c r="H31" i="2" s="1"/>
  <c r="D67" i="2"/>
  <c r="M67" i="2" s="1"/>
  <c r="F67" i="2" s="1"/>
  <c r="D75" i="2"/>
  <c r="M75" i="2" s="1"/>
  <c r="F75" i="2" s="1"/>
  <c r="D87" i="2"/>
  <c r="M87" i="2" s="1"/>
  <c r="H87" i="2" s="1"/>
  <c r="D95" i="2"/>
  <c r="M95" i="2" s="1"/>
  <c r="H95" i="2" s="1"/>
  <c r="D137" i="2"/>
  <c r="M137" i="2" s="1"/>
  <c r="K137" i="2" s="1"/>
  <c r="D141" i="2"/>
  <c r="M141" i="2" s="1"/>
  <c r="H141" i="2" s="1"/>
  <c r="D225" i="2"/>
  <c r="M225" i="2" s="1"/>
  <c r="K225" i="2" s="1"/>
  <c r="D243" i="2"/>
  <c r="M243" i="2" s="1"/>
  <c r="F243" i="2" s="1"/>
  <c r="D247" i="2"/>
  <c r="M247" i="2" s="1"/>
  <c r="H247" i="2" s="1"/>
  <c r="K127" i="2"/>
  <c r="K191" i="2"/>
  <c r="K207" i="2"/>
  <c r="H223" i="2"/>
  <c r="P97" i="1"/>
  <c r="K175" i="2"/>
  <c r="D211" i="2"/>
  <c r="M211" i="2" s="1"/>
  <c r="K211" i="2" s="1"/>
  <c r="K223" i="2"/>
  <c r="K239" i="2"/>
  <c r="H249" i="2"/>
  <c r="L183" i="1"/>
  <c r="I183" i="1"/>
  <c r="L175" i="1"/>
  <c r="G175" i="1"/>
  <c r="L191" i="1"/>
  <c r="I191" i="1"/>
  <c r="G312" i="1"/>
  <c r="I312" i="1"/>
  <c r="L197" i="1"/>
  <c r="I197" i="1"/>
  <c r="L324" i="1"/>
  <c r="L316" i="1"/>
  <c r="I318" i="1"/>
  <c r="G320" i="1"/>
  <c r="G318" i="1"/>
  <c r="G183" i="1"/>
  <c r="G191" i="1"/>
  <c r="I320" i="1"/>
  <c r="G101" i="1"/>
  <c r="L101" i="1"/>
  <c r="I101" i="1"/>
  <c r="G117" i="1"/>
  <c r="I117" i="1"/>
  <c r="L117" i="1"/>
  <c r="G135" i="1"/>
  <c r="I135" i="1"/>
  <c r="L135" i="1"/>
  <c r="G148" i="1"/>
  <c r="L148" i="1"/>
  <c r="I148" i="1"/>
  <c r="G156" i="1"/>
  <c r="L156" i="1"/>
  <c r="I156" i="1"/>
  <c r="L186" i="1"/>
  <c r="I186" i="1"/>
  <c r="G186" i="1"/>
  <c r="I315" i="1"/>
  <c r="L315" i="1"/>
  <c r="G315" i="1"/>
  <c r="G94" i="1"/>
  <c r="L94" i="1"/>
  <c r="I94" i="1"/>
  <c r="G98" i="1"/>
  <c r="I98" i="1"/>
  <c r="L98" i="1"/>
  <c r="G102" i="1"/>
  <c r="I102" i="1"/>
  <c r="L102" i="1"/>
  <c r="G106" i="1"/>
  <c r="I106" i="1"/>
  <c r="L106" i="1"/>
  <c r="G110" i="1"/>
  <c r="I110" i="1"/>
  <c r="L110" i="1"/>
  <c r="G114" i="1"/>
  <c r="I114" i="1"/>
  <c r="L114" i="1"/>
  <c r="G118" i="1"/>
  <c r="I118" i="1"/>
  <c r="L118" i="1"/>
  <c r="G122" i="1"/>
  <c r="I122" i="1"/>
  <c r="L122" i="1"/>
  <c r="G125" i="1"/>
  <c r="I125" i="1"/>
  <c r="L125" i="1"/>
  <c r="G130" i="1"/>
  <c r="L130" i="1"/>
  <c r="I130" i="1"/>
  <c r="G133" i="1"/>
  <c r="I133" i="1"/>
  <c r="L133" i="1"/>
  <c r="G138" i="1"/>
  <c r="L138" i="1"/>
  <c r="I138" i="1"/>
  <c r="G141" i="1"/>
  <c r="I141" i="1"/>
  <c r="L141" i="1"/>
  <c r="G146" i="1"/>
  <c r="L146" i="1"/>
  <c r="I146" i="1"/>
  <c r="G149" i="1"/>
  <c r="I149" i="1"/>
  <c r="L149" i="1"/>
  <c r="G154" i="1"/>
  <c r="L154" i="1"/>
  <c r="I154" i="1"/>
  <c r="G157" i="1"/>
  <c r="I157" i="1"/>
  <c r="L157" i="1"/>
  <c r="G162" i="1"/>
  <c r="L162" i="1"/>
  <c r="I162" i="1"/>
  <c r="G165" i="1"/>
  <c r="I165" i="1"/>
  <c r="L165" i="1"/>
  <c r="G170" i="1"/>
  <c r="L170" i="1"/>
  <c r="I170" i="1"/>
  <c r="G173" i="1"/>
  <c r="I173" i="1"/>
  <c r="L173" i="1"/>
  <c r="L182" i="1"/>
  <c r="I182" i="1"/>
  <c r="G182" i="1"/>
  <c r="L190" i="1"/>
  <c r="I190" i="1"/>
  <c r="G190" i="1"/>
  <c r="L201" i="1"/>
  <c r="G201" i="1"/>
  <c r="I201" i="1"/>
  <c r="L203" i="1"/>
  <c r="G203" i="1"/>
  <c r="I203" i="1"/>
  <c r="L206" i="1"/>
  <c r="I206" i="1"/>
  <c r="G206" i="1"/>
  <c r="L208" i="1"/>
  <c r="I208" i="1"/>
  <c r="G208" i="1"/>
  <c r="L219" i="1"/>
  <c r="G219" i="1"/>
  <c r="I219" i="1"/>
  <c r="L222" i="1"/>
  <c r="I222" i="1"/>
  <c r="G222" i="1"/>
  <c r="L224" i="1"/>
  <c r="I224" i="1"/>
  <c r="G224" i="1"/>
  <c r="L308" i="1"/>
  <c r="I308" i="1"/>
  <c r="G308" i="1"/>
  <c r="L310" i="1"/>
  <c r="I310" i="1"/>
  <c r="G310" i="1"/>
  <c r="G93" i="1"/>
  <c r="I93" i="1"/>
  <c r="L93" i="1"/>
  <c r="G105" i="1"/>
  <c r="L105" i="1"/>
  <c r="I105" i="1"/>
  <c r="G113" i="1"/>
  <c r="I113" i="1"/>
  <c r="L113" i="1"/>
  <c r="G127" i="1"/>
  <c r="I127" i="1"/>
  <c r="L127" i="1"/>
  <c r="G143" i="1"/>
  <c r="I143" i="1"/>
  <c r="L143" i="1"/>
  <c r="G159" i="1"/>
  <c r="I159" i="1"/>
  <c r="L159" i="1"/>
  <c r="G164" i="1"/>
  <c r="L164" i="1"/>
  <c r="I164" i="1"/>
  <c r="G172" i="1"/>
  <c r="L172" i="1"/>
  <c r="I172" i="1"/>
  <c r="L194" i="1"/>
  <c r="I194" i="1"/>
  <c r="G194" i="1"/>
  <c r="L200" i="1"/>
  <c r="I200" i="1"/>
  <c r="G200" i="1"/>
  <c r="G91" i="1"/>
  <c r="I91" i="1"/>
  <c r="L91" i="1"/>
  <c r="G95" i="1"/>
  <c r="I95" i="1"/>
  <c r="L95" i="1"/>
  <c r="G103" i="1"/>
  <c r="I103" i="1"/>
  <c r="L103" i="1"/>
  <c r="G111" i="1"/>
  <c r="I111" i="1"/>
  <c r="L111" i="1"/>
  <c r="G115" i="1"/>
  <c r="I115" i="1"/>
  <c r="L115" i="1"/>
  <c r="G119" i="1"/>
  <c r="I119" i="1"/>
  <c r="L119" i="1"/>
  <c r="G123" i="1"/>
  <c r="I123" i="1"/>
  <c r="L123" i="1"/>
  <c r="G128" i="1"/>
  <c r="L128" i="1"/>
  <c r="I128" i="1"/>
  <c r="G131" i="1"/>
  <c r="I131" i="1"/>
  <c r="L131" i="1"/>
  <c r="G136" i="1"/>
  <c r="L136" i="1"/>
  <c r="I136" i="1"/>
  <c r="G139" i="1"/>
  <c r="I139" i="1"/>
  <c r="L139" i="1"/>
  <c r="G144" i="1"/>
  <c r="L144" i="1"/>
  <c r="I144" i="1"/>
  <c r="G147" i="1"/>
  <c r="I147" i="1"/>
  <c r="L147" i="1"/>
  <c r="G152" i="1"/>
  <c r="L152" i="1"/>
  <c r="I152" i="1"/>
  <c r="G155" i="1"/>
  <c r="I155" i="1"/>
  <c r="L155" i="1"/>
  <c r="G160" i="1"/>
  <c r="L160" i="1"/>
  <c r="I160" i="1"/>
  <c r="G163" i="1"/>
  <c r="I163" i="1"/>
  <c r="L163" i="1"/>
  <c r="G168" i="1"/>
  <c r="L168" i="1"/>
  <c r="I168" i="1"/>
  <c r="G171" i="1"/>
  <c r="I171" i="1"/>
  <c r="L171" i="1"/>
  <c r="L174" i="1"/>
  <c r="I174" i="1"/>
  <c r="G174" i="1"/>
  <c r="L176" i="1"/>
  <c r="I176" i="1"/>
  <c r="G176" i="1"/>
  <c r="L184" i="1"/>
  <c r="I184" i="1"/>
  <c r="G184" i="1"/>
  <c r="L192" i="1"/>
  <c r="I192" i="1"/>
  <c r="G192" i="1"/>
  <c r="L209" i="1"/>
  <c r="G209" i="1"/>
  <c r="I209" i="1"/>
  <c r="L225" i="1"/>
  <c r="G225" i="1"/>
  <c r="I225" i="1"/>
  <c r="L232" i="1"/>
  <c r="I232" i="1"/>
  <c r="G232" i="1"/>
  <c r="L236" i="1"/>
  <c r="I236" i="1"/>
  <c r="G236" i="1"/>
  <c r="L240" i="1"/>
  <c r="I240" i="1"/>
  <c r="G240" i="1"/>
  <c r="L244" i="1"/>
  <c r="I244" i="1"/>
  <c r="G244" i="1"/>
  <c r="L248" i="1"/>
  <c r="I248" i="1"/>
  <c r="G248" i="1"/>
  <c r="L252" i="1"/>
  <c r="I252" i="1"/>
  <c r="G252" i="1"/>
  <c r="L256" i="1"/>
  <c r="I256" i="1"/>
  <c r="G256" i="1"/>
  <c r="L260" i="1"/>
  <c r="I260" i="1"/>
  <c r="G260" i="1"/>
  <c r="L264" i="1"/>
  <c r="I264" i="1"/>
  <c r="G264" i="1"/>
  <c r="L268" i="1"/>
  <c r="I268" i="1"/>
  <c r="G268" i="1"/>
  <c r="L272" i="1"/>
  <c r="I272" i="1"/>
  <c r="G272" i="1"/>
  <c r="L276" i="1"/>
  <c r="I276" i="1"/>
  <c r="G276" i="1"/>
  <c r="L280" i="1"/>
  <c r="I280" i="1"/>
  <c r="G280" i="1"/>
  <c r="L284" i="1"/>
  <c r="I284" i="1"/>
  <c r="G284" i="1"/>
  <c r="L288" i="1"/>
  <c r="I288" i="1"/>
  <c r="G288" i="1"/>
  <c r="L292" i="1"/>
  <c r="I292" i="1"/>
  <c r="G292" i="1"/>
  <c r="L296" i="1"/>
  <c r="I296" i="1"/>
  <c r="G296" i="1"/>
  <c r="L300" i="1"/>
  <c r="I300" i="1"/>
  <c r="G300" i="1"/>
  <c r="L304" i="1"/>
  <c r="I304" i="1"/>
  <c r="G304" i="1"/>
  <c r="I313" i="1"/>
  <c r="L313" i="1"/>
  <c r="G313" i="1"/>
  <c r="G97" i="1"/>
  <c r="I97" i="1"/>
  <c r="L97" i="1"/>
  <c r="G109" i="1"/>
  <c r="I109" i="1"/>
  <c r="L109" i="1"/>
  <c r="G121" i="1"/>
  <c r="I121" i="1"/>
  <c r="L121" i="1"/>
  <c r="G124" i="1"/>
  <c r="L124" i="1"/>
  <c r="I124" i="1"/>
  <c r="G132" i="1"/>
  <c r="L132" i="1"/>
  <c r="I132" i="1"/>
  <c r="G140" i="1"/>
  <c r="L140" i="1"/>
  <c r="I140" i="1"/>
  <c r="G151" i="1"/>
  <c r="I151" i="1"/>
  <c r="L151" i="1"/>
  <c r="G167" i="1"/>
  <c r="I167" i="1"/>
  <c r="L167" i="1"/>
  <c r="L178" i="1"/>
  <c r="I178" i="1"/>
  <c r="G178" i="1"/>
  <c r="L181" i="1"/>
  <c r="G181" i="1"/>
  <c r="I181" i="1"/>
  <c r="L189" i="1"/>
  <c r="G189" i="1"/>
  <c r="I189" i="1"/>
  <c r="L198" i="1"/>
  <c r="I198" i="1"/>
  <c r="G198" i="1"/>
  <c r="L217" i="1"/>
  <c r="G217" i="1"/>
  <c r="I217" i="1"/>
  <c r="L90" i="1"/>
  <c r="G90" i="1"/>
  <c r="I90" i="1"/>
  <c r="G99" i="1"/>
  <c r="I99" i="1"/>
  <c r="L99" i="1"/>
  <c r="G107" i="1"/>
  <c r="I107" i="1"/>
  <c r="L107" i="1"/>
  <c r="G92" i="1"/>
  <c r="I92" i="1"/>
  <c r="L92" i="1"/>
  <c r="G96" i="1"/>
  <c r="I96" i="1"/>
  <c r="L96" i="1"/>
  <c r="G100" i="1"/>
  <c r="I100" i="1"/>
  <c r="L100" i="1"/>
  <c r="G104" i="1"/>
  <c r="I104" i="1"/>
  <c r="L104" i="1"/>
  <c r="G108" i="1"/>
  <c r="I108" i="1"/>
  <c r="L108" i="1"/>
  <c r="G112" i="1"/>
  <c r="I112" i="1"/>
  <c r="L112" i="1"/>
  <c r="G116" i="1"/>
  <c r="I116" i="1"/>
  <c r="L116" i="1"/>
  <c r="G120" i="1"/>
  <c r="I120" i="1"/>
  <c r="L120" i="1"/>
  <c r="G126" i="1"/>
  <c r="L126" i="1"/>
  <c r="I126" i="1"/>
  <c r="G129" i="1"/>
  <c r="I129" i="1"/>
  <c r="L129" i="1"/>
  <c r="G134" i="1"/>
  <c r="L134" i="1"/>
  <c r="I134" i="1"/>
  <c r="G137" i="1"/>
  <c r="I137" i="1"/>
  <c r="L137" i="1"/>
  <c r="G142" i="1"/>
  <c r="L142" i="1"/>
  <c r="I142" i="1"/>
  <c r="G145" i="1"/>
  <c r="I145" i="1"/>
  <c r="L145" i="1"/>
  <c r="G150" i="1"/>
  <c r="L150" i="1"/>
  <c r="I150" i="1"/>
  <c r="G153" i="1"/>
  <c r="I153" i="1"/>
  <c r="L153" i="1"/>
  <c r="G158" i="1"/>
  <c r="L158" i="1"/>
  <c r="I158" i="1"/>
  <c r="G161" i="1"/>
  <c r="I161" i="1"/>
  <c r="L161" i="1"/>
  <c r="G166" i="1"/>
  <c r="L166" i="1"/>
  <c r="I166" i="1"/>
  <c r="G169" i="1"/>
  <c r="I169" i="1"/>
  <c r="L169" i="1"/>
  <c r="L177" i="1"/>
  <c r="I177" i="1"/>
  <c r="G177" i="1"/>
  <c r="L180" i="1"/>
  <c r="I180" i="1"/>
  <c r="G180" i="1"/>
  <c r="L185" i="1"/>
  <c r="I185" i="1"/>
  <c r="G185" i="1"/>
  <c r="L188" i="1"/>
  <c r="I188" i="1"/>
  <c r="G188" i="1"/>
  <c r="L193" i="1"/>
  <c r="I193" i="1"/>
  <c r="G193" i="1"/>
  <c r="L196" i="1"/>
  <c r="I196" i="1"/>
  <c r="G196" i="1"/>
  <c r="L211" i="1"/>
  <c r="G211" i="1"/>
  <c r="I211" i="1"/>
  <c r="L214" i="1"/>
  <c r="I214" i="1"/>
  <c r="G214" i="1"/>
  <c r="L216" i="1"/>
  <c r="I216" i="1"/>
  <c r="G216" i="1"/>
  <c r="L227" i="1"/>
  <c r="G227" i="1"/>
  <c r="I227" i="1"/>
  <c r="I323" i="1"/>
  <c r="L323" i="1"/>
  <c r="G323" i="1"/>
  <c r="L207" i="1"/>
  <c r="G207" i="1"/>
  <c r="L223" i="1"/>
  <c r="G223" i="1"/>
  <c r="L231" i="1"/>
  <c r="G231" i="1"/>
  <c r="L255" i="1"/>
  <c r="G255" i="1"/>
  <c r="L271" i="1"/>
  <c r="G271" i="1"/>
  <c r="L287" i="1"/>
  <c r="G287" i="1"/>
  <c r="I317" i="1"/>
  <c r="G317" i="1"/>
  <c r="G326" i="1"/>
  <c r="I326" i="1"/>
  <c r="L326" i="1"/>
  <c r="K34" i="2"/>
  <c r="H34" i="2"/>
  <c r="F34" i="2"/>
  <c r="F102" i="2"/>
  <c r="K102" i="2"/>
  <c r="H102" i="2"/>
  <c r="L3" i="1"/>
  <c r="G5" i="1"/>
  <c r="L7" i="1"/>
  <c r="G9" i="1"/>
  <c r="L11" i="1"/>
  <c r="G13" i="1"/>
  <c r="L15" i="1"/>
  <c r="G17" i="1"/>
  <c r="L19" i="1"/>
  <c r="G21" i="1"/>
  <c r="L23" i="1"/>
  <c r="G25" i="1"/>
  <c r="L27" i="1"/>
  <c r="G29" i="1"/>
  <c r="L31" i="1"/>
  <c r="G33" i="1"/>
  <c r="L35" i="1"/>
  <c r="G37" i="1"/>
  <c r="L39" i="1"/>
  <c r="G41" i="1"/>
  <c r="L43" i="1"/>
  <c r="G45" i="1"/>
  <c r="L47" i="1"/>
  <c r="G49" i="1"/>
  <c r="L51" i="1"/>
  <c r="G53" i="1"/>
  <c r="L55" i="1"/>
  <c r="G57" i="1"/>
  <c r="L59" i="1"/>
  <c r="G61" i="1"/>
  <c r="L63" i="1"/>
  <c r="G65" i="1"/>
  <c r="L67" i="1"/>
  <c r="G69" i="1"/>
  <c r="L71" i="1"/>
  <c r="G73" i="1"/>
  <c r="L75" i="1"/>
  <c r="G77" i="1"/>
  <c r="L79" i="1"/>
  <c r="G81" i="1"/>
  <c r="L83" i="1"/>
  <c r="G85" i="1"/>
  <c r="L87" i="1"/>
  <c r="G89" i="1"/>
  <c r="P94" i="1"/>
  <c r="P98" i="1"/>
  <c r="I175" i="1"/>
  <c r="L202" i="1"/>
  <c r="I202" i="1"/>
  <c r="L205" i="1"/>
  <c r="G205" i="1"/>
  <c r="L210" i="1"/>
  <c r="I210" i="1"/>
  <c r="L213" i="1"/>
  <c r="G213" i="1"/>
  <c r="L218" i="1"/>
  <c r="I218" i="1"/>
  <c r="L221" i="1"/>
  <c r="G221" i="1"/>
  <c r="L226" i="1"/>
  <c r="I226" i="1"/>
  <c r="I231" i="1"/>
  <c r="L233" i="1"/>
  <c r="G233" i="1"/>
  <c r="L241" i="1"/>
  <c r="G241" i="1"/>
  <c r="L249" i="1"/>
  <c r="G249" i="1"/>
  <c r="I255" i="1"/>
  <c r="L257" i="1"/>
  <c r="G257" i="1"/>
  <c r="L265" i="1"/>
  <c r="G265" i="1"/>
  <c r="I271" i="1"/>
  <c r="L273" i="1"/>
  <c r="G273" i="1"/>
  <c r="L281" i="1"/>
  <c r="G281" i="1"/>
  <c r="I287" i="1"/>
  <c r="L289" i="1"/>
  <c r="G289" i="1"/>
  <c r="L297" i="1"/>
  <c r="G297" i="1"/>
  <c r="L305" i="1"/>
  <c r="G305" i="1"/>
  <c r="L317" i="1"/>
  <c r="L322" i="1"/>
  <c r="I322" i="1"/>
  <c r="G322" i="1"/>
  <c r="G327" i="1"/>
  <c r="I327" i="1"/>
  <c r="L327" i="1"/>
  <c r="K29" i="2"/>
  <c r="H29" i="2"/>
  <c r="F29" i="2"/>
  <c r="L204" i="1"/>
  <c r="I204" i="1"/>
  <c r="L212" i="1"/>
  <c r="I212" i="1"/>
  <c r="L220" i="1"/>
  <c r="I220" i="1"/>
  <c r="L228" i="1"/>
  <c r="I228" i="1"/>
  <c r="L239" i="1"/>
  <c r="G239" i="1"/>
  <c r="L242" i="1"/>
  <c r="I242" i="1"/>
  <c r="G242" i="1"/>
  <c r="L250" i="1"/>
  <c r="I250" i="1"/>
  <c r="G250" i="1"/>
  <c r="L258" i="1"/>
  <c r="I258" i="1"/>
  <c r="G258" i="1"/>
  <c r="L266" i="1"/>
  <c r="I266" i="1"/>
  <c r="G266" i="1"/>
  <c r="L274" i="1"/>
  <c r="I274" i="1"/>
  <c r="G274" i="1"/>
  <c r="L282" i="1"/>
  <c r="I282" i="1"/>
  <c r="G282" i="1"/>
  <c r="L295" i="1"/>
  <c r="G295" i="1"/>
  <c r="L298" i="1"/>
  <c r="I298" i="1"/>
  <c r="G298" i="1"/>
  <c r="L306" i="1"/>
  <c r="I306" i="1"/>
  <c r="G306" i="1"/>
  <c r="I321" i="1"/>
  <c r="L321" i="1"/>
  <c r="G321" i="1"/>
  <c r="G329" i="1"/>
  <c r="I329" i="1"/>
  <c r="F70" i="2"/>
  <c r="K70" i="2"/>
  <c r="H70" i="2"/>
  <c r="I9" i="1"/>
  <c r="I33" i="1"/>
  <c r="I53" i="1"/>
  <c r="I61" i="1"/>
  <c r="I69" i="1"/>
  <c r="I73" i="1"/>
  <c r="I81" i="1"/>
  <c r="I89" i="1"/>
  <c r="G179" i="1"/>
  <c r="G187" i="1"/>
  <c r="G195" i="1"/>
  <c r="G202" i="1"/>
  <c r="L230" i="1"/>
  <c r="I230" i="1"/>
  <c r="G230" i="1"/>
  <c r="L235" i="1"/>
  <c r="G235" i="1"/>
  <c r="L238" i="1"/>
  <c r="I238" i="1"/>
  <c r="G238" i="1"/>
  <c r="L243" i="1"/>
  <c r="G243" i="1"/>
  <c r="L246" i="1"/>
  <c r="I246" i="1"/>
  <c r="G246" i="1"/>
  <c r="L251" i="1"/>
  <c r="G251" i="1"/>
  <c r="L254" i="1"/>
  <c r="I254" i="1"/>
  <c r="G254" i="1"/>
  <c r="L259" i="1"/>
  <c r="G259" i="1"/>
  <c r="L262" i="1"/>
  <c r="I262" i="1"/>
  <c r="G262" i="1"/>
  <c r="L267" i="1"/>
  <c r="G267" i="1"/>
  <c r="L270" i="1"/>
  <c r="I270" i="1"/>
  <c r="G270" i="1"/>
  <c r="L275" i="1"/>
  <c r="G275" i="1"/>
  <c r="L278" i="1"/>
  <c r="I278" i="1"/>
  <c r="G278" i="1"/>
  <c r="L283" i="1"/>
  <c r="G283" i="1"/>
  <c r="L286" i="1"/>
  <c r="I286" i="1"/>
  <c r="G286" i="1"/>
  <c r="L291" i="1"/>
  <c r="G291" i="1"/>
  <c r="L294" i="1"/>
  <c r="I294" i="1"/>
  <c r="G294" i="1"/>
  <c r="L299" i="1"/>
  <c r="G299" i="1"/>
  <c r="L302" i="1"/>
  <c r="I302" i="1"/>
  <c r="G302" i="1"/>
  <c r="I305" i="1"/>
  <c r="L307" i="1"/>
  <c r="G307" i="1"/>
  <c r="I319" i="1"/>
  <c r="L319" i="1"/>
  <c r="I325" i="1"/>
  <c r="G325" i="1"/>
  <c r="G330" i="1"/>
  <c r="I330" i="1"/>
  <c r="L330" i="1"/>
  <c r="K50" i="2"/>
  <c r="H50" i="2"/>
  <c r="F50" i="2"/>
  <c r="F54" i="2"/>
  <c r="K82" i="2"/>
  <c r="H82" i="2"/>
  <c r="F82" i="2"/>
  <c r="F86" i="2"/>
  <c r="K86" i="2"/>
  <c r="H86" i="2"/>
  <c r="K114" i="2"/>
  <c r="H114" i="2"/>
  <c r="F114" i="2"/>
  <c r="D119" i="2"/>
  <c r="M119" i="2" s="1"/>
  <c r="D118" i="2"/>
  <c r="M118" i="2" s="1"/>
  <c r="K153" i="2"/>
  <c r="F153" i="2"/>
  <c r="H153" i="2"/>
  <c r="L199" i="1"/>
  <c r="G199" i="1"/>
  <c r="L215" i="1"/>
  <c r="G215" i="1"/>
  <c r="L234" i="1"/>
  <c r="I234" i="1"/>
  <c r="G234" i="1"/>
  <c r="L247" i="1"/>
  <c r="G247" i="1"/>
  <c r="L263" i="1"/>
  <c r="G263" i="1"/>
  <c r="L279" i="1"/>
  <c r="G279" i="1"/>
  <c r="L290" i="1"/>
  <c r="I290" i="1"/>
  <c r="G290" i="1"/>
  <c r="L303" i="1"/>
  <c r="G303" i="1"/>
  <c r="L311" i="1"/>
  <c r="G311" i="1"/>
  <c r="K13" i="2"/>
  <c r="H13" i="2"/>
  <c r="F13" i="2"/>
  <c r="K66" i="2"/>
  <c r="H66" i="2"/>
  <c r="F66" i="2"/>
  <c r="K98" i="2"/>
  <c r="I5" i="1"/>
  <c r="I13" i="1"/>
  <c r="I17" i="1"/>
  <c r="I21" i="1"/>
  <c r="I25" i="1"/>
  <c r="I29" i="1"/>
  <c r="I37" i="1"/>
  <c r="I41" i="1"/>
  <c r="I45" i="1"/>
  <c r="I49" i="1"/>
  <c r="I57" i="1"/>
  <c r="I65" i="1"/>
  <c r="I77" i="1"/>
  <c r="I85" i="1"/>
  <c r="P92" i="1"/>
  <c r="I179" i="1"/>
  <c r="I187" i="1"/>
  <c r="I195" i="1"/>
  <c r="G197" i="1"/>
  <c r="I199" i="1"/>
  <c r="I207" i="1"/>
  <c r="I215" i="1"/>
  <c r="I223" i="1"/>
  <c r="L229" i="1"/>
  <c r="G229" i="1"/>
  <c r="I235" i="1"/>
  <c r="L237" i="1"/>
  <c r="G237" i="1"/>
  <c r="I243" i="1"/>
  <c r="L245" i="1"/>
  <c r="G245" i="1"/>
  <c r="I251" i="1"/>
  <c r="L253" i="1"/>
  <c r="G253" i="1"/>
  <c r="I259" i="1"/>
  <c r="L261" i="1"/>
  <c r="G261" i="1"/>
  <c r="I267" i="1"/>
  <c r="L269" i="1"/>
  <c r="G269" i="1"/>
  <c r="I275" i="1"/>
  <c r="L277" i="1"/>
  <c r="G277" i="1"/>
  <c r="I283" i="1"/>
  <c r="L285" i="1"/>
  <c r="G285" i="1"/>
  <c r="I291" i="1"/>
  <c r="L293" i="1"/>
  <c r="G293" i="1"/>
  <c r="I299" i="1"/>
  <c r="L301" i="1"/>
  <c r="G301" i="1"/>
  <c r="I307" i="1"/>
  <c r="L309" i="1"/>
  <c r="G309" i="1"/>
  <c r="L314" i="1"/>
  <c r="I314" i="1"/>
  <c r="G314" i="1"/>
  <c r="G319" i="1"/>
  <c r="L325" i="1"/>
  <c r="G328" i="1"/>
  <c r="I328" i="1"/>
  <c r="L328" i="1"/>
  <c r="I331" i="1"/>
  <c r="G331" i="1"/>
  <c r="L331" i="1"/>
  <c r="K18" i="2"/>
  <c r="H18" i="2"/>
  <c r="F18" i="2"/>
  <c r="F22" i="2"/>
  <c r="K22" i="2"/>
  <c r="H22" i="2"/>
  <c r="K19" i="2"/>
  <c r="H19" i="2"/>
  <c r="F19" i="2"/>
  <c r="D24" i="2"/>
  <c r="M24" i="2" s="1"/>
  <c r="D25" i="2"/>
  <c r="M25" i="2" s="1"/>
  <c r="K35" i="2"/>
  <c r="H35" i="2"/>
  <c r="F35" i="2"/>
  <c r="K51" i="2"/>
  <c r="K83" i="2"/>
  <c r="H83" i="2"/>
  <c r="F83" i="2"/>
  <c r="K99" i="2"/>
  <c r="H99" i="2"/>
  <c r="F99" i="2"/>
  <c r="K115" i="2"/>
  <c r="H115" i="2"/>
  <c r="F115" i="2"/>
  <c r="K132" i="2"/>
  <c r="H132" i="2"/>
  <c r="F132" i="2"/>
  <c r="D135" i="2"/>
  <c r="M135" i="2" s="1"/>
  <c r="D134" i="2"/>
  <c r="M134" i="2" s="1"/>
  <c r="F148" i="2"/>
  <c r="K148" i="2"/>
  <c r="H148" i="2"/>
  <c r="K221" i="2"/>
  <c r="H221" i="2"/>
  <c r="F221" i="2"/>
  <c r="D232" i="2"/>
  <c r="M232" i="2" s="1"/>
  <c r="D233" i="2"/>
  <c r="M233" i="2" s="1"/>
  <c r="H242" i="2"/>
  <c r="K242" i="2"/>
  <c r="F242" i="2"/>
  <c r="G316" i="1"/>
  <c r="G324" i="1"/>
  <c r="D10" i="2"/>
  <c r="M10" i="2" s="1"/>
  <c r="D11" i="2"/>
  <c r="M11" i="2" s="1"/>
  <c r="F14" i="2"/>
  <c r="K14" i="2"/>
  <c r="K21" i="2"/>
  <c r="H21" i="2"/>
  <c r="H26" i="2"/>
  <c r="F30" i="2"/>
  <c r="K30" i="2"/>
  <c r="K42" i="2"/>
  <c r="H42" i="2"/>
  <c r="F42" i="2"/>
  <c r="K58" i="2"/>
  <c r="H58" i="2"/>
  <c r="F58" i="2"/>
  <c r="K62" i="2"/>
  <c r="K74" i="2"/>
  <c r="H74" i="2"/>
  <c r="F74" i="2"/>
  <c r="F78" i="2"/>
  <c r="K78" i="2"/>
  <c r="K90" i="2"/>
  <c r="H90" i="2"/>
  <c r="F90" i="2"/>
  <c r="F94" i="2"/>
  <c r="K94" i="2"/>
  <c r="K106" i="2"/>
  <c r="H106" i="2"/>
  <c r="F106" i="2"/>
  <c r="F110" i="2"/>
  <c r="K110" i="2"/>
  <c r="K145" i="2"/>
  <c r="F145" i="2"/>
  <c r="H145" i="2"/>
  <c r="D16" i="2"/>
  <c r="M16" i="2" s="1"/>
  <c r="D17" i="2"/>
  <c r="M17" i="2" s="1"/>
  <c r="K27" i="2"/>
  <c r="H27" i="2"/>
  <c r="F27" i="2"/>
  <c r="K43" i="2"/>
  <c r="H43" i="2"/>
  <c r="F43" i="2"/>
  <c r="K75" i="2"/>
  <c r="H75" i="2"/>
  <c r="K91" i="2"/>
  <c r="H91" i="2"/>
  <c r="F91" i="2"/>
  <c r="K107" i="2"/>
  <c r="H107" i="2"/>
  <c r="F107" i="2"/>
  <c r="D122" i="2"/>
  <c r="M122" i="2" s="1"/>
  <c r="D123" i="2"/>
  <c r="M123" i="2" s="1"/>
  <c r="F140" i="2"/>
  <c r="K140" i="2"/>
  <c r="H140" i="2"/>
  <c r="F156" i="2"/>
  <c r="K156" i="2"/>
  <c r="H156" i="2"/>
  <c r="K161" i="2"/>
  <c r="F161" i="2"/>
  <c r="D167" i="2"/>
  <c r="M167" i="2" s="1"/>
  <c r="D166" i="2"/>
  <c r="M166" i="2" s="1"/>
  <c r="H178" i="2"/>
  <c r="K178" i="2"/>
  <c r="F178" i="2"/>
  <c r="F220" i="2"/>
  <c r="K237" i="2"/>
  <c r="H237" i="2"/>
  <c r="F237" i="2"/>
  <c r="D32" i="2"/>
  <c r="M32" i="2" s="1"/>
  <c r="D33" i="2"/>
  <c r="M33" i="2" s="1"/>
  <c r="K37" i="2"/>
  <c r="H37" i="2"/>
  <c r="D40" i="2"/>
  <c r="M40" i="2" s="1"/>
  <c r="D41" i="2"/>
  <c r="M41" i="2" s="1"/>
  <c r="K45" i="2"/>
  <c r="H45" i="2"/>
  <c r="D48" i="2"/>
  <c r="M48" i="2" s="1"/>
  <c r="D49" i="2"/>
  <c r="M49" i="2" s="1"/>
  <c r="K53" i="2"/>
  <c r="H53" i="2"/>
  <c r="D56" i="2"/>
  <c r="M56" i="2" s="1"/>
  <c r="D57" i="2"/>
  <c r="M57" i="2" s="1"/>
  <c r="K61" i="2"/>
  <c r="H61" i="2"/>
  <c r="D64" i="2"/>
  <c r="M64" i="2" s="1"/>
  <c r="D65" i="2"/>
  <c r="M65" i="2" s="1"/>
  <c r="K69" i="2"/>
  <c r="H69" i="2"/>
  <c r="D72" i="2"/>
  <c r="M72" i="2" s="1"/>
  <c r="D73" i="2"/>
  <c r="M73" i="2" s="1"/>
  <c r="K77" i="2"/>
  <c r="H77" i="2"/>
  <c r="D80" i="2"/>
  <c r="M80" i="2" s="1"/>
  <c r="D81" i="2"/>
  <c r="M81" i="2" s="1"/>
  <c r="K85" i="2"/>
  <c r="H85" i="2"/>
  <c r="D88" i="2"/>
  <c r="M88" i="2" s="1"/>
  <c r="D89" i="2"/>
  <c r="M89" i="2" s="1"/>
  <c r="K93" i="2"/>
  <c r="H93" i="2"/>
  <c r="D96" i="2"/>
  <c r="M96" i="2" s="1"/>
  <c r="D97" i="2"/>
  <c r="M97" i="2" s="1"/>
  <c r="K101" i="2"/>
  <c r="H101" i="2"/>
  <c r="D104" i="2"/>
  <c r="M104" i="2" s="1"/>
  <c r="D105" i="2"/>
  <c r="M105" i="2" s="1"/>
  <c r="K109" i="2"/>
  <c r="H109" i="2"/>
  <c r="D112" i="2"/>
  <c r="M112" i="2" s="1"/>
  <c r="D113" i="2"/>
  <c r="M113" i="2" s="1"/>
  <c r="K117" i="2"/>
  <c r="H117" i="2"/>
  <c r="H130" i="2"/>
  <c r="K130" i="2"/>
  <c r="H161" i="2"/>
  <c r="D168" i="2"/>
  <c r="M168" i="2" s="1"/>
  <c r="D169" i="2"/>
  <c r="M169" i="2" s="1"/>
  <c r="H194" i="2"/>
  <c r="K194" i="2"/>
  <c r="F194" i="2"/>
  <c r="K236" i="2"/>
  <c r="F236" i="2"/>
  <c r="H236" i="2"/>
  <c r="K246" i="2"/>
  <c r="H246" i="2"/>
  <c r="F246" i="2"/>
  <c r="F15" i="2"/>
  <c r="K15" i="2"/>
  <c r="F23" i="2"/>
  <c r="K23" i="2"/>
  <c r="F39" i="2"/>
  <c r="K39" i="2"/>
  <c r="F47" i="2"/>
  <c r="K47" i="2"/>
  <c r="F55" i="2"/>
  <c r="K55" i="2"/>
  <c r="F63" i="2"/>
  <c r="K63" i="2"/>
  <c r="F71" i="2"/>
  <c r="K71" i="2"/>
  <c r="K95" i="2"/>
  <c r="F103" i="2"/>
  <c r="K103" i="2"/>
  <c r="F111" i="2"/>
  <c r="K111" i="2"/>
  <c r="D120" i="2"/>
  <c r="M120" i="2" s="1"/>
  <c r="D121" i="2"/>
  <c r="M121" i="2" s="1"/>
  <c r="K124" i="2"/>
  <c r="F124" i="2"/>
  <c r="K125" i="2"/>
  <c r="H125" i="2"/>
  <c r="F125" i="2"/>
  <c r="F129" i="2"/>
  <c r="H129" i="2"/>
  <c r="F130" i="2"/>
  <c r="K133" i="2"/>
  <c r="H133" i="2"/>
  <c r="K136" i="2"/>
  <c r="F136" i="2"/>
  <c r="H136" i="2"/>
  <c r="F141" i="2"/>
  <c r="K144" i="2"/>
  <c r="F144" i="2"/>
  <c r="H144" i="2"/>
  <c r="F149" i="2"/>
  <c r="K149" i="2"/>
  <c r="K152" i="2"/>
  <c r="F152" i="2"/>
  <c r="H152" i="2"/>
  <c r="F157" i="2"/>
  <c r="K157" i="2"/>
  <c r="K160" i="2"/>
  <c r="K165" i="2"/>
  <c r="H165" i="2"/>
  <c r="F165" i="2"/>
  <c r="D216" i="2"/>
  <c r="M216" i="2" s="1"/>
  <c r="D217" i="2"/>
  <c r="M217" i="2" s="1"/>
  <c r="L332" i="1"/>
  <c r="L333" i="1"/>
  <c r="K2" i="2"/>
  <c r="K3" i="2"/>
  <c r="K4" i="2"/>
  <c r="K5" i="2"/>
  <c r="K6" i="2"/>
  <c r="K7" i="2"/>
  <c r="K8" i="2"/>
  <c r="K9" i="2"/>
  <c r="D12" i="2"/>
  <c r="M12" i="2" s="1"/>
  <c r="D20" i="2"/>
  <c r="M20" i="2" s="1"/>
  <c r="D28" i="2"/>
  <c r="M28" i="2" s="1"/>
  <c r="D36" i="2"/>
  <c r="M36" i="2" s="1"/>
  <c r="D44" i="2"/>
  <c r="M44" i="2" s="1"/>
  <c r="D52" i="2"/>
  <c r="M52" i="2" s="1"/>
  <c r="D60" i="2"/>
  <c r="M60" i="2" s="1"/>
  <c r="D68" i="2"/>
  <c r="M68" i="2" s="1"/>
  <c r="D76" i="2"/>
  <c r="M76" i="2" s="1"/>
  <c r="D84" i="2"/>
  <c r="M84" i="2" s="1"/>
  <c r="D92" i="2"/>
  <c r="M92" i="2" s="1"/>
  <c r="D100" i="2"/>
  <c r="M100" i="2" s="1"/>
  <c r="D108" i="2"/>
  <c r="M108" i="2" s="1"/>
  <c r="D116" i="2"/>
  <c r="M116" i="2" s="1"/>
  <c r="D126" i="2"/>
  <c r="M126" i="2" s="1"/>
  <c r="D128" i="2"/>
  <c r="M128" i="2" s="1"/>
  <c r="K173" i="2"/>
  <c r="H173" i="2"/>
  <c r="F173" i="2"/>
  <c r="F177" i="2"/>
  <c r="H177" i="2"/>
  <c r="K181" i="2"/>
  <c r="D184" i="2"/>
  <c r="M184" i="2" s="1"/>
  <c r="D185" i="2"/>
  <c r="M185" i="2" s="1"/>
  <c r="F188" i="2"/>
  <c r="K189" i="2"/>
  <c r="H189" i="2"/>
  <c r="F189" i="2"/>
  <c r="F193" i="2"/>
  <c r="H193" i="2"/>
  <c r="K197" i="2"/>
  <c r="H197" i="2"/>
  <c r="D200" i="2"/>
  <c r="M200" i="2" s="1"/>
  <c r="D201" i="2"/>
  <c r="M201" i="2" s="1"/>
  <c r="F204" i="2"/>
  <c r="K205" i="2"/>
  <c r="H205" i="2"/>
  <c r="F205" i="2"/>
  <c r="F208" i="2"/>
  <c r="K208" i="2"/>
  <c r="H210" i="2"/>
  <c r="K210" i="2"/>
  <c r="F224" i="2"/>
  <c r="K224" i="2"/>
  <c r="H226" i="2"/>
  <c r="K226" i="2"/>
  <c r="F241" i="2"/>
  <c r="H241" i="2"/>
  <c r="F251" i="2"/>
  <c r="H251" i="2"/>
  <c r="F127" i="2"/>
  <c r="D139" i="2"/>
  <c r="M139" i="2" s="1"/>
  <c r="D138" i="2"/>
  <c r="M138" i="2" s="1"/>
  <c r="D142" i="2"/>
  <c r="M142" i="2" s="1"/>
  <c r="D143" i="2"/>
  <c r="M143" i="2" s="1"/>
  <c r="D147" i="2"/>
  <c r="M147" i="2" s="1"/>
  <c r="D146" i="2"/>
  <c r="M146" i="2" s="1"/>
  <c r="D150" i="2"/>
  <c r="M150" i="2" s="1"/>
  <c r="D151" i="2"/>
  <c r="M151" i="2" s="1"/>
  <c r="D155" i="2"/>
  <c r="M155" i="2" s="1"/>
  <c r="D154" i="2"/>
  <c r="M154" i="2" s="1"/>
  <c r="D158" i="2"/>
  <c r="M158" i="2" s="1"/>
  <c r="D159" i="2"/>
  <c r="M159" i="2" s="1"/>
  <c r="D163" i="2"/>
  <c r="M163" i="2" s="1"/>
  <c r="D162" i="2"/>
  <c r="M162" i="2" s="1"/>
  <c r="K164" i="2"/>
  <c r="F164" i="2"/>
  <c r="D215" i="2"/>
  <c r="M215" i="2" s="1"/>
  <c r="D214" i="2"/>
  <c r="M214" i="2" s="1"/>
  <c r="D218" i="2"/>
  <c r="M218" i="2" s="1"/>
  <c r="D219" i="2"/>
  <c r="M219" i="2" s="1"/>
  <c r="H225" i="2"/>
  <c r="H227" i="2"/>
  <c r="F227" i="2"/>
  <c r="D231" i="2"/>
  <c r="M231" i="2" s="1"/>
  <c r="D230" i="2"/>
  <c r="M230" i="2" s="1"/>
  <c r="D234" i="2"/>
  <c r="M234" i="2" s="1"/>
  <c r="D235" i="2"/>
  <c r="M235" i="2" s="1"/>
  <c r="D131" i="2"/>
  <c r="M131" i="2" s="1"/>
  <c r="D170" i="2"/>
  <c r="M170" i="2" s="1"/>
  <c r="D171" i="2"/>
  <c r="M171" i="2" s="1"/>
  <c r="K177" i="2"/>
  <c r="K180" i="2"/>
  <c r="H180" i="2"/>
  <c r="F180" i="2"/>
  <c r="D183" i="2"/>
  <c r="M183" i="2" s="1"/>
  <c r="D182" i="2"/>
  <c r="M182" i="2" s="1"/>
  <c r="D186" i="2"/>
  <c r="M186" i="2" s="1"/>
  <c r="D187" i="2"/>
  <c r="M187" i="2" s="1"/>
  <c r="K193" i="2"/>
  <c r="D199" i="2"/>
  <c r="M199" i="2" s="1"/>
  <c r="D198" i="2"/>
  <c r="M198" i="2" s="1"/>
  <c r="D202" i="2"/>
  <c r="M202" i="2" s="1"/>
  <c r="D203" i="2"/>
  <c r="M203" i="2" s="1"/>
  <c r="H208" i="2"/>
  <c r="F210" i="2"/>
  <c r="K213" i="2"/>
  <c r="H213" i="2"/>
  <c r="H224" i="2"/>
  <c r="F226" i="2"/>
  <c r="K229" i="2"/>
  <c r="H229" i="2"/>
  <c r="F240" i="2"/>
  <c r="K240" i="2"/>
  <c r="K241" i="2"/>
  <c r="K251" i="2"/>
  <c r="D174" i="2"/>
  <c r="M174" i="2" s="1"/>
  <c r="D176" i="2"/>
  <c r="M176" i="2" s="1"/>
  <c r="D190" i="2"/>
  <c r="M190" i="2" s="1"/>
  <c r="D192" i="2"/>
  <c r="M192" i="2" s="1"/>
  <c r="D206" i="2"/>
  <c r="M206" i="2" s="1"/>
  <c r="F212" i="2"/>
  <c r="D222" i="2"/>
  <c r="M222" i="2" s="1"/>
  <c r="F228" i="2"/>
  <c r="F244" i="2"/>
  <c r="F248" i="2"/>
  <c r="F175" i="2"/>
  <c r="F191" i="2"/>
  <c r="F207" i="2"/>
  <c r="H212" i="2"/>
  <c r="H228" i="2"/>
  <c r="H244" i="2"/>
  <c r="H248" i="2"/>
  <c r="D179" i="2"/>
  <c r="M179" i="2" s="1"/>
  <c r="D195" i="2"/>
  <c r="M195" i="2" s="1"/>
  <c r="I57" i="4" l="1"/>
  <c r="K220" i="2"/>
  <c r="K59" i="2"/>
  <c r="F62" i="2"/>
  <c r="K46" i="2"/>
  <c r="K67" i="2"/>
  <c r="H137" i="2"/>
  <c r="H245" i="2"/>
  <c r="K247" i="2"/>
  <c r="F196" i="2"/>
  <c r="K245" i="2"/>
  <c r="H160" i="2"/>
  <c r="F51" i="2"/>
  <c r="F46" i="2"/>
  <c r="K26" i="2"/>
  <c r="F137" i="2"/>
  <c r="K204" i="2"/>
  <c r="K79" i="2"/>
  <c r="K31" i="2"/>
  <c r="F59" i="2"/>
  <c r="F98" i="2"/>
  <c r="H196" i="2"/>
  <c r="K188" i="2"/>
  <c r="H209" i="2"/>
  <c r="F172" i="2"/>
  <c r="F247" i="2"/>
  <c r="F209" i="2"/>
  <c r="H243" i="2"/>
  <c r="F79" i="2"/>
  <c r="H67" i="2"/>
  <c r="K38" i="2"/>
  <c r="H181" i="2"/>
  <c r="K172" i="2"/>
  <c r="F95" i="2"/>
  <c r="F38" i="2"/>
  <c r="K238" i="2"/>
  <c r="H238" i="2"/>
  <c r="F238" i="2"/>
  <c r="H54" i="2"/>
  <c r="K243" i="2"/>
  <c r="F31" i="2"/>
  <c r="F250" i="2"/>
  <c r="H250" i="2"/>
  <c r="F225" i="2"/>
  <c r="F211" i="2"/>
  <c r="K87" i="2"/>
  <c r="H211" i="2"/>
  <c r="K141" i="2"/>
  <c r="F87" i="2"/>
  <c r="K199" i="2"/>
  <c r="H199" i="2"/>
  <c r="F199" i="2"/>
  <c r="K183" i="2"/>
  <c r="H183" i="2"/>
  <c r="F183" i="2"/>
  <c r="K231" i="2"/>
  <c r="H231" i="2"/>
  <c r="F231" i="2"/>
  <c r="H162" i="2"/>
  <c r="K162" i="2"/>
  <c r="F162" i="2"/>
  <c r="H138" i="2"/>
  <c r="F138" i="2"/>
  <c r="K138" i="2"/>
  <c r="K68" i="2"/>
  <c r="H68" i="2"/>
  <c r="F68" i="2"/>
  <c r="H179" i="2"/>
  <c r="F179" i="2"/>
  <c r="K179" i="2"/>
  <c r="F222" i="2"/>
  <c r="K222" i="2"/>
  <c r="H222" i="2"/>
  <c r="F190" i="2"/>
  <c r="K190" i="2"/>
  <c r="H190" i="2"/>
  <c r="H203" i="2"/>
  <c r="K203" i="2"/>
  <c r="F203" i="2"/>
  <c r="H187" i="2"/>
  <c r="K187" i="2"/>
  <c r="F187" i="2"/>
  <c r="H171" i="2"/>
  <c r="K171" i="2"/>
  <c r="F171" i="2"/>
  <c r="H235" i="2"/>
  <c r="K235" i="2"/>
  <c r="F235" i="2"/>
  <c r="H219" i="2"/>
  <c r="K219" i="2"/>
  <c r="F219" i="2"/>
  <c r="H163" i="2"/>
  <c r="F163" i="2"/>
  <c r="K163" i="2"/>
  <c r="H155" i="2"/>
  <c r="K155" i="2"/>
  <c r="F155" i="2"/>
  <c r="H147" i="2"/>
  <c r="K147" i="2"/>
  <c r="F147" i="2"/>
  <c r="H139" i="2"/>
  <c r="K139" i="2"/>
  <c r="F139" i="2"/>
  <c r="F185" i="2"/>
  <c r="K185" i="2"/>
  <c r="H185" i="2"/>
  <c r="F126" i="2"/>
  <c r="K126" i="2"/>
  <c r="H126" i="2"/>
  <c r="K92" i="2"/>
  <c r="H92" i="2"/>
  <c r="F92" i="2"/>
  <c r="K60" i="2"/>
  <c r="H60" i="2"/>
  <c r="F60" i="2"/>
  <c r="K28" i="2"/>
  <c r="H28" i="2"/>
  <c r="F28" i="2"/>
  <c r="F216" i="2"/>
  <c r="K216" i="2"/>
  <c r="H216" i="2"/>
  <c r="F121" i="2"/>
  <c r="K121" i="2"/>
  <c r="H121" i="2"/>
  <c r="H113" i="2"/>
  <c r="F113" i="2"/>
  <c r="K113" i="2"/>
  <c r="H105" i="2"/>
  <c r="F105" i="2"/>
  <c r="K105" i="2"/>
  <c r="H97" i="2"/>
  <c r="F97" i="2"/>
  <c r="K97" i="2"/>
  <c r="H89" i="2"/>
  <c r="F89" i="2"/>
  <c r="K89" i="2"/>
  <c r="H81" i="2"/>
  <c r="F81" i="2"/>
  <c r="K81" i="2"/>
  <c r="H73" i="2"/>
  <c r="F73" i="2"/>
  <c r="K73" i="2"/>
  <c r="H65" i="2"/>
  <c r="F65" i="2"/>
  <c r="K65" i="2"/>
  <c r="H57" i="2"/>
  <c r="F57" i="2"/>
  <c r="K57" i="2"/>
  <c r="H49" i="2"/>
  <c r="F49" i="2"/>
  <c r="K49" i="2"/>
  <c r="H41" i="2"/>
  <c r="F41" i="2"/>
  <c r="K41" i="2"/>
  <c r="H33" i="2"/>
  <c r="F33" i="2"/>
  <c r="K33" i="2"/>
  <c r="H167" i="2"/>
  <c r="K167" i="2"/>
  <c r="F167" i="2"/>
  <c r="K11" i="2"/>
  <c r="H11" i="2"/>
  <c r="F11" i="2"/>
  <c r="F232" i="2"/>
  <c r="K232" i="2"/>
  <c r="H232" i="2"/>
  <c r="K135" i="2"/>
  <c r="H135" i="2"/>
  <c r="F135" i="2"/>
  <c r="H195" i="2"/>
  <c r="F195" i="2"/>
  <c r="K195" i="2"/>
  <c r="F192" i="2"/>
  <c r="K192" i="2"/>
  <c r="H192" i="2"/>
  <c r="K215" i="2"/>
  <c r="H215" i="2"/>
  <c r="F215" i="2"/>
  <c r="H154" i="2"/>
  <c r="F154" i="2"/>
  <c r="K154" i="2"/>
  <c r="K100" i="2"/>
  <c r="H100" i="2"/>
  <c r="F100" i="2"/>
  <c r="K166" i="2"/>
  <c r="F166" i="2"/>
  <c r="H166" i="2"/>
  <c r="F233" i="2"/>
  <c r="K233" i="2"/>
  <c r="H233" i="2"/>
  <c r="F176" i="2"/>
  <c r="K176" i="2"/>
  <c r="H176" i="2"/>
  <c r="H202" i="2"/>
  <c r="K202" i="2"/>
  <c r="F202" i="2"/>
  <c r="H186" i="2"/>
  <c r="K186" i="2"/>
  <c r="F186" i="2"/>
  <c r="H170" i="2"/>
  <c r="K170" i="2"/>
  <c r="F170" i="2"/>
  <c r="H234" i="2"/>
  <c r="K234" i="2"/>
  <c r="F234" i="2"/>
  <c r="H218" i="2"/>
  <c r="K218" i="2"/>
  <c r="F218" i="2"/>
  <c r="H159" i="2"/>
  <c r="K159" i="2"/>
  <c r="F159" i="2"/>
  <c r="H151" i="2"/>
  <c r="K151" i="2"/>
  <c r="F151" i="2"/>
  <c r="H143" i="2"/>
  <c r="K143" i="2"/>
  <c r="F143" i="2"/>
  <c r="F201" i="2"/>
  <c r="K201" i="2"/>
  <c r="H201" i="2"/>
  <c r="F184" i="2"/>
  <c r="K184" i="2"/>
  <c r="H184" i="2"/>
  <c r="K116" i="2"/>
  <c r="H116" i="2"/>
  <c r="F116" i="2"/>
  <c r="K84" i="2"/>
  <c r="H84" i="2"/>
  <c r="F84" i="2"/>
  <c r="K52" i="2"/>
  <c r="H52" i="2"/>
  <c r="F52" i="2"/>
  <c r="K20" i="2"/>
  <c r="H20" i="2"/>
  <c r="F20" i="2"/>
  <c r="F120" i="2"/>
  <c r="K120" i="2"/>
  <c r="H120" i="2"/>
  <c r="F169" i="2"/>
  <c r="K169" i="2"/>
  <c r="H169" i="2"/>
  <c r="H112" i="2"/>
  <c r="F112" i="2"/>
  <c r="K112" i="2"/>
  <c r="H104" i="2"/>
  <c r="F104" i="2"/>
  <c r="K104" i="2"/>
  <c r="H96" i="2"/>
  <c r="F96" i="2"/>
  <c r="K96" i="2"/>
  <c r="H88" i="2"/>
  <c r="F88" i="2"/>
  <c r="K88" i="2"/>
  <c r="H80" i="2"/>
  <c r="F80" i="2"/>
  <c r="K80" i="2"/>
  <c r="H72" i="2"/>
  <c r="F72" i="2"/>
  <c r="K72" i="2"/>
  <c r="H64" i="2"/>
  <c r="F64" i="2"/>
  <c r="K64" i="2"/>
  <c r="H56" i="2"/>
  <c r="F56" i="2"/>
  <c r="K56" i="2"/>
  <c r="H48" i="2"/>
  <c r="F48" i="2"/>
  <c r="K48" i="2"/>
  <c r="H40" i="2"/>
  <c r="F40" i="2"/>
  <c r="K40" i="2"/>
  <c r="H32" i="2"/>
  <c r="F32" i="2"/>
  <c r="K32" i="2"/>
  <c r="H123" i="2"/>
  <c r="K123" i="2"/>
  <c r="F123" i="2"/>
  <c r="H17" i="2"/>
  <c r="F17" i="2"/>
  <c r="K17" i="2"/>
  <c r="H10" i="2"/>
  <c r="F10" i="2"/>
  <c r="K10" i="2"/>
  <c r="H146" i="2"/>
  <c r="F146" i="2"/>
  <c r="K146" i="2"/>
  <c r="F128" i="2"/>
  <c r="K128" i="2"/>
  <c r="H128" i="2"/>
  <c r="K36" i="2"/>
  <c r="H36" i="2"/>
  <c r="F36" i="2"/>
  <c r="F217" i="2"/>
  <c r="K217" i="2"/>
  <c r="H217" i="2"/>
  <c r="K134" i="2"/>
  <c r="H134" i="2"/>
  <c r="F134" i="2"/>
  <c r="H24" i="2"/>
  <c r="F24" i="2"/>
  <c r="K24" i="2"/>
  <c r="K119" i="2"/>
  <c r="H119" i="2"/>
  <c r="F119" i="2"/>
  <c r="F206" i="2"/>
  <c r="K206" i="2"/>
  <c r="H206" i="2"/>
  <c r="F174" i="2"/>
  <c r="K174" i="2"/>
  <c r="H174" i="2"/>
  <c r="K198" i="2"/>
  <c r="H198" i="2"/>
  <c r="F198" i="2"/>
  <c r="K182" i="2"/>
  <c r="H182" i="2"/>
  <c r="F182" i="2"/>
  <c r="H131" i="2"/>
  <c r="F131" i="2"/>
  <c r="K131" i="2"/>
  <c r="K230" i="2"/>
  <c r="H230" i="2"/>
  <c r="F230" i="2"/>
  <c r="K214" i="2"/>
  <c r="H214" i="2"/>
  <c r="F214" i="2"/>
  <c r="H158" i="2"/>
  <c r="F158" i="2"/>
  <c r="K158" i="2"/>
  <c r="H150" i="2"/>
  <c r="F150" i="2"/>
  <c r="K150" i="2"/>
  <c r="H142" i="2"/>
  <c r="F142" i="2"/>
  <c r="K142" i="2"/>
  <c r="F200" i="2"/>
  <c r="K200" i="2"/>
  <c r="H200" i="2"/>
  <c r="K108" i="2"/>
  <c r="H108" i="2"/>
  <c r="F108" i="2"/>
  <c r="K76" i="2"/>
  <c r="H76" i="2"/>
  <c r="F76" i="2"/>
  <c r="K44" i="2"/>
  <c r="H44" i="2"/>
  <c r="F44" i="2"/>
  <c r="K12" i="2"/>
  <c r="H12" i="2"/>
  <c r="F12" i="2"/>
  <c r="F168" i="2"/>
  <c r="K168" i="2"/>
  <c r="H168" i="2"/>
  <c r="H122" i="2"/>
  <c r="K122" i="2"/>
  <c r="F122" i="2"/>
  <c r="H16" i="2"/>
  <c r="F16" i="2"/>
  <c r="K16" i="2"/>
  <c r="H25" i="2"/>
  <c r="F25" i="2"/>
  <c r="K25" i="2"/>
  <c r="K118" i="2"/>
  <c r="H118" i="2"/>
  <c r="F118" i="2"/>
</calcChain>
</file>

<file path=xl/sharedStrings.xml><?xml version="1.0" encoding="utf-8"?>
<sst xmlns="http://schemas.openxmlformats.org/spreadsheetml/2006/main" count="2010" uniqueCount="699">
  <si>
    <t>размер</t>
  </si>
  <si>
    <t>Артикул продавца</t>
  </si>
  <si>
    <t>Баркод товара</t>
  </si>
  <si>
    <t>Артикул WB</t>
  </si>
  <si>
    <t>Себе стоимость</t>
  </si>
  <si>
    <t xml:space="preserve"> Комиссия ВБ</t>
  </si>
  <si>
    <t>Комиссия ВБ в рублях</t>
  </si>
  <si>
    <t>Система налогообложение в %</t>
  </si>
  <si>
    <t>Система налогообложение в рублях</t>
  </si>
  <si>
    <t>Логистика</t>
  </si>
  <si>
    <t>Ф.Ф</t>
  </si>
  <si>
    <t>Текущая розничная цена до кидки</t>
  </si>
  <si>
    <t xml:space="preserve">Текушая скидка в % </t>
  </si>
  <si>
    <t>Цена после скидки на ВБ</t>
  </si>
  <si>
    <t>Прибыль</t>
  </si>
  <si>
    <t>Malika Tulle 290-160-Б</t>
  </si>
  <si>
    <t>2012681382007</t>
  </si>
  <si>
    <t>Malika Tulle 290-160-Ш</t>
  </si>
  <si>
    <t>2012682012002</t>
  </si>
  <si>
    <t>Malika Tulle 290-170-Б</t>
  </si>
  <si>
    <t>2012810347006</t>
  </si>
  <si>
    <t>Malika Tulle 290-170-Ш</t>
  </si>
  <si>
    <t>2012820027004</t>
  </si>
  <si>
    <t>Malika Tulle 290-180-Б</t>
  </si>
  <si>
    <t>2012834352000</t>
  </si>
  <si>
    <t>Malika Tulle 290-180-Ш</t>
  </si>
  <si>
    <t>2012834621007</t>
  </si>
  <si>
    <t>Malika Tulle 200-230-Б</t>
  </si>
  <si>
    <t>2012836019000</t>
  </si>
  <si>
    <t>Malika Tulle 200-230-Ш</t>
  </si>
  <si>
    <t>2012836409009</t>
  </si>
  <si>
    <t>Malika Tulle 200-240-Б</t>
  </si>
  <si>
    <t>2012836662008</t>
  </si>
  <si>
    <t>Malika Tulle 200-240-Ш</t>
  </si>
  <si>
    <t>2012836851006</t>
  </si>
  <si>
    <t>Malika Tulle 200-250-Б</t>
  </si>
  <si>
    <t>2012837568002</t>
  </si>
  <si>
    <t>Malika Tulle 200-250-Ш</t>
  </si>
  <si>
    <t>2012837793008</t>
  </si>
  <si>
    <t>Malika Tulle 200-260-Б</t>
  </si>
  <si>
    <t>2012838135005</t>
  </si>
  <si>
    <t>Malika Tulle 200-260-Ш</t>
  </si>
  <si>
    <t>2012838596004</t>
  </si>
  <si>
    <t>Malika Tulle 200-270-Б</t>
  </si>
  <si>
    <t>2012838867005</t>
  </si>
  <si>
    <t>Malika Tulle 200-270-Ш</t>
  </si>
  <si>
    <t>2012839347001</t>
  </si>
  <si>
    <t>Malika Tulle 600-230-Б</t>
  </si>
  <si>
    <t>2012840148000</t>
  </si>
  <si>
    <t>Malika Tulle 600-230-Ш</t>
  </si>
  <si>
    <t>2012848648007</t>
  </si>
  <si>
    <t>Malika Tulle 600-240-Б</t>
  </si>
  <si>
    <t>2012849730008</t>
  </si>
  <si>
    <t>Malika Tulle 600-240-Ш</t>
  </si>
  <si>
    <t>2012849843005</t>
  </si>
  <si>
    <t>Malika Tulle 600-250-Б</t>
  </si>
  <si>
    <t>2012849981004</t>
  </si>
  <si>
    <t>Malika Tulle 600-250-Ш</t>
  </si>
  <si>
    <t>2012850095004</t>
  </si>
  <si>
    <t>Malika Tulle 600-260-Б</t>
  </si>
  <si>
    <t>2012850196008</t>
  </si>
  <si>
    <t>Malika Tulle 600-260-Ш</t>
  </si>
  <si>
    <t>2012850285009</t>
  </si>
  <si>
    <t>Malika Tulle 600-270-Б</t>
  </si>
  <si>
    <t>2012850462004</t>
  </si>
  <si>
    <t>Malika Tulle 600-270-Ш</t>
  </si>
  <si>
    <t>2012850570006</t>
  </si>
  <si>
    <t>Malika Tulle 500-230-Б</t>
  </si>
  <si>
    <t>2012851020005</t>
  </si>
  <si>
    <t>Malika Tulle 500-230-Ш</t>
  </si>
  <si>
    <t>2012851454008</t>
  </si>
  <si>
    <t>Malika Tulle 500-240-Б</t>
  </si>
  <si>
    <t>2012851597002</t>
  </si>
  <si>
    <t>Malika Tulle 500-240-Ш</t>
  </si>
  <si>
    <t>2012851969007</t>
  </si>
  <si>
    <t>Malika Tulle 500-250-Б</t>
  </si>
  <si>
    <t>2012852085003</t>
  </si>
  <si>
    <t>Malika Tulle 500-250-Ш</t>
  </si>
  <si>
    <t>2012852196006</t>
  </si>
  <si>
    <t>Malika Tulle 500-260-Б</t>
  </si>
  <si>
    <t>2012852563006</t>
  </si>
  <si>
    <t>Malika Tulle 500-260-Ш</t>
  </si>
  <si>
    <t>2012852669005</t>
  </si>
  <si>
    <t>Malika Tulle 500-270-Б</t>
  </si>
  <si>
    <t>2012852828006</t>
  </si>
  <si>
    <t>Malika Tulle 500-270-Ш</t>
  </si>
  <si>
    <t>2012852955009</t>
  </si>
  <si>
    <t>Malika Tulle 400-230-Б</t>
  </si>
  <si>
    <t>2012871379008</t>
  </si>
  <si>
    <t>Malika Tulle 400-230-Ш</t>
  </si>
  <si>
    <t>2012873174007</t>
  </si>
  <si>
    <t>Malika Tulle 400-240-Б</t>
  </si>
  <si>
    <t>2012873285000</t>
  </si>
  <si>
    <t>Malika Tulle 400-240-Ш</t>
  </si>
  <si>
    <t>2012873323009</t>
  </si>
  <si>
    <t>Malika Tulle 400-250-Б</t>
  </si>
  <si>
    <t>2012873352009</t>
  </si>
  <si>
    <t>Malika Tulle 400-250-Ш</t>
  </si>
  <si>
    <t>2012873400007</t>
  </si>
  <si>
    <t>Malika Tulle 400-260-Б</t>
  </si>
  <si>
    <t>2012873503005</t>
  </si>
  <si>
    <t>Malika Tulle 400-260-Ш</t>
  </si>
  <si>
    <t>2012873616002</t>
  </si>
  <si>
    <t>Malika Tulle 400-270-Б</t>
  </si>
  <si>
    <t>2012873656008</t>
  </si>
  <si>
    <t>Malika Tulle 400-270-Ш</t>
  </si>
  <si>
    <t>2012873743005</t>
  </si>
  <si>
    <t>Malika Tulle 200-160-Б</t>
  </si>
  <si>
    <t>2016213957008</t>
  </si>
  <si>
    <t>Malika Tulle 200-160-Ш</t>
  </si>
  <si>
    <t>2016214035002</t>
  </si>
  <si>
    <t>Malika Tulle 200-170-Б</t>
  </si>
  <si>
    <t>2016214124003</t>
  </si>
  <si>
    <t>Malika Tulle 200-170-Ш</t>
  </si>
  <si>
    <t>2016214399005</t>
  </si>
  <si>
    <t>Malika Tulle 200-180-Б</t>
  </si>
  <si>
    <t>2016214441001</t>
  </si>
  <si>
    <t>Malika Tulle 200-180-Ш</t>
  </si>
  <si>
    <t>2016214494007</t>
  </si>
  <si>
    <t>Malika Tulle 500-280-Б</t>
  </si>
  <si>
    <t>2016303696008</t>
  </si>
  <si>
    <t>Malika Tulle 500-280-Ш</t>
  </si>
  <si>
    <t>2016303708008</t>
  </si>
  <si>
    <t>Malika Tulle 400-280-Б</t>
  </si>
  <si>
    <t>2016303785009</t>
  </si>
  <si>
    <t>Malika Tulle 400-280-Ш</t>
  </si>
  <si>
    <t>2016303858000</t>
  </si>
  <si>
    <t>Malika Tulle 600-280-Б</t>
  </si>
  <si>
    <t>2016303993008</t>
  </si>
  <si>
    <t>Malika Tulle 600-280-Ш</t>
  </si>
  <si>
    <t>2016304104007</t>
  </si>
  <si>
    <t>Malika Tulle 200-280-Б</t>
  </si>
  <si>
    <t>2016304178008</t>
  </si>
  <si>
    <t>Malika Tulle 200-280-Ш</t>
  </si>
  <si>
    <t>2016304263001</t>
  </si>
  <si>
    <t>Malika Tulle 290-230-Б</t>
  </si>
  <si>
    <t>2016304392008</t>
  </si>
  <si>
    <t>Malika Tulle 290-230-Ш</t>
  </si>
  <si>
    <t>2016304944009</t>
  </si>
  <si>
    <t>Malika Tulle 290-240-Б</t>
  </si>
  <si>
    <t>2016304948007</t>
  </si>
  <si>
    <t>Malika Tulle 290-240-Ш</t>
  </si>
  <si>
    <t>2016305526006</t>
  </si>
  <si>
    <t>Malika Tulle 290-250-Б</t>
  </si>
  <si>
    <t>2016305609006</t>
  </si>
  <si>
    <t>Malika Tulle 290-250-Ш</t>
  </si>
  <si>
    <t>2016305659001</t>
  </si>
  <si>
    <t>Malika Tulle 290-260-Б</t>
  </si>
  <si>
    <t>2016305750005</t>
  </si>
  <si>
    <t>Malika Tulle 290-260-Ш</t>
  </si>
  <si>
    <t>2016305861008</t>
  </si>
  <si>
    <t>Malika Tulle 290-270-Б</t>
  </si>
  <si>
    <t>2016305949003</t>
  </si>
  <si>
    <t>Malika Tulle 290-270-Ш</t>
  </si>
  <si>
    <t>2016306034005</t>
  </si>
  <si>
    <t>Malika Tulle 290-280-Б</t>
  </si>
  <si>
    <t>2016306190008</t>
  </si>
  <si>
    <t>Malika Tulle 290-280-Ш</t>
  </si>
  <si>
    <t>2016306397001</t>
  </si>
  <si>
    <t>Malika Tulle 600x270Л</t>
  </si>
  <si>
    <t>Malika Tulle 290х260 Л</t>
  </si>
  <si>
    <t>Malika Tulle 400х260Л</t>
  </si>
  <si>
    <t>Malika Tulle 400х270Л</t>
  </si>
  <si>
    <t>Malika Tulle 600х260Л</t>
  </si>
  <si>
    <t>Malika Tulle 290x180Л</t>
  </si>
  <si>
    <t>Malika Tulle 500х260Л</t>
  </si>
  <si>
    <t>2036687816533</t>
  </si>
  <si>
    <t>Malika Tulle 500х270Л</t>
  </si>
  <si>
    <t>2036690998097</t>
  </si>
  <si>
    <t>ТюльКух 150х140</t>
  </si>
  <si>
    <t>2036983427549</t>
  </si>
  <si>
    <t>ТюльКух 120х200</t>
  </si>
  <si>
    <t>2036983430372</t>
  </si>
  <si>
    <t>Тюль вуаль белый 300х160</t>
  </si>
  <si>
    <t>2038627406118</t>
  </si>
  <si>
    <t>Тюль Вуаль 200х160</t>
  </si>
  <si>
    <t>2038627637130</t>
  </si>
  <si>
    <t>Тюль Вуаль 290х160</t>
  </si>
  <si>
    <t>2038627637147</t>
  </si>
  <si>
    <t>Тюль Вуаль 400х160</t>
  </si>
  <si>
    <t>2038627637154</t>
  </si>
  <si>
    <t>Тюль Вуаль 500х160</t>
  </si>
  <si>
    <t>2038627637161</t>
  </si>
  <si>
    <t>Тюль Вуаль 600х160</t>
  </si>
  <si>
    <t>2038627637178</t>
  </si>
  <si>
    <t>Тюль Органза 300-270</t>
  </si>
  <si>
    <t>2038792717569</t>
  </si>
  <si>
    <t>Тюль Мрамор 800-270</t>
  </si>
  <si>
    <t>2038792717156</t>
  </si>
  <si>
    <t>Тюль Мрамор 400-270</t>
  </si>
  <si>
    <t>2038792716838</t>
  </si>
  <si>
    <t>Тюль под Лен 150-200</t>
  </si>
  <si>
    <t>2038792715725</t>
  </si>
  <si>
    <t>Тюль вуаль белый</t>
  </si>
  <si>
    <t>Тюль Мрамор 400-210</t>
  </si>
  <si>
    <t>2038792716777</t>
  </si>
  <si>
    <t>Тюль под Лен 200-200</t>
  </si>
  <si>
    <t>2038792715800</t>
  </si>
  <si>
    <t>Тюль под Лен 700-240</t>
  </si>
  <si>
    <t>2038792716241</t>
  </si>
  <si>
    <t>Тюль Органза 400-240</t>
  </si>
  <si>
    <t>2038792717613</t>
  </si>
  <si>
    <t>Тюль Мрамор 400-220</t>
  </si>
  <si>
    <t>2038792716784</t>
  </si>
  <si>
    <t>Тюль Органза 300-230</t>
  </si>
  <si>
    <t>2038792717521</t>
  </si>
  <si>
    <t>Тюль под Лен 700-210</t>
  </si>
  <si>
    <t>2038792716210</t>
  </si>
  <si>
    <t>Тюль Органза 800-240</t>
  </si>
  <si>
    <t>2038792717934</t>
  </si>
  <si>
    <t>Тюль Органза 1000-260</t>
  </si>
  <si>
    <t>2038792718115</t>
  </si>
  <si>
    <t>Тюль под Лен 500-220</t>
  </si>
  <si>
    <t>2038792716067</t>
  </si>
  <si>
    <t>Тюль под Лен 700-260</t>
  </si>
  <si>
    <t>2038792716265</t>
  </si>
  <si>
    <t>Тюль под Лен белый</t>
  </si>
  <si>
    <t>Тюль Мрамор 200-210</t>
  </si>
  <si>
    <t>2038792716616</t>
  </si>
  <si>
    <t>Тюль под Лен 400-250</t>
  </si>
  <si>
    <t>2038792716012</t>
  </si>
  <si>
    <t>Тюль Органза 800-230</t>
  </si>
  <si>
    <t>2038792717927</t>
  </si>
  <si>
    <t>Тюль Органза 600-230</t>
  </si>
  <si>
    <t>2038792717767</t>
  </si>
  <si>
    <t>Тюль Органза 500-270</t>
  </si>
  <si>
    <t>2038792717729</t>
  </si>
  <si>
    <t>Тюль под Лен 400-220</t>
  </si>
  <si>
    <t>2038792715985</t>
  </si>
  <si>
    <t>Тюль под Лен 500-260</t>
  </si>
  <si>
    <t>2038792716104</t>
  </si>
  <si>
    <t>Тюль Органза 900-230</t>
  </si>
  <si>
    <t>2038792718009</t>
  </si>
  <si>
    <t>Тюль под Лен 150-220</t>
  </si>
  <si>
    <t>2038792715749</t>
  </si>
  <si>
    <t>Тюль Мрамор 900-200</t>
  </si>
  <si>
    <t>2038792717163</t>
  </si>
  <si>
    <t>Тюль под Лен 500-200</t>
  </si>
  <si>
    <t>2038792716043</t>
  </si>
  <si>
    <t>Тюль Органза белый</t>
  </si>
  <si>
    <t>Тюль Органза 800-250</t>
  </si>
  <si>
    <t>2038792717941</t>
  </si>
  <si>
    <t>Тюль под Лен 300-220</t>
  </si>
  <si>
    <t>2038792715909</t>
  </si>
  <si>
    <t>Тюль Органза 600-200</t>
  </si>
  <si>
    <t>2038792717736</t>
  </si>
  <si>
    <t>Тюль Мрамор 900-220</t>
  </si>
  <si>
    <t>2038792717187</t>
  </si>
  <si>
    <t>Тюль Органза 600-270</t>
  </si>
  <si>
    <t>2038792717804</t>
  </si>
  <si>
    <t>Тюль под Лен 300-230</t>
  </si>
  <si>
    <t>2038792715916</t>
  </si>
  <si>
    <t>Тюль Мрамор 200-250</t>
  </si>
  <si>
    <t>2038792716654</t>
  </si>
  <si>
    <t>Тюль Мрамор 300-200</t>
  </si>
  <si>
    <t>2038792716685</t>
  </si>
  <si>
    <t>Тюль Мрамор 200-270</t>
  </si>
  <si>
    <t>2038792716678</t>
  </si>
  <si>
    <t>Тюль под Лен 600-260</t>
  </si>
  <si>
    <t>2038792716180</t>
  </si>
  <si>
    <t>Тюль Мрамор 500-260</t>
  </si>
  <si>
    <t>2038792716906</t>
  </si>
  <si>
    <t>Тюль Мрамор белый</t>
  </si>
  <si>
    <t>Тюль Мрамор 700-200</t>
  </si>
  <si>
    <t>2038792717002</t>
  </si>
  <si>
    <t>Тюль Органза 700-210</t>
  </si>
  <si>
    <t>2038792717828</t>
  </si>
  <si>
    <t>Тюль Мрамор 700-220</t>
  </si>
  <si>
    <t>2038792717026</t>
  </si>
  <si>
    <t>Тюль под Лен 900-200</t>
  </si>
  <si>
    <t>2038792716364</t>
  </si>
  <si>
    <t>Тюль Мрамор 900-240</t>
  </si>
  <si>
    <t>2038792717200</t>
  </si>
  <si>
    <t>Тюль Органза 1000-200</t>
  </si>
  <si>
    <t>2038792718054</t>
  </si>
  <si>
    <t>Тюль Мрамор 300-210</t>
  </si>
  <si>
    <t>2038792716692</t>
  </si>
  <si>
    <t>Тюль Органза 900-220</t>
  </si>
  <si>
    <t>2038792717996</t>
  </si>
  <si>
    <t>Тюль под Лен 200-220</t>
  </si>
  <si>
    <t>2038792715824</t>
  </si>
  <si>
    <t>Тюль под Лен 800-270</t>
  </si>
  <si>
    <t>2038792716357</t>
  </si>
  <si>
    <t>Тюль под Лен 800-200</t>
  </si>
  <si>
    <t>2038792716289</t>
  </si>
  <si>
    <t>Тюль под Лен 200-230</t>
  </si>
  <si>
    <t>2038792715831</t>
  </si>
  <si>
    <t>Тюль Мрамор 700-260</t>
  </si>
  <si>
    <t>2038792717064</t>
  </si>
  <si>
    <t>Тюль под Лен 200-260</t>
  </si>
  <si>
    <t>2038792715862</t>
  </si>
  <si>
    <t>Тюль Мрамор 300-230</t>
  </si>
  <si>
    <t>2038792716715</t>
  </si>
  <si>
    <t>Тюль Мрамор 800-250</t>
  </si>
  <si>
    <t>2038792717132</t>
  </si>
  <si>
    <t>Тюль под Лен 700-230</t>
  </si>
  <si>
    <t>2038792716234</t>
  </si>
  <si>
    <t>Тюль Мрамор 600-260</t>
  </si>
  <si>
    <t>2038792716982</t>
  </si>
  <si>
    <t>Тюль Мрамор 300-220</t>
  </si>
  <si>
    <t>2038792716708</t>
  </si>
  <si>
    <t>Тюль под Лен 600-210</t>
  </si>
  <si>
    <t>2038792716135</t>
  </si>
  <si>
    <t>Тюль Мрамор 700-250</t>
  </si>
  <si>
    <t>2038792717057</t>
  </si>
  <si>
    <t>Тюль Мрамор 1000-220</t>
  </si>
  <si>
    <t>2038792717262</t>
  </si>
  <si>
    <t>Тюль Органза 900-250</t>
  </si>
  <si>
    <t>2038792718023</t>
  </si>
  <si>
    <t>Тюль под Лен 300-210</t>
  </si>
  <si>
    <t>2038792715893</t>
  </si>
  <si>
    <t>Тюль Органза 150-230</t>
  </si>
  <si>
    <t>2038792717361</t>
  </si>
  <si>
    <t>Тюль Мрамор 600-240</t>
  </si>
  <si>
    <t>2038792716968</t>
  </si>
  <si>
    <t>Тюль Мрамор 500-250</t>
  </si>
  <si>
    <t>2038792716890</t>
  </si>
  <si>
    <t>Тюль под Лен 1000-260</t>
  </si>
  <si>
    <t>2038792716500</t>
  </si>
  <si>
    <t>Тюль под Лен 900-210</t>
  </si>
  <si>
    <t>2038792716371</t>
  </si>
  <si>
    <t>Тюль Органза 1000-250</t>
  </si>
  <si>
    <t>2038792718108</t>
  </si>
  <si>
    <t>Тюль под Лен 400-210</t>
  </si>
  <si>
    <t>2038792715978</t>
  </si>
  <si>
    <t>Тюль под Лен 150-260</t>
  </si>
  <si>
    <t>2038792715787</t>
  </si>
  <si>
    <t>Тюль Мрамор 150-270</t>
  </si>
  <si>
    <t>2038792716593</t>
  </si>
  <si>
    <t>Тюль Органза 150-200</t>
  </si>
  <si>
    <t>2038792717330</t>
  </si>
  <si>
    <t>Тюль Органза 900-200</t>
  </si>
  <si>
    <t>2038792717972</t>
  </si>
  <si>
    <t>Тюль Мрамор 1000-280</t>
  </si>
  <si>
    <t>2038792717323</t>
  </si>
  <si>
    <t>Тюль под Лен 400-240</t>
  </si>
  <si>
    <t>2038792716005</t>
  </si>
  <si>
    <t>Тюль Органза 200-200</t>
  </si>
  <si>
    <t>2038792717415</t>
  </si>
  <si>
    <t>Тюль Мрамор 500-220</t>
  </si>
  <si>
    <t>2038792716869</t>
  </si>
  <si>
    <t>Тюль Мрамор 600-220</t>
  </si>
  <si>
    <t>2038792716944</t>
  </si>
  <si>
    <t>Тюль Органза 200-210</t>
  </si>
  <si>
    <t>2038792717422</t>
  </si>
  <si>
    <t>Тюль Мрамор 800-240</t>
  </si>
  <si>
    <t>2038792717125</t>
  </si>
  <si>
    <t>Тюль под Лен 300-200</t>
  </si>
  <si>
    <t>2038792715886</t>
  </si>
  <si>
    <t>Тюль Мрамор 900-270</t>
  </si>
  <si>
    <t>2038792717231</t>
  </si>
  <si>
    <t>Тюль Мрамор 500-230</t>
  </si>
  <si>
    <t>2038792716876</t>
  </si>
  <si>
    <t>Тюль Мрамор 500-270</t>
  </si>
  <si>
    <t>2038792716913</t>
  </si>
  <si>
    <t>Тюль Мрамор 700-270</t>
  </si>
  <si>
    <t>2038792717071</t>
  </si>
  <si>
    <t>Тюль под Лен 900-270</t>
  </si>
  <si>
    <t>2038792716432</t>
  </si>
  <si>
    <t>Тюль Мрамор 400-250</t>
  </si>
  <si>
    <t>2038792716814</t>
  </si>
  <si>
    <t>Тюль Органза 150-240</t>
  </si>
  <si>
    <t>2038792717378</t>
  </si>
  <si>
    <t>Тюль Мрамор 200-240</t>
  </si>
  <si>
    <t>2038792716647</t>
  </si>
  <si>
    <t>Тюль под Лен 300-260</t>
  </si>
  <si>
    <t>2038792715947</t>
  </si>
  <si>
    <t>Тюль Мрамор 400-240</t>
  </si>
  <si>
    <t>2038792716807</t>
  </si>
  <si>
    <t>Тюль Мрамор 300-250</t>
  </si>
  <si>
    <t>2038792716739</t>
  </si>
  <si>
    <t>Тюль Органза 200-270</t>
  </si>
  <si>
    <t>2038792717484</t>
  </si>
  <si>
    <t>Тюль Органза 600-240</t>
  </si>
  <si>
    <t>2038792717774</t>
  </si>
  <si>
    <t>Тюль под Лен 400-260</t>
  </si>
  <si>
    <t>2038792716029</t>
  </si>
  <si>
    <t>Тюль под Лен 900-260</t>
  </si>
  <si>
    <t>2038792716425</t>
  </si>
  <si>
    <t>Тюль под Лен 600-240</t>
  </si>
  <si>
    <t>2038792716166</t>
  </si>
  <si>
    <t>Тюль Органза 400-200</t>
  </si>
  <si>
    <t>2038792717576</t>
  </si>
  <si>
    <t>Тюль Мрамор 150-230</t>
  </si>
  <si>
    <t>2038792716555</t>
  </si>
  <si>
    <t>Тюль под Лен 900-220</t>
  </si>
  <si>
    <t>2038792716388</t>
  </si>
  <si>
    <t>Тюль под Лен 150-270</t>
  </si>
  <si>
    <t>2038792715794</t>
  </si>
  <si>
    <t>Тюль под Лен 1000-240</t>
  </si>
  <si>
    <t>2038792716487</t>
  </si>
  <si>
    <t>Тюль Органза 200-220</t>
  </si>
  <si>
    <t>2038792717439</t>
  </si>
  <si>
    <t>Тюль Органза 200-260</t>
  </si>
  <si>
    <t>2038792717477</t>
  </si>
  <si>
    <t>Тюль Мрамор 600-230</t>
  </si>
  <si>
    <t>2038792716951</t>
  </si>
  <si>
    <t>Тюль Органза 400-250</t>
  </si>
  <si>
    <t>2038792717620</t>
  </si>
  <si>
    <t>Тюль под Лен 700-220</t>
  </si>
  <si>
    <t>2038792716227</t>
  </si>
  <si>
    <t>Тюль Органза 600-220</t>
  </si>
  <si>
    <t>2038792717750</t>
  </si>
  <si>
    <t>Тюль Мрамор 700-240</t>
  </si>
  <si>
    <t>2038792717040</t>
  </si>
  <si>
    <t>Тюль под Лен 700-200</t>
  </si>
  <si>
    <t>2038792716203</t>
  </si>
  <si>
    <t>Тюль под Лен 200-210</t>
  </si>
  <si>
    <t>2038792715817</t>
  </si>
  <si>
    <t>Тюль Мрамор 1000-260</t>
  </si>
  <si>
    <t>2038792717309</t>
  </si>
  <si>
    <t>Тюль Органза 500-250</t>
  </si>
  <si>
    <t>2038792717705</t>
  </si>
  <si>
    <t>Тюль под Лен 500-230</t>
  </si>
  <si>
    <t>2038792716074</t>
  </si>
  <si>
    <t>Тюль Органза 900-270</t>
  </si>
  <si>
    <t>2038792718047</t>
  </si>
  <si>
    <t>Тюль под Лен 150-250</t>
  </si>
  <si>
    <t>2038792715770</t>
  </si>
  <si>
    <t>Тюль Мрамор 400-200</t>
  </si>
  <si>
    <t>2038792716760</t>
  </si>
  <si>
    <t>Тюль Мрамор 300-240</t>
  </si>
  <si>
    <t>2038792716722</t>
  </si>
  <si>
    <t>Тюль Мрамор 150-240</t>
  </si>
  <si>
    <t>2038792716562</t>
  </si>
  <si>
    <t>Тюль Мрамор 900-230</t>
  </si>
  <si>
    <t>2038792717194</t>
  </si>
  <si>
    <t>Тюль Органза 700-200</t>
  </si>
  <si>
    <t>2038792717811</t>
  </si>
  <si>
    <t>Тюль Органза 800-200</t>
  </si>
  <si>
    <t>2038792717897</t>
  </si>
  <si>
    <t>Тюль Мрамор 700-210</t>
  </si>
  <si>
    <t>2038792717019</t>
  </si>
  <si>
    <t>Тюль Органза 300-250</t>
  </si>
  <si>
    <t>2038792717545</t>
  </si>
  <si>
    <t>Тюль под Лен 1000-230</t>
  </si>
  <si>
    <t>2038792716470</t>
  </si>
  <si>
    <t>Тюль Органза 500-240</t>
  </si>
  <si>
    <t>2038792717699</t>
  </si>
  <si>
    <t>Тюль Мрамор 600-200</t>
  </si>
  <si>
    <t>2038792716920</t>
  </si>
  <si>
    <t>Тюль Мрамор 1000-230</t>
  </si>
  <si>
    <t>2038792717279</t>
  </si>
  <si>
    <t>Тюль под Лен 400-270</t>
  </si>
  <si>
    <t>2038792716036</t>
  </si>
  <si>
    <t>Тюль под Лен 1000-220</t>
  </si>
  <si>
    <t>2038792716463</t>
  </si>
  <si>
    <t>Тюль Органза 700-230</t>
  </si>
  <si>
    <t>2038792717842</t>
  </si>
  <si>
    <t>Тюль Мрамор 200-260</t>
  </si>
  <si>
    <t>2038792716661</t>
  </si>
  <si>
    <t>Тюль под Лен 1000-200</t>
  </si>
  <si>
    <t>2038792716449</t>
  </si>
  <si>
    <t>Тюль под Лен 600-250</t>
  </si>
  <si>
    <t>2038792716173</t>
  </si>
  <si>
    <t>Тюль Мрамор 1000-200</t>
  </si>
  <si>
    <t>2038792717248</t>
  </si>
  <si>
    <t>Тюль Органза 700-220</t>
  </si>
  <si>
    <t>2038792717835</t>
  </si>
  <si>
    <t>Тюль Органза 500-260</t>
  </si>
  <si>
    <t>2038792717712</t>
  </si>
  <si>
    <t>Тюль под Лен 900-250</t>
  </si>
  <si>
    <t>2038792716418</t>
  </si>
  <si>
    <t>Тюль Органза 150-220</t>
  </si>
  <si>
    <t>2038792717354</t>
  </si>
  <si>
    <t>Тюль под Лен 500-270</t>
  </si>
  <si>
    <t>2038792716111</t>
  </si>
  <si>
    <t>Тюль под Лен 600-230</t>
  </si>
  <si>
    <t>2038792716159</t>
  </si>
  <si>
    <t>Тюль Органза 400-230</t>
  </si>
  <si>
    <t>2038792717606</t>
  </si>
  <si>
    <t>Тюль Мрамор 1000-240</t>
  </si>
  <si>
    <t>2038792717286</t>
  </si>
  <si>
    <t>Тюль Органза 150-260</t>
  </si>
  <si>
    <t>2038792717392</t>
  </si>
  <si>
    <t>Тюль под Лен 150-240</t>
  </si>
  <si>
    <t>2038792715763</t>
  </si>
  <si>
    <t>Тюль Органза 400-220</t>
  </si>
  <si>
    <t>2038792717590</t>
  </si>
  <si>
    <t>Тюль под Лен 700-250</t>
  </si>
  <si>
    <t>2038792716258</t>
  </si>
  <si>
    <t>Тюль под Лен 800-250</t>
  </si>
  <si>
    <t>2038792716333</t>
  </si>
  <si>
    <t>Тюль Мрамор 150-250</t>
  </si>
  <si>
    <t>2038792716579</t>
  </si>
  <si>
    <t>Тюль под Лен 400-200</t>
  </si>
  <si>
    <t>2038792715961</t>
  </si>
  <si>
    <t>Тюль под Лен 200-270</t>
  </si>
  <si>
    <t>2038792715879</t>
  </si>
  <si>
    <t>Тюль Органза 400-260</t>
  </si>
  <si>
    <t>2038792717637</t>
  </si>
  <si>
    <t>Тюль Мрамор 200-200</t>
  </si>
  <si>
    <t>2038792716609</t>
  </si>
  <si>
    <t>Тюль Органза 700-240</t>
  </si>
  <si>
    <t>2038792717859</t>
  </si>
  <si>
    <t>Тюль Органза 500-230</t>
  </si>
  <si>
    <t>2038792717682</t>
  </si>
  <si>
    <t>Тюль под Лен 500-210</t>
  </si>
  <si>
    <t>2038792716050</t>
  </si>
  <si>
    <t>Тюль под Лен 1000-270</t>
  </si>
  <si>
    <t>2038792716517</t>
  </si>
  <si>
    <t>Тюль Мрамор 300-270</t>
  </si>
  <si>
    <t>2038792716753</t>
  </si>
  <si>
    <t>Тюль Мрамор 500-210</t>
  </si>
  <si>
    <t>2038792716852</t>
  </si>
  <si>
    <t>Тюль Органза 800-260</t>
  </si>
  <si>
    <t>2038792717958</t>
  </si>
  <si>
    <t>Тюль Органза 1000-210</t>
  </si>
  <si>
    <t>2038792718061</t>
  </si>
  <si>
    <t>Тюль Органза 700-270</t>
  </si>
  <si>
    <t>2038792717880</t>
  </si>
  <si>
    <t>Тюль под Лен 800-220</t>
  </si>
  <si>
    <t>2038792716302</t>
  </si>
  <si>
    <t>Тюль Органза 600-250</t>
  </si>
  <si>
    <t>2038792717781</t>
  </si>
  <si>
    <t>Тюль под Лен 700-270</t>
  </si>
  <si>
    <t>2038792716272</t>
  </si>
  <si>
    <t>Тюль Органза 800-210</t>
  </si>
  <si>
    <t>2038792717903</t>
  </si>
  <si>
    <t>Тюль Мрамор 900-210</t>
  </si>
  <si>
    <t>2038792717170</t>
  </si>
  <si>
    <t>Тюль под Лен 200-240</t>
  </si>
  <si>
    <t>2038792715848</t>
  </si>
  <si>
    <t>Тюль под Лен 1000-250</t>
  </si>
  <si>
    <t>2038792716494</t>
  </si>
  <si>
    <t>Тюль Мрамор 1000-250</t>
  </si>
  <si>
    <t>2038792717293</t>
  </si>
  <si>
    <t>Тюль Мрамор 800-210</t>
  </si>
  <si>
    <t>2038792717095</t>
  </si>
  <si>
    <t>Тюль под Лен 150-210</t>
  </si>
  <si>
    <t>2038792715732</t>
  </si>
  <si>
    <t>Тюль Органза 1000-240</t>
  </si>
  <si>
    <t>2038792718092</t>
  </si>
  <si>
    <t>Тюль Органза 900-260</t>
  </si>
  <si>
    <t>2038792718030</t>
  </si>
  <si>
    <t>Тюль под Лен 600-200</t>
  </si>
  <si>
    <t>2038792716128</t>
  </si>
  <si>
    <t>Тюль под Лен 1000-210</t>
  </si>
  <si>
    <t>2038792716456</t>
  </si>
  <si>
    <t>Тюль Мрамор 400-260</t>
  </si>
  <si>
    <t>2038792716821</t>
  </si>
  <si>
    <t>Тюль Органза 150-210</t>
  </si>
  <si>
    <t>2038792717347</t>
  </si>
  <si>
    <t>Тюль Мрамор 600-270</t>
  </si>
  <si>
    <t>2038792716999</t>
  </si>
  <si>
    <t>Тюль Мрамор 700-230</t>
  </si>
  <si>
    <t>2038792717033</t>
  </si>
  <si>
    <t>Тюль под Лен 500-240</t>
  </si>
  <si>
    <t>2038792716081</t>
  </si>
  <si>
    <t>Тюль Мрамор 150-200</t>
  </si>
  <si>
    <t>2038792716524</t>
  </si>
  <si>
    <t>Тюль Мрамор 500-240</t>
  </si>
  <si>
    <t>2038792716883</t>
  </si>
  <si>
    <t>Тюль под Лен 150-230</t>
  </si>
  <si>
    <t>2038792715756</t>
  </si>
  <si>
    <t>Тюль Мрамор 200-230</t>
  </si>
  <si>
    <t>2038792716630</t>
  </si>
  <si>
    <t>Тюль под Лен 800-230</t>
  </si>
  <si>
    <t>2038792716319</t>
  </si>
  <si>
    <t>Тюль Органза 200-240</t>
  </si>
  <si>
    <t>2038792717453</t>
  </si>
  <si>
    <t>Тюль Органза 500-200</t>
  </si>
  <si>
    <t>2038792717651</t>
  </si>
  <si>
    <t>Тюль Органза 300-220</t>
  </si>
  <si>
    <t>2038792717514</t>
  </si>
  <si>
    <t>Тюль Мрамор 150-210</t>
  </si>
  <si>
    <t>2038792716531</t>
  </si>
  <si>
    <t>Тюль Органза 800-220</t>
  </si>
  <si>
    <t>2038792717910</t>
  </si>
  <si>
    <t>Тюль под Лен 300-270</t>
  </si>
  <si>
    <t>2038792715954</t>
  </si>
  <si>
    <t>Тюль под Лен 600-220</t>
  </si>
  <si>
    <t>2038792716142</t>
  </si>
  <si>
    <t>Тюль Органза 150-250</t>
  </si>
  <si>
    <t>2038792717385</t>
  </si>
  <si>
    <t>Тюль Мрамор 800-200</t>
  </si>
  <si>
    <t>2038792717088</t>
  </si>
  <si>
    <t>Тюль Мрамор 800-230</t>
  </si>
  <si>
    <t>2038792717118</t>
  </si>
  <si>
    <t>Тюль Органза 900-210</t>
  </si>
  <si>
    <t>2038792717989</t>
  </si>
  <si>
    <t>Тюль Мрамор 150-260</t>
  </si>
  <si>
    <t>2038792716586</t>
  </si>
  <si>
    <t>Тюль под Лен 900-230</t>
  </si>
  <si>
    <t>2038792716395</t>
  </si>
  <si>
    <t>Тюль Органза 600-260</t>
  </si>
  <si>
    <t>2038792717798</t>
  </si>
  <si>
    <t>Тюль Органза 200-230</t>
  </si>
  <si>
    <t>2038792717446</t>
  </si>
  <si>
    <t>Тюль Мрамор 600-250</t>
  </si>
  <si>
    <t>2038792716975</t>
  </si>
  <si>
    <t>Тюль Органза 1000-230</t>
  </si>
  <si>
    <t>2038792718085</t>
  </si>
  <si>
    <t>Тюль Мрамор 900-260</t>
  </si>
  <si>
    <t>2038792717224</t>
  </si>
  <si>
    <t>Тюль под Лен 500-250</t>
  </si>
  <si>
    <t>2038792716098</t>
  </si>
  <si>
    <t>Тюль Мрамор 150-220</t>
  </si>
  <si>
    <t>2038792716548</t>
  </si>
  <si>
    <t>Тюль Органза 300-240</t>
  </si>
  <si>
    <t>2038792717538</t>
  </si>
  <si>
    <t>Тюль Органза 400-210</t>
  </si>
  <si>
    <t>2038792717583</t>
  </si>
  <si>
    <t>Тюль Органза 700-250</t>
  </si>
  <si>
    <t>2038792717866</t>
  </si>
  <si>
    <t>Тюль Органза 1000-280</t>
  </si>
  <si>
    <t>2038792718139</t>
  </si>
  <si>
    <t>Тюль под Лен 800-210</t>
  </si>
  <si>
    <t>2038792716296</t>
  </si>
  <si>
    <t>Тюль Мрамор 1000-210</t>
  </si>
  <si>
    <t>2038792717255</t>
  </si>
  <si>
    <t>Тюль Органза 500-220</t>
  </si>
  <si>
    <t>2038792717675</t>
  </si>
  <si>
    <t>Тюль Мрамор 500-200</t>
  </si>
  <si>
    <t>2038792716845</t>
  </si>
  <si>
    <t>Тюль Органза 500-210</t>
  </si>
  <si>
    <t>2038792717668</t>
  </si>
  <si>
    <t>Тюль Органза 900-240</t>
  </si>
  <si>
    <t>2038792718016</t>
  </si>
  <si>
    <t>Тюль Мрамор 1000-270</t>
  </si>
  <si>
    <t>2038792717316</t>
  </si>
  <si>
    <t>Тюль Мрамор 800-260</t>
  </si>
  <si>
    <t>2038792717149</t>
  </si>
  <si>
    <t>Тюль Органза 1000-220</t>
  </si>
  <si>
    <t>2038792718078</t>
  </si>
  <si>
    <t>Тюль Органза 400-270</t>
  </si>
  <si>
    <t>2038792717644</t>
  </si>
  <si>
    <t>Тюль под Лен 800-260</t>
  </si>
  <si>
    <t>2038792716340</t>
  </si>
  <si>
    <t>Тюль под Лен 200-250</t>
  </si>
  <si>
    <t>2038792715855</t>
  </si>
  <si>
    <t>Тюль Органза 300-200</t>
  </si>
  <si>
    <t>2038792717491</t>
  </si>
  <si>
    <t>Тюль Органза 1000-270</t>
  </si>
  <si>
    <t>2038792718122</t>
  </si>
  <si>
    <t>Тюль Органза 700-260</t>
  </si>
  <si>
    <t>2038792717873</t>
  </si>
  <si>
    <t>Тюль Органза 150-270</t>
  </si>
  <si>
    <t>2038792717408</t>
  </si>
  <si>
    <t>Тюль под Лен 600-270</t>
  </si>
  <si>
    <t>2038792716197</t>
  </si>
  <si>
    <t>Тюль Органза 600-210</t>
  </si>
  <si>
    <t>2038792717743</t>
  </si>
  <si>
    <t>Тюль Мрамор 400-230</t>
  </si>
  <si>
    <t>2038792716791</t>
  </si>
  <si>
    <t>Тюль Органза 300-210</t>
  </si>
  <si>
    <t>2038792717507</t>
  </si>
  <si>
    <t>Тюль Мрамор 600-210</t>
  </si>
  <si>
    <t>2038792716937</t>
  </si>
  <si>
    <t>Тюль Органза 800-270</t>
  </si>
  <si>
    <t>2038792717965</t>
  </si>
  <si>
    <t>Тюль под Лен 300-250</t>
  </si>
  <si>
    <t>2038792715930</t>
  </si>
  <si>
    <t>Тюль Органза 200-250</t>
  </si>
  <si>
    <t>2038792717460</t>
  </si>
  <si>
    <t>Тюль Мрамор 800-220</t>
  </si>
  <si>
    <t>2038792717101</t>
  </si>
  <si>
    <t>Тюль под Лен 800-240</t>
  </si>
  <si>
    <t>2038792716326</t>
  </si>
  <si>
    <t>Тюль Мрамор 300-260</t>
  </si>
  <si>
    <t>2038792716746</t>
  </si>
  <si>
    <t>Тюль под Лен 900-240</t>
  </si>
  <si>
    <t>2038792716401</t>
  </si>
  <si>
    <t>Тюль под Лен 300-240</t>
  </si>
  <si>
    <t>2038792715923</t>
  </si>
  <si>
    <t>Тюль Мрамор 200-220</t>
  </si>
  <si>
    <t>2038792716623</t>
  </si>
  <si>
    <t>Тюль Органза 300-260</t>
  </si>
  <si>
    <t>2038792717552</t>
  </si>
  <si>
    <t>Тюль Мрамор 900-250</t>
  </si>
  <si>
    <t>2038792717217</t>
  </si>
  <si>
    <t>Тюль под Лен 400-230</t>
  </si>
  <si>
    <t>2038792715992</t>
  </si>
  <si>
    <t>Бренд</t>
  </si>
  <si>
    <t>Категория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</si>
  <si>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</si>
  <si>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</si>
  <si>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</si>
  <si>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</si>
  <si>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</si>
  <si>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</si>
  <si>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</si>
  <si>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</si>
  <si>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Malika Tulle</t>
  </si>
  <si>
    <t>Тюль</t>
  </si>
  <si>
    <t xml:space="preserve">Тюль Вуаль </t>
  </si>
  <si>
    <t>Наименование товара</t>
  </si>
  <si>
    <t>Размеры</t>
  </si>
  <si>
    <t>Кол-во</t>
  </si>
  <si>
    <t>Сумма</t>
  </si>
  <si>
    <t>Кол-во Итог</t>
  </si>
  <si>
    <t>Общ-Сумма</t>
  </si>
  <si>
    <t>Итого</t>
  </si>
  <si>
    <t>Органза</t>
  </si>
  <si>
    <t>Мрамор</t>
  </si>
  <si>
    <t>позиция</t>
  </si>
  <si>
    <t>УТЯЖЕЛИТЕЛЬ</t>
  </si>
  <si>
    <t>РАЗМЕР</t>
  </si>
  <si>
    <t>себес рубль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</si>
</sst>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2"/>
      <color rgb="FF000000"/>
      <name val="Arial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2"/>
      <color theme="1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theme="1"/>
      <name val="Google Sans Mono"/>
    </font>
    <font>
      <sz val="9"/>
      <color rgb="FF000000"/>
      <name val="&quot;Google Sans Mono&quot;"/>
    </font>
    <font>
      <sz val="10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  <scheme val="minor"/>
    </font>
    <font>
      <b/>
      <sz val="14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FF"/>
      <name val="Arial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rgb="FF90EE90"/>
        <bgColor rgb="FF90EE90"/>
      </patternFill>
    </fill>
    <fill>
      <patternFill patternType="solid">
        <fgColor rgb="FF00FF00"/>
        <bgColor rgb="FF00FF00"/>
      </patternFill>
    </fill>
    <fill>
      <patternFill patternType="solid">
        <fgColor rgb="FFEA4335"/>
        <bgColor rgb="FFEA4335"/>
      </patternFill>
    </fill>
    <fill>
      <patternFill patternType="solid">
        <fgColor rgb="FFB8D4A0"/>
        <bgColor rgb="FFB8D4A0"/>
      </patternFill>
    </fill>
    <fill>
      <patternFill patternType="solid">
        <fgColor rgb="FFFCEAAD"/>
        <bgColor rgb="FFFCEAAD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/>
    <xf numFmtId="0" fontId="4" fillId="4" borderId="1" xfId="0" applyFont="1" applyFill="1" applyBorder="1"/>
    <xf numFmtId="0" fontId="5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6" fillId="4" borderId="1" xfId="0" applyFont="1" applyFill="1" applyBorder="1"/>
    <xf numFmtId="4" fontId="6" fillId="4" borderId="1" xfId="0" applyNumberFormat="1" applyFont="1" applyFill="1" applyBorder="1"/>
    <xf numFmtId="2" fontId="4" fillId="5" borderId="1" xfId="0" applyNumberFormat="1" applyFont="1" applyFill="1" applyBorder="1" applyAlignment="1">
      <alignment horizontal="right"/>
    </xf>
    <xf numFmtId="1" fontId="4" fillId="6" borderId="0" xfId="0" applyNumberFormat="1" applyFont="1" applyFill="1" applyAlignment="1">
      <alignment horizontal="right"/>
    </xf>
    <xf numFmtId="0" fontId="6" fillId="7" borderId="1" xfId="0" applyFont="1" applyFill="1" applyBorder="1"/>
    <xf numFmtId="0" fontId="6" fillId="8" borderId="1" xfId="0" applyFont="1" applyFill="1" applyBorder="1"/>
    <xf numFmtId="0" fontId="6" fillId="4" borderId="0" xfId="0" applyFont="1" applyFill="1"/>
    <xf numFmtId="0" fontId="7" fillId="4" borderId="1" xfId="0" applyFont="1" applyFill="1" applyBorder="1" applyAlignment="1">
      <alignment horizontal="right"/>
    </xf>
    <xf numFmtId="0" fontId="8" fillId="3" borderId="0" xfId="0" applyFont="1" applyFill="1" applyAlignment="1">
      <alignment horizontal="right"/>
    </xf>
    <xf numFmtId="0" fontId="6" fillId="0" borderId="0" xfId="0" applyFont="1"/>
    <xf numFmtId="0" fontId="9" fillId="3" borderId="0" xfId="0" applyFont="1" applyFill="1"/>
    <xf numFmtId="0" fontId="10" fillId="4" borderId="1" xfId="0" applyFont="1" applyFill="1" applyBorder="1"/>
    <xf numFmtId="0" fontId="4" fillId="5" borderId="1" xfId="0" applyFont="1" applyFill="1" applyBorder="1"/>
    <xf numFmtId="0" fontId="4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10" fillId="4" borderId="0" xfId="0" applyFont="1" applyFill="1"/>
    <xf numFmtId="0" fontId="6" fillId="5" borderId="1" xfId="0" applyFont="1" applyFill="1" applyBorder="1"/>
    <xf numFmtId="0" fontId="6" fillId="6" borderId="0" xfId="0" applyFont="1" applyFill="1"/>
    <xf numFmtId="0" fontId="1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4" fontId="11" fillId="2" borderId="2" xfId="0" applyNumberFormat="1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wrapText="1"/>
    </xf>
    <xf numFmtId="0" fontId="5" fillId="4" borderId="4" xfId="0" applyFont="1" applyFill="1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right"/>
    </xf>
    <xf numFmtId="0" fontId="7" fillId="4" borderId="5" xfId="0" applyFont="1" applyFill="1" applyBorder="1" applyAlignment="1">
      <alignment horizontal="right"/>
    </xf>
    <xf numFmtId="4" fontId="7" fillId="4" borderId="5" xfId="0" applyNumberFormat="1" applyFont="1" applyFill="1" applyBorder="1" applyAlignment="1">
      <alignment horizontal="right"/>
    </xf>
    <xf numFmtId="2" fontId="5" fillId="5" borderId="5" xfId="0" applyNumberFormat="1" applyFont="1" applyFill="1" applyBorder="1" applyAlignment="1">
      <alignment horizontal="right"/>
    </xf>
    <xf numFmtId="1" fontId="5" fillId="9" borderId="3" xfId="0" applyNumberFormat="1" applyFont="1" applyFill="1" applyBorder="1" applyAlignment="1">
      <alignment horizontal="right"/>
    </xf>
    <xf numFmtId="0" fontId="7" fillId="7" borderId="5" xfId="0" applyFont="1" applyFill="1" applyBorder="1" applyAlignment="1">
      <alignment horizontal="right"/>
    </xf>
    <xf numFmtId="0" fontId="7" fillId="8" borderId="5" xfId="0" applyFont="1" applyFill="1" applyBorder="1" applyAlignment="1">
      <alignment horizontal="right"/>
    </xf>
    <xf numFmtId="0" fontId="12" fillId="0" borderId="0" xfId="0" applyFont="1" applyAlignment="1">
      <alignment horizontal="left"/>
    </xf>
    <xf numFmtId="0" fontId="12" fillId="11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" fontId="4" fillId="11" borderId="0" xfId="0" applyNumberFormat="1" applyFont="1" applyFill="1" applyAlignment="1">
      <alignment horizontal="left"/>
    </xf>
    <xf numFmtId="0" fontId="4" fillId="0" borderId="0" xfId="0" applyFont="1"/>
    <xf numFmtId="0" fontId="4" fillId="0" borderId="1" xfId="0" applyFont="1" applyBorder="1"/>
    <xf numFmtId="0" fontId="3" fillId="12" borderId="0" xfId="0" applyFont="1" applyFill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6" fillId="16" borderId="1" xfId="0" applyFont="1" applyFill="1" applyBorder="1"/>
    <xf numFmtId="0" fontId="6" fillId="17" borderId="1" xfId="0" applyFont="1" applyFill="1" applyBorder="1"/>
    <xf numFmtId="0" fontId="6" fillId="18" borderId="1" xfId="0" applyFont="1" applyFill="1" applyBorder="1"/>
    <xf numFmtId="0" fontId="6" fillId="12" borderId="0" xfId="0" applyFont="1" applyFill="1"/>
    <xf numFmtId="0" fontId="6" fillId="14" borderId="0" xfId="0" applyFont="1" applyFill="1"/>
    <xf numFmtId="0" fontId="3" fillId="13" borderId="6" xfId="0" applyFont="1" applyFill="1" applyBorder="1"/>
    <xf numFmtId="0" fontId="6" fillId="16" borderId="0" xfId="0" applyFont="1" applyFill="1"/>
    <xf numFmtId="0" fontId="13" fillId="7" borderId="1" xfId="0" applyFont="1" applyFill="1" applyBorder="1" applyAlignment="1">
      <alignment horizontal="left"/>
    </xf>
    <xf numFmtId="0" fontId="13" fillId="7" borderId="1" xfId="0" applyFont="1" applyFill="1" applyBorder="1"/>
    <xf numFmtId="0" fontId="3" fillId="12" borderId="0" xfId="0" applyFont="1" applyFill="1"/>
    <xf numFmtId="0" fontId="3" fillId="12" borderId="0" xfId="0" applyFont="1" applyFill="1" applyAlignment="1">
      <alignment horizontal="center" wrapText="1"/>
    </xf>
    <xf numFmtId="0" fontId="6" fillId="15" borderId="1" xfId="0" applyFont="1" applyFill="1" applyBorder="1"/>
    <xf numFmtId="0" fontId="6" fillId="12" borderId="3" xfId="0" applyFont="1" applyFill="1" applyBorder="1"/>
    <xf numFmtId="0" fontId="3" fillId="16" borderId="0" xfId="0" applyFont="1" applyFill="1" applyAlignment="1">
      <alignment horizontal="center" wrapText="1"/>
    </xf>
    <xf numFmtId="0" fontId="3" fillId="16" borderId="1" xfId="0" applyFont="1" applyFill="1" applyBorder="1" applyAlignment="1">
      <alignment horizontal="center" wrapText="1"/>
    </xf>
    <xf numFmtId="0" fontId="3" fillId="15" borderId="1" xfId="0" applyFont="1" applyFill="1" applyBorder="1" applyAlignment="1">
      <alignment horizontal="center" wrapText="1"/>
    </xf>
    <xf numFmtId="0" fontId="6" fillId="17" borderId="0" xfId="0" applyFont="1" applyFill="1"/>
    <xf numFmtId="0" fontId="16" fillId="14" borderId="0" xfId="0" applyFont="1" applyFill="1"/>
    <xf numFmtId="0" fontId="6" fillId="3" borderId="0" xfId="0" applyFont="1" applyFill="1"/>
    <xf numFmtId="0" fontId="12" fillId="10" borderId="1" xfId="0" applyFont="1" applyFill="1" applyBorder="1" applyAlignment="1">
      <alignment horizontal="left"/>
    </xf>
    <xf numFmtId="2" fontId="4" fillId="10" borderId="1" xfId="0" applyNumberFormat="1" applyFont="1" applyFill="1" applyBorder="1" applyAlignment="1">
      <alignment horizontal="left"/>
    </xf>
    <xf numFmtId="10" fontId="4" fillId="0" borderId="0" xfId="0" applyNumberFormat="1" applyFont="1" applyAlignment="1">
      <alignment horizontal="left"/>
    </xf>
    <xf numFmtId="2" fontId="4" fillId="0" borderId="1" xfId="0" applyNumberFormat="1" applyFont="1" applyBorder="1"/>
    <xf numFmtId="0" fontId="4" fillId="11" borderId="0" xfId="0" applyFont="1" applyFill="1" applyAlignment="1">
      <alignment horizontal="left"/>
    </xf>
    <xf numFmtId="0" fontId="6" fillId="0" borderId="1" xfId="0" applyFont="1" applyBorder="1"/>
    <xf numFmtId="10" fontId="0" fillId="0" borderId="0" xfId="0" applyNumberFormat="1"/>
    <xf numFmtId="0" fontId="14" fillId="8" borderId="7" xfId="0" applyFont="1" applyFill="1" applyBorder="1"/>
    <xf numFmtId="0" fontId="15" fillId="0" borderId="8" xfId="0" applyFont="1" applyBorder="1"/>
  </cellXfs>
  <cellStyles count="1">
    <cellStyle name="Обычный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60"/>
  <sheetViews>
    <sheetView topLeftCell="A82" workbookViewId="0">
      <selection activeCell="O6" sqref="O6"/>
    </sheetView>
  </sheetViews>
  <sheetFormatPr defaultColWidth="12.5703125" defaultRowHeight="15.75" customHeight="1"/>
  <cols>
    <col min="1" max="1" width="25.7109375" bestFit="1" customWidth="1"/>
  </cols>
  <sheetData>
    <row r="1" spans="1:14" ht="15.75" customHeight="1">
      <c r="A1" s="31" t="s">
        <v>1</v>
      </c>
      <c r="B1" s="32" t="s">
        <v>2</v>
      </c>
      <c r="C1" s="33" t="s">
        <v>3</v>
      </c>
      <c r="D1" s="33" t="s">
        <v>4</v>
      </c>
      <c r="E1" s="33" t="s">
        <v>5</v>
      </c>
      <c r="F1" s="34" t="s">
        <v>6</v>
      </c>
      <c r="G1" s="33" t="s">
        <v>7</v>
      </c>
      <c r="H1" s="33" t="s">
        <v>8</v>
      </c>
      <c r="I1" s="35" t="s">
        <v>9</v>
      </c>
      <c r="J1" s="33" t="s">
        <v>10</v>
      </c>
      <c r="K1" s="33" t="s">
        <v>11</v>
      </c>
      <c r="L1" s="36" t="s">
        <v>12</v>
      </c>
      <c r="M1" s="33" t="s">
        <v>13</v>
      </c>
      <c r="N1" s="33" t="s">
        <v>14</v>
      </c>
    </row>
    <row r="2" spans="1:14" ht="15.75" customHeight="1">
      <c r="A2" s="37" t="s">
        <v>169</v>
      </c>
      <c r="B2" s="38" t="s">
        <v>170</v>
      </c>
      <c r="C2" s="39">
        <v>124205831</v>
      </c>
      <c r="D2" s="40">
        <v>200</v>
      </c>
      <c r="E2" s="40">
        <v>20</v>
      </c>
      <c r="F2" s="41">
        <f t="shared" ref="F2:F251" si="0">M2 * E2 / 100</f>
        <v>164.38356164383563</v>
      </c>
      <c r="G2" s="40">
        <v>7</v>
      </c>
      <c r="H2" s="40">
        <f t="shared" ref="H2:H251" si="1">M2*G2/100</f>
        <v>57.534246575342465</v>
      </c>
      <c r="I2" s="40">
        <v>100</v>
      </c>
      <c r="J2" s="40">
        <v>0</v>
      </c>
      <c r="K2" s="42">
        <f t="shared" ref="K2:K251" si="2">(M2) /((100 - L2) / 100)</f>
        <v>1826.4840182648402</v>
      </c>
      <c r="L2" s="43">
        <v>55</v>
      </c>
      <c r="M2" s="44">
        <f t="shared" ref="M2:M251" si="3">(D2+I2+N2) /((100 - E2 - G2) / 100)</f>
        <v>821.91780821917814</v>
      </c>
      <c r="N2" s="45">
        <v>300</v>
      </c>
    </row>
    <row r="3" spans="1:14" ht="15.75" customHeight="1">
      <c r="A3" s="37" t="s">
        <v>171</v>
      </c>
      <c r="B3" s="38" t="s">
        <v>172</v>
      </c>
      <c r="C3" s="39">
        <v>124205837</v>
      </c>
      <c r="D3" s="40">
        <v>200</v>
      </c>
      <c r="E3" s="40">
        <v>20</v>
      </c>
      <c r="F3" s="41">
        <f t="shared" si="0"/>
        <v>164.38356164383563</v>
      </c>
      <c r="G3" s="40">
        <v>7</v>
      </c>
      <c r="H3" s="40">
        <f t="shared" si="1"/>
        <v>57.534246575342465</v>
      </c>
      <c r="I3" s="40">
        <v>100</v>
      </c>
      <c r="J3" s="40">
        <v>0</v>
      </c>
      <c r="K3" s="42">
        <f t="shared" si="2"/>
        <v>1826.4840182648402</v>
      </c>
      <c r="L3" s="43">
        <v>55</v>
      </c>
      <c r="M3" s="44">
        <f t="shared" si="3"/>
        <v>821.91780821917814</v>
      </c>
      <c r="N3" s="45">
        <v>300</v>
      </c>
    </row>
    <row r="4" spans="1:14" ht="15.75" customHeight="1">
      <c r="A4" s="37" t="s">
        <v>173</v>
      </c>
      <c r="B4" s="38" t="s">
        <v>174</v>
      </c>
      <c r="C4" s="39">
        <v>177396653</v>
      </c>
      <c r="D4" s="40">
        <v>460</v>
      </c>
      <c r="E4" s="40">
        <v>20</v>
      </c>
      <c r="F4" s="41">
        <f t="shared" si="0"/>
        <v>235.61643835616437</v>
      </c>
      <c r="G4" s="40">
        <v>7</v>
      </c>
      <c r="H4" s="40">
        <f t="shared" si="1"/>
        <v>82.465753424657521</v>
      </c>
      <c r="I4" s="40">
        <v>100</v>
      </c>
      <c r="J4" s="40">
        <v>0</v>
      </c>
      <c r="K4" s="42">
        <f t="shared" si="2"/>
        <v>2617.9604261796039</v>
      </c>
      <c r="L4" s="43">
        <v>55</v>
      </c>
      <c r="M4" s="44">
        <f t="shared" si="3"/>
        <v>1178.0821917808219</v>
      </c>
      <c r="N4" s="45">
        <v>300</v>
      </c>
    </row>
    <row r="5" spans="1:14" ht="15.75" customHeight="1">
      <c r="A5" s="37" t="s">
        <v>175</v>
      </c>
      <c r="B5" s="38" t="s">
        <v>176</v>
      </c>
      <c r="C5" s="39">
        <v>177405804</v>
      </c>
      <c r="D5" s="40">
        <v>350</v>
      </c>
      <c r="E5" s="40">
        <v>20</v>
      </c>
      <c r="F5" s="41">
        <f t="shared" si="0"/>
        <v>205.47945205479454</v>
      </c>
      <c r="G5" s="40">
        <v>7</v>
      </c>
      <c r="H5" s="40">
        <f t="shared" si="1"/>
        <v>71.917808219178099</v>
      </c>
      <c r="I5" s="40">
        <v>100</v>
      </c>
      <c r="J5" s="40">
        <v>0</v>
      </c>
      <c r="K5" s="42">
        <f t="shared" si="2"/>
        <v>2283.1050228310505</v>
      </c>
      <c r="L5" s="43">
        <v>55</v>
      </c>
      <c r="M5" s="44">
        <f t="shared" si="3"/>
        <v>1027.3972602739727</v>
      </c>
      <c r="N5" s="45">
        <v>300</v>
      </c>
    </row>
    <row r="6" spans="1:14" ht="15.75" customHeight="1">
      <c r="A6" s="37" t="s">
        <v>177</v>
      </c>
      <c r="B6" s="38" t="s">
        <v>178</v>
      </c>
      <c r="C6" s="39">
        <v>177405806</v>
      </c>
      <c r="D6" s="40">
        <v>460</v>
      </c>
      <c r="E6" s="40">
        <v>20</v>
      </c>
      <c r="F6" s="41">
        <f t="shared" si="0"/>
        <v>235.61643835616437</v>
      </c>
      <c r="G6" s="40">
        <v>7</v>
      </c>
      <c r="H6" s="40">
        <f t="shared" si="1"/>
        <v>82.465753424657521</v>
      </c>
      <c r="I6" s="40">
        <v>100</v>
      </c>
      <c r="J6" s="40">
        <v>0</v>
      </c>
      <c r="K6" s="42">
        <f t="shared" si="2"/>
        <v>2617.9604261796039</v>
      </c>
      <c r="L6" s="43">
        <v>55</v>
      </c>
      <c r="M6" s="44">
        <f t="shared" si="3"/>
        <v>1178.0821917808219</v>
      </c>
      <c r="N6" s="45">
        <v>300</v>
      </c>
    </row>
    <row r="7" spans="1:14" ht="15.75" customHeight="1">
      <c r="A7" s="37" t="s">
        <v>179</v>
      </c>
      <c r="B7" s="38" t="s">
        <v>180</v>
      </c>
      <c r="C7" s="39">
        <v>177405808</v>
      </c>
      <c r="D7" s="40">
        <v>570</v>
      </c>
      <c r="E7" s="40">
        <v>20</v>
      </c>
      <c r="F7" s="41">
        <f t="shared" si="0"/>
        <v>265.75342465753425</v>
      </c>
      <c r="G7" s="40">
        <v>7</v>
      </c>
      <c r="H7" s="40">
        <f t="shared" si="1"/>
        <v>93.013698630136986</v>
      </c>
      <c r="I7" s="40">
        <v>100</v>
      </c>
      <c r="J7" s="40">
        <v>0</v>
      </c>
      <c r="K7" s="42">
        <f t="shared" si="2"/>
        <v>2952.8158295281582</v>
      </c>
      <c r="L7" s="43">
        <v>55</v>
      </c>
      <c r="M7" s="44">
        <f t="shared" si="3"/>
        <v>1328.7671232876712</v>
      </c>
      <c r="N7" s="45">
        <v>300</v>
      </c>
    </row>
    <row r="8" spans="1:14" ht="15.75" customHeight="1">
      <c r="A8" s="37" t="s">
        <v>181</v>
      </c>
      <c r="B8" s="38" t="s">
        <v>182</v>
      </c>
      <c r="C8" s="39">
        <v>177405810</v>
      </c>
      <c r="D8" s="40">
        <v>680</v>
      </c>
      <c r="E8" s="40">
        <v>20</v>
      </c>
      <c r="F8" s="41">
        <f t="shared" si="0"/>
        <v>295.89041095890411</v>
      </c>
      <c r="G8" s="40">
        <v>7</v>
      </c>
      <c r="H8" s="40">
        <f t="shared" si="1"/>
        <v>103.56164383561644</v>
      </c>
      <c r="I8" s="40">
        <v>100</v>
      </c>
      <c r="J8" s="40">
        <v>0</v>
      </c>
      <c r="K8" s="42">
        <f t="shared" si="2"/>
        <v>3287.6712328767121</v>
      </c>
      <c r="L8" s="43">
        <v>55</v>
      </c>
      <c r="M8" s="44">
        <f t="shared" si="3"/>
        <v>1479.4520547945206</v>
      </c>
      <c r="N8" s="45">
        <v>300</v>
      </c>
    </row>
    <row r="9" spans="1:14" ht="15.75" customHeight="1">
      <c r="A9" s="37" t="s">
        <v>183</v>
      </c>
      <c r="B9" s="38" t="s">
        <v>184</v>
      </c>
      <c r="C9" s="39">
        <v>177405811</v>
      </c>
      <c r="D9" s="40">
        <v>790</v>
      </c>
      <c r="E9" s="40">
        <v>20</v>
      </c>
      <c r="F9" s="41">
        <f t="shared" si="0"/>
        <v>326.02739726027397</v>
      </c>
      <c r="G9" s="40">
        <v>7</v>
      </c>
      <c r="H9" s="40">
        <f t="shared" si="1"/>
        <v>114.1095890410959</v>
      </c>
      <c r="I9" s="40">
        <v>100</v>
      </c>
      <c r="J9" s="40">
        <v>0</v>
      </c>
      <c r="K9" s="42">
        <f t="shared" si="2"/>
        <v>3622.5266362252664</v>
      </c>
      <c r="L9" s="43">
        <v>55</v>
      </c>
      <c r="M9" s="44">
        <f t="shared" si="3"/>
        <v>1630.1369863013699</v>
      </c>
      <c r="N9" s="45">
        <v>300</v>
      </c>
    </row>
    <row r="10" spans="1:14" ht="15.75" customHeight="1">
      <c r="A10" s="37" t="s">
        <v>185</v>
      </c>
      <c r="B10" s="38" t="s">
        <v>186</v>
      </c>
      <c r="C10" s="39">
        <v>182503980</v>
      </c>
      <c r="D10" s="40">
        <f t="array" ref="D10:D11">INDEX('Себе Стоимость'!C$31:C$40, Q10)</f>
        <v>150</v>
      </c>
      <c r="E10" s="40">
        <v>20</v>
      </c>
      <c r="F10" s="41">
        <f t="shared" si="0"/>
        <v>150.68493150684932</v>
      </c>
      <c r="G10" s="40">
        <v>7</v>
      </c>
      <c r="H10" s="40">
        <f t="shared" si="1"/>
        <v>52.739726027397268</v>
      </c>
      <c r="I10" s="40">
        <v>100</v>
      </c>
      <c r="J10" s="40">
        <v>0</v>
      </c>
      <c r="K10" s="42">
        <f t="shared" si="2"/>
        <v>1674.2770167427702</v>
      </c>
      <c r="L10" s="43">
        <v>55</v>
      </c>
      <c r="M10" s="44">
        <f t="shared" si="3"/>
        <v>753.42465753424665</v>
      </c>
      <c r="N10" s="45">
        <v>300</v>
      </c>
    </row>
    <row r="11" spans="1:14" ht="15.75" customHeight="1">
      <c r="A11" s="37" t="s">
        <v>187</v>
      </c>
      <c r="B11" s="38" t="s">
        <v>188</v>
      </c>
      <c r="C11" s="39">
        <v>182503981</v>
      </c>
      <c r="D11" s="40">
        <v>200</v>
      </c>
      <c r="E11" s="40">
        <v>20</v>
      </c>
      <c r="F11" s="41">
        <f t="shared" si="0"/>
        <v>164.38356164383563</v>
      </c>
      <c r="G11" s="40">
        <v>7</v>
      </c>
      <c r="H11" s="40">
        <f t="shared" si="1"/>
        <v>57.534246575342465</v>
      </c>
      <c r="I11" s="40">
        <v>100</v>
      </c>
      <c r="J11" s="40">
        <v>0</v>
      </c>
      <c r="K11" s="42">
        <f t="shared" si="2"/>
        <v>1826.4840182648402</v>
      </c>
      <c r="L11" s="43">
        <v>55</v>
      </c>
      <c r="M11" s="44">
        <f t="shared" si="3"/>
        <v>821.91780821917814</v>
      </c>
      <c r="N11" s="45">
        <v>300</v>
      </c>
    </row>
    <row r="12" spans="1:14" ht="15.75" customHeight="1">
      <c r="A12" s="37" t="s">
        <v>189</v>
      </c>
      <c r="B12" s="38" t="s">
        <v>190</v>
      </c>
      <c r="C12" s="39">
        <v>182503982</v>
      </c>
      <c r="D12" s="40">
        <f t="array" ref="D12:D13">INDEX('Себе Стоимость'!C$45:C$54, Q12)</f>
        <v>150</v>
      </c>
      <c r="E12" s="40">
        <v>20</v>
      </c>
      <c r="F12" s="41">
        <f t="shared" si="0"/>
        <v>150.68493150684932</v>
      </c>
      <c r="G12" s="40">
        <v>7</v>
      </c>
      <c r="H12" s="40">
        <f t="shared" si="1"/>
        <v>52.739726027397268</v>
      </c>
      <c r="I12" s="40">
        <v>100</v>
      </c>
      <c r="J12" s="40">
        <v>0</v>
      </c>
      <c r="K12" s="42">
        <f t="shared" si="2"/>
        <v>1674.2770167427702</v>
      </c>
      <c r="L12" s="43">
        <v>55</v>
      </c>
      <c r="M12" s="44">
        <f t="shared" si="3"/>
        <v>753.42465753424665</v>
      </c>
      <c r="N12" s="45">
        <v>300</v>
      </c>
    </row>
    <row r="13" spans="1:14" ht="15.75" customHeight="1">
      <c r="A13" s="37" t="s">
        <v>191</v>
      </c>
      <c r="B13" s="38" t="s">
        <v>192</v>
      </c>
      <c r="C13" s="39">
        <v>182503983</v>
      </c>
      <c r="D13" s="40">
        <v>200</v>
      </c>
      <c r="E13" s="40">
        <v>20</v>
      </c>
      <c r="F13" s="41">
        <f t="shared" si="0"/>
        <v>164.38356164383563</v>
      </c>
      <c r="G13" s="40">
        <v>7</v>
      </c>
      <c r="H13" s="40">
        <f t="shared" si="1"/>
        <v>57.534246575342465</v>
      </c>
      <c r="I13" s="40">
        <v>100</v>
      </c>
      <c r="J13" s="40">
        <v>0</v>
      </c>
      <c r="K13" s="42">
        <f t="shared" si="2"/>
        <v>1826.4840182648402</v>
      </c>
      <c r="L13" s="43">
        <v>55</v>
      </c>
      <c r="M13" s="44">
        <f t="shared" si="3"/>
        <v>821.91780821917814</v>
      </c>
      <c r="N13" s="45">
        <v>300</v>
      </c>
    </row>
    <row r="14" spans="1:14" ht="15.75" customHeight="1">
      <c r="A14" s="37" t="s">
        <v>194</v>
      </c>
      <c r="B14" s="38" t="s">
        <v>195</v>
      </c>
      <c r="C14" s="39">
        <v>182503984</v>
      </c>
      <c r="D14" s="40">
        <f t="array" ref="D14:D15">INDEX('Себе Стоимость'!C$45:C$54, Q14)</f>
        <v>150</v>
      </c>
      <c r="E14" s="40">
        <v>20</v>
      </c>
      <c r="F14" s="41">
        <f t="shared" si="0"/>
        <v>150.68493150684932</v>
      </c>
      <c r="G14" s="40">
        <v>7</v>
      </c>
      <c r="H14" s="40">
        <f t="shared" si="1"/>
        <v>52.739726027397268</v>
      </c>
      <c r="I14" s="40">
        <v>100</v>
      </c>
      <c r="J14" s="40">
        <v>0</v>
      </c>
      <c r="K14" s="42">
        <f t="shared" si="2"/>
        <v>1674.2770167427702</v>
      </c>
      <c r="L14" s="43">
        <v>55</v>
      </c>
      <c r="M14" s="44">
        <f t="shared" si="3"/>
        <v>753.42465753424665</v>
      </c>
      <c r="N14" s="45">
        <v>300</v>
      </c>
    </row>
    <row r="15" spans="1:14" ht="15.75" customHeight="1">
      <c r="A15" s="37" t="s">
        <v>196</v>
      </c>
      <c r="B15" s="38" t="s">
        <v>197</v>
      </c>
      <c r="C15" s="39">
        <v>182503985</v>
      </c>
      <c r="D15" s="40">
        <v>200</v>
      </c>
      <c r="E15" s="40">
        <v>20</v>
      </c>
      <c r="F15" s="41">
        <f t="shared" si="0"/>
        <v>164.38356164383563</v>
      </c>
      <c r="G15" s="40">
        <v>7</v>
      </c>
      <c r="H15" s="40">
        <f t="shared" si="1"/>
        <v>57.534246575342465</v>
      </c>
      <c r="I15" s="40">
        <v>100</v>
      </c>
      <c r="J15" s="40">
        <v>0</v>
      </c>
      <c r="K15" s="42">
        <f t="shared" si="2"/>
        <v>1826.4840182648402</v>
      </c>
      <c r="L15" s="43">
        <v>55</v>
      </c>
      <c r="M15" s="44">
        <f t="shared" si="3"/>
        <v>821.91780821917814</v>
      </c>
      <c r="N15" s="45">
        <v>300</v>
      </c>
    </row>
    <row r="16" spans="1:14" ht="15.75" customHeight="1">
      <c r="A16" s="37" t="s">
        <v>198</v>
      </c>
      <c r="B16" s="38" t="s">
        <v>199</v>
      </c>
      <c r="C16" s="39">
        <v>182503986</v>
      </c>
      <c r="D16" s="40">
        <f t="array" ref="D16:D17">INDEX('Себе Стоимость'!C$17:C$26, Q16)</f>
        <v>150</v>
      </c>
      <c r="E16" s="40">
        <v>20</v>
      </c>
      <c r="F16" s="41">
        <f t="shared" si="0"/>
        <v>150.68493150684932</v>
      </c>
      <c r="G16" s="40">
        <v>7</v>
      </c>
      <c r="H16" s="40">
        <f t="shared" si="1"/>
        <v>52.739726027397268</v>
      </c>
      <c r="I16" s="40">
        <v>100</v>
      </c>
      <c r="J16" s="40">
        <v>0</v>
      </c>
      <c r="K16" s="42">
        <f t="shared" si="2"/>
        <v>1674.2770167427702</v>
      </c>
      <c r="L16" s="43">
        <v>55</v>
      </c>
      <c r="M16" s="44">
        <f t="shared" si="3"/>
        <v>753.42465753424665</v>
      </c>
      <c r="N16" s="45">
        <v>300</v>
      </c>
    </row>
    <row r="17" spans="1:14" ht="15.75" customHeight="1">
      <c r="A17" s="37" t="s">
        <v>200</v>
      </c>
      <c r="B17" s="38" t="s">
        <v>201</v>
      </c>
      <c r="C17" s="39">
        <v>182503987</v>
      </c>
      <c r="D17" s="40">
        <v>200</v>
      </c>
      <c r="E17" s="40">
        <v>20</v>
      </c>
      <c r="F17" s="41">
        <f t="shared" si="0"/>
        <v>164.38356164383563</v>
      </c>
      <c r="G17" s="40">
        <v>7</v>
      </c>
      <c r="H17" s="40">
        <f t="shared" si="1"/>
        <v>57.534246575342465</v>
      </c>
      <c r="I17" s="40">
        <v>100</v>
      </c>
      <c r="J17" s="40">
        <v>0</v>
      </c>
      <c r="K17" s="42">
        <f t="shared" si="2"/>
        <v>1826.4840182648402</v>
      </c>
      <c r="L17" s="43">
        <v>55</v>
      </c>
      <c r="M17" s="44">
        <f t="shared" si="3"/>
        <v>821.91780821917814</v>
      </c>
      <c r="N17" s="45">
        <v>300</v>
      </c>
    </row>
    <row r="18" spans="1:14" ht="15.75" customHeight="1">
      <c r="A18" s="37" t="s">
        <v>202</v>
      </c>
      <c r="B18" s="38" t="s">
        <v>203</v>
      </c>
      <c r="C18" s="39">
        <v>182503988</v>
      </c>
      <c r="D18" s="40">
        <f t="array" ref="D18:D19">INDEX('Себе Стоимость'!C$45:C$54, Q18)</f>
        <v>150</v>
      </c>
      <c r="E18" s="40">
        <v>20</v>
      </c>
      <c r="F18" s="41">
        <f t="shared" si="0"/>
        <v>150.68493150684932</v>
      </c>
      <c r="G18" s="40">
        <v>7</v>
      </c>
      <c r="H18" s="40">
        <f t="shared" si="1"/>
        <v>52.739726027397268</v>
      </c>
      <c r="I18" s="40">
        <v>100</v>
      </c>
      <c r="J18" s="40">
        <v>0</v>
      </c>
      <c r="K18" s="42">
        <f t="shared" si="2"/>
        <v>1674.2770167427702</v>
      </c>
      <c r="L18" s="43">
        <v>55</v>
      </c>
      <c r="M18" s="44">
        <f t="shared" si="3"/>
        <v>753.42465753424665</v>
      </c>
      <c r="N18" s="45">
        <v>300</v>
      </c>
    </row>
    <row r="19" spans="1:14" ht="15.75" customHeight="1">
      <c r="A19" s="37" t="s">
        <v>204</v>
      </c>
      <c r="B19" s="38" t="s">
        <v>205</v>
      </c>
      <c r="C19" s="39">
        <v>182503989</v>
      </c>
      <c r="D19" s="40">
        <v>200</v>
      </c>
      <c r="E19" s="40">
        <v>20</v>
      </c>
      <c r="F19" s="41">
        <f t="shared" si="0"/>
        <v>164.38356164383563</v>
      </c>
      <c r="G19" s="40">
        <v>7</v>
      </c>
      <c r="H19" s="40">
        <f t="shared" si="1"/>
        <v>57.534246575342465</v>
      </c>
      <c r="I19" s="40">
        <v>100</v>
      </c>
      <c r="J19" s="40">
        <v>0</v>
      </c>
      <c r="K19" s="42">
        <f t="shared" si="2"/>
        <v>1826.4840182648402</v>
      </c>
      <c r="L19" s="43">
        <v>55</v>
      </c>
      <c r="M19" s="44">
        <f t="shared" si="3"/>
        <v>821.91780821917814</v>
      </c>
      <c r="N19" s="45">
        <v>300</v>
      </c>
    </row>
    <row r="20" spans="1:14" ht="15.75" customHeight="1">
      <c r="A20" s="37" t="s">
        <v>206</v>
      </c>
      <c r="B20" s="38" t="s">
        <v>207</v>
      </c>
      <c r="C20" s="39">
        <v>182503990</v>
      </c>
      <c r="D20" s="40">
        <f t="array" ref="D20:D21">INDEX('Себе Стоимость'!C$17:C$26, Q20)</f>
        <v>150</v>
      </c>
      <c r="E20" s="40">
        <v>20</v>
      </c>
      <c r="F20" s="41">
        <f t="shared" si="0"/>
        <v>150.68493150684932</v>
      </c>
      <c r="G20" s="40">
        <v>7</v>
      </c>
      <c r="H20" s="40">
        <f t="shared" si="1"/>
        <v>52.739726027397268</v>
      </c>
      <c r="I20" s="40">
        <v>100</v>
      </c>
      <c r="J20" s="40">
        <v>0</v>
      </c>
      <c r="K20" s="42">
        <f t="shared" si="2"/>
        <v>1674.2770167427702</v>
      </c>
      <c r="L20" s="43">
        <v>55</v>
      </c>
      <c r="M20" s="44">
        <f t="shared" si="3"/>
        <v>753.42465753424665</v>
      </c>
      <c r="N20" s="45">
        <v>300</v>
      </c>
    </row>
    <row r="21" spans="1:14" ht="15.75" customHeight="1">
      <c r="A21" s="37" t="s">
        <v>208</v>
      </c>
      <c r="B21" s="38" t="s">
        <v>209</v>
      </c>
      <c r="C21" s="39">
        <v>182503991</v>
      </c>
      <c r="D21" s="40">
        <v>200</v>
      </c>
      <c r="E21" s="40">
        <v>20</v>
      </c>
      <c r="F21" s="41">
        <f t="shared" si="0"/>
        <v>164.38356164383563</v>
      </c>
      <c r="G21" s="40">
        <v>7</v>
      </c>
      <c r="H21" s="40">
        <f t="shared" si="1"/>
        <v>57.534246575342465</v>
      </c>
      <c r="I21" s="40">
        <v>100</v>
      </c>
      <c r="J21" s="40">
        <v>0</v>
      </c>
      <c r="K21" s="42">
        <f t="shared" si="2"/>
        <v>1826.4840182648402</v>
      </c>
      <c r="L21" s="43">
        <v>55</v>
      </c>
      <c r="M21" s="44">
        <f t="shared" si="3"/>
        <v>821.91780821917814</v>
      </c>
      <c r="N21" s="45">
        <v>300</v>
      </c>
    </row>
    <row r="22" spans="1:14" ht="15.75" customHeight="1">
      <c r="A22" s="37" t="s">
        <v>210</v>
      </c>
      <c r="B22" s="38" t="s">
        <v>211</v>
      </c>
      <c r="C22" s="39">
        <v>182503992</v>
      </c>
      <c r="D22" s="40">
        <f t="array" ref="D22:D23">INDEX('Себе Стоимость'!C$31:C$40, Q22)</f>
        <v>150</v>
      </c>
      <c r="E22" s="40">
        <v>20</v>
      </c>
      <c r="F22" s="41">
        <f t="shared" si="0"/>
        <v>150.68493150684932</v>
      </c>
      <c r="G22" s="40">
        <v>7</v>
      </c>
      <c r="H22" s="40">
        <f t="shared" si="1"/>
        <v>52.739726027397268</v>
      </c>
      <c r="I22" s="40">
        <v>100</v>
      </c>
      <c r="J22" s="40">
        <v>0</v>
      </c>
      <c r="K22" s="42">
        <f t="shared" si="2"/>
        <v>1674.2770167427702</v>
      </c>
      <c r="L22" s="43">
        <v>55</v>
      </c>
      <c r="M22" s="44">
        <f t="shared" si="3"/>
        <v>753.42465753424665</v>
      </c>
      <c r="N22" s="45">
        <v>300</v>
      </c>
    </row>
    <row r="23" spans="1:14" ht="15.75" customHeight="1">
      <c r="A23" s="37" t="s">
        <v>212</v>
      </c>
      <c r="B23" s="38" t="s">
        <v>213</v>
      </c>
      <c r="C23" s="39">
        <v>182503993</v>
      </c>
      <c r="D23" s="40">
        <v>200</v>
      </c>
      <c r="E23" s="40">
        <v>20</v>
      </c>
      <c r="F23" s="41">
        <f t="shared" si="0"/>
        <v>164.38356164383563</v>
      </c>
      <c r="G23" s="40">
        <v>7</v>
      </c>
      <c r="H23" s="40">
        <f t="shared" si="1"/>
        <v>57.534246575342465</v>
      </c>
      <c r="I23" s="40">
        <v>100</v>
      </c>
      <c r="J23" s="40">
        <v>0</v>
      </c>
      <c r="K23" s="42">
        <f t="shared" si="2"/>
        <v>1826.4840182648402</v>
      </c>
      <c r="L23" s="43">
        <v>55</v>
      </c>
      <c r="M23" s="44">
        <f t="shared" si="3"/>
        <v>821.91780821917814</v>
      </c>
      <c r="N23" s="45">
        <v>300</v>
      </c>
    </row>
    <row r="24" spans="1:14" ht="15.75" customHeight="1">
      <c r="A24" s="37" t="s">
        <v>214</v>
      </c>
      <c r="B24" s="38" t="s">
        <v>215</v>
      </c>
      <c r="C24" s="39">
        <v>182503994</v>
      </c>
      <c r="D24" s="40">
        <f t="array" ref="D24:D25">INDEX('Себе Стоимость'!C$17:C$26, Q24)</f>
        <v>150</v>
      </c>
      <c r="E24" s="40">
        <v>20</v>
      </c>
      <c r="F24" s="41">
        <f t="shared" si="0"/>
        <v>150.68493150684932</v>
      </c>
      <c r="G24" s="40">
        <v>7</v>
      </c>
      <c r="H24" s="40">
        <f t="shared" si="1"/>
        <v>52.739726027397268</v>
      </c>
      <c r="I24" s="40">
        <v>100</v>
      </c>
      <c r="J24" s="40">
        <v>0</v>
      </c>
      <c r="K24" s="42">
        <f t="shared" si="2"/>
        <v>1674.2770167427702</v>
      </c>
      <c r="L24" s="43">
        <v>55</v>
      </c>
      <c r="M24" s="44">
        <f t="shared" si="3"/>
        <v>753.42465753424665</v>
      </c>
      <c r="N24" s="45">
        <v>300</v>
      </c>
    </row>
    <row r="25" spans="1:14" ht="15.75" customHeight="1">
      <c r="A25" s="37" t="s">
        <v>217</v>
      </c>
      <c r="B25" s="38" t="s">
        <v>218</v>
      </c>
      <c r="C25" s="39">
        <v>182503995</v>
      </c>
      <c r="D25" s="40">
        <v>200</v>
      </c>
      <c r="E25" s="40">
        <v>20</v>
      </c>
      <c r="F25" s="41">
        <f t="shared" si="0"/>
        <v>164.38356164383563</v>
      </c>
      <c r="G25" s="40">
        <v>7</v>
      </c>
      <c r="H25" s="40">
        <f t="shared" si="1"/>
        <v>57.534246575342465</v>
      </c>
      <c r="I25" s="40">
        <v>100</v>
      </c>
      <c r="J25" s="40">
        <v>0</v>
      </c>
      <c r="K25" s="42">
        <f t="shared" si="2"/>
        <v>1826.4840182648402</v>
      </c>
      <c r="L25" s="43">
        <v>55</v>
      </c>
      <c r="M25" s="44">
        <f t="shared" si="3"/>
        <v>821.91780821917814</v>
      </c>
      <c r="N25" s="45">
        <v>300</v>
      </c>
    </row>
    <row r="26" spans="1:14" ht="15.75" customHeight="1">
      <c r="A26" s="37" t="s">
        <v>219</v>
      </c>
      <c r="B26" s="38" t="s">
        <v>220</v>
      </c>
      <c r="C26" s="39">
        <v>182503996</v>
      </c>
      <c r="D26" s="40">
        <f t="array" ref="D26:D27">INDEX('Себе Стоимость'!C$17:C$26, Q26)</f>
        <v>150</v>
      </c>
      <c r="E26" s="40">
        <v>20</v>
      </c>
      <c r="F26" s="41">
        <f t="shared" si="0"/>
        <v>150.68493150684932</v>
      </c>
      <c r="G26" s="40">
        <v>7</v>
      </c>
      <c r="H26" s="40">
        <f t="shared" si="1"/>
        <v>52.739726027397268</v>
      </c>
      <c r="I26" s="40">
        <v>100</v>
      </c>
      <c r="J26" s="40">
        <v>0</v>
      </c>
      <c r="K26" s="42">
        <f t="shared" si="2"/>
        <v>1674.2770167427702</v>
      </c>
      <c r="L26" s="43">
        <v>55</v>
      </c>
      <c r="M26" s="44">
        <f t="shared" si="3"/>
        <v>753.42465753424665</v>
      </c>
      <c r="N26" s="45">
        <v>300</v>
      </c>
    </row>
    <row r="27" spans="1:14" ht="15.75" customHeight="1">
      <c r="A27" s="37" t="s">
        <v>221</v>
      </c>
      <c r="B27" s="38" t="s">
        <v>222</v>
      </c>
      <c r="C27" s="39">
        <v>182503997</v>
      </c>
      <c r="D27" s="40">
        <v>200</v>
      </c>
      <c r="E27" s="40">
        <v>20</v>
      </c>
      <c r="F27" s="41">
        <f t="shared" si="0"/>
        <v>164.38356164383563</v>
      </c>
      <c r="G27" s="40">
        <v>7</v>
      </c>
      <c r="H27" s="40">
        <f t="shared" si="1"/>
        <v>57.534246575342465</v>
      </c>
      <c r="I27" s="40">
        <v>100</v>
      </c>
      <c r="J27" s="40">
        <v>0</v>
      </c>
      <c r="K27" s="42">
        <f t="shared" si="2"/>
        <v>1826.4840182648402</v>
      </c>
      <c r="L27" s="43">
        <v>55</v>
      </c>
      <c r="M27" s="44">
        <f t="shared" si="3"/>
        <v>821.91780821917814</v>
      </c>
      <c r="N27" s="45">
        <v>300</v>
      </c>
    </row>
    <row r="28" spans="1:14" ht="15.75" customHeight="1">
      <c r="A28" s="37" t="s">
        <v>223</v>
      </c>
      <c r="B28" s="38" t="s">
        <v>224</v>
      </c>
      <c r="C28" s="39">
        <v>182503998</v>
      </c>
      <c r="D28" s="40">
        <f t="array" ref="D28:D29">INDEX('Себе Стоимость'!C$31:C$40, Q28)</f>
        <v>150</v>
      </c>
      <c r="E28" s="40">
        <v>20</v>
      </c>
      <c r="F28" s="41">
        <f t="shared" si="0"/>
        <v>150.68493150684932</v>
      </c>
      <c r="G28" s="40">
        <v>7</v>
      </c>
      <c r="H28" s="40">
        <f t="shared" si="1"/>
        <v>52.739726027397268</v>
      </c>
      <c r="I28" s="40">
        <v>100</v>
      </c>
      <c r="J28" s="40">
        <v>0</v>
      </c>
      <c r="K28" s="42">
        <f t="shared" si="2"/>
        <v>1674.2770167427702</v>
      </c>
      <c r="L28" s="43">
        <v>55</v>
      </c>
      <c r="M28" s="44">
        <f t="shared" si="3"/>
        <v>753.42465753424665</v>
      </c>
      <c r="N28" s="45">
        <v>300</v>
      </c>
    </row>
    <row r="29" spans="1:14" ht="15">
      <c r="A29" s="37" t="s">
        <v>225</v>
      </c>
      <c r="B29" s="38" t="s">
        <v>226</v>
      </c>
      <c r="C29" s="39">
        <v>182503999</v>
      </c>
      <c r="D29" s="40">
        <v>200</v>
      </c>
      <c r="E29" s="40">
        <v>20</v>
      </c>
      <c r="F29" s="41">
        <f t="shared" si="0"/>
        <v>164.38356164383563</v>
      </c>
      <c r="G29" s="40">
        <v>7</v>
      </c>
      <c r="H29" s="40">
        <f t="shared" si="1"/>
        <v>57.534246575342465</v>
      </c>
      <c r="I29" s="40">
        <v>100</v>
      </c>
      <c r="J29" s="40">
        <v>0</v>
      </c>
      <c r="K29" s="42">
        <f t="shared" si="2"/>
        <v>1826.4840182648402</v>
      </c>
      <c r="L29" s="43">
        <v>55</v>
      </c>
      <c r="M29" s="44">
        <f t="shared" si="3"/>
        <v>821.91780821917814</v>
      </c>
      <c r="N29" s="45">
        <v>300</v>
      </c>
    </row>
    <row r="30" spans="1:14" ht="15">
      <c r="A30" s="37" t="s">
        <v>227</v>
      </c>
      <c r="B30" s="38" t="s">
        <v>228</v>
      </c>
      <c r="C30" s="39">
        <v>182504000</v>
      </c>
      <c r="D30" s="40">
        <f t="array" ref="D30:D31">INDEX('Себе Стоимость'!C$17:C$26, Q30)</f>
        <v>150</v>
      </c>
      <c r="E30" s="40">
        <v>20</v>
      </c>
      <c r="F30" s="41">
        <f t="shared" si="0"/>
        <v>150.68493150684932</v>
      </c>
      <c r="G30" s="40">
        <v>7</v>
      </c>
      <c r="H30" s="40">
        <f t="shared" si="1"/>
        <v>52.739726027397268</v>
      </c>
      <c r="I30" s="40">
        <v>100</v>
      </c>
      <c r="J30" s="40">
        <v>0</v>
      </c>
      <c r="K30" s="42">
        <f t="shared" si="2"/>
        <v>1674.2770167427702</v>
      </c>
      <c r="L30" s="43">
        <v>55</v>
      </c>
      <c r="M30" s="44">
        <f t="shared" si="3"/>
        <v>753.42465753424665</v>
      </c>
      <c r="N30" s="45">
        <v>300</v>
      </c>
    </row>
    <row r="31" spans="1:14" ht="15">
      <c r="A31" s="37" t="s">
        <v>229</v>
      </c>
      <c r="B31" s="38" t="s">
        <v>230</v>
      </c>
      <c r="C31" s="39">
        <v>182504001</v>
      </c>
      <c r="D31" s="40">
        <v>200</v>
      </c>
      <c r="E31" s="40">
        <v>20</v>
      </c>
      <c r="F31" s="41">
        <f t="shared" si="0"/>
        <v>164.38356164383563</v>
      </c>
      <c r="G31" s="40">
        <v>7</v>
      </c>
      <c r="H31" s="40">
        <f t="shared" si="1"/>
        <v>57.534246575342465</v>
      </c>
      <c r="I31" s="40">
        <v>100</v>
      </c>
      <c r="J31" s="40">
        <v>0</v>
      </c>
      <c r="K31" s="42">
        <f t="shared" si="2"/>
        <v>1826.4840182648402</v>
      </c>
      <c r="L31" s="43">
        <v>55</v>
      </c>
      <c r="M31" s="44">
        <f t="shared" si="3"/>
        <v>821.91780821917814</v>
      </c>
      <c r="N31" s="45">
        <v>300</v>
      </c>
    </row>
    <row r="32" spans="1:14" ht="15">
      <c r="A32" s="37" t="s">
        <v>231</v>
      </c>
      <c r="B32" s="38" t="s">
        <v>232</v>
      </c>
      <c r="C32" s="39">
        <v>182504002</v>
      </c>
      <c r="D32" s="40">
        <f t="array" ref="D32:D33">INDEX('Себе Стоимость'!C$31:C$40, Q32)</f>
        <v>150</v>
      </c>
      <c r="E32" s="40">
        <v>20</v>
      </c>
      <c r="F32" s="41">
        <f t="shared" si="0"/>
        <v>150.68493150684932</v>
      </c>
      <c r="G32" s="40">
        <v>7</v>
      </c>
      <c r="H32" s="40">
        <f t="shared" si="1"/>
        <v>52.739726027397268</v>
      </c>
      <c r="I32" s="40">
        <v>100</v>
      </c>
      <c r="J32" s="40">
        <v>0</v>
      </c>
      <c r="K32" s="42">
        <f t="shared" si="2"/>
        <v>1674.2770167427702</v>
      </c>
      <c r="L32" s="43">
        <v>55</v>
      </c>
      <c r="M32" s="44">
        <f t="shared" si="3"/>
        <v>753.42465753424665</v>
      </c>
      <c r="N32" s="45">
        <v>300</v>
      </c>
    </row>
    <row r="33" spans="1:14" ht="15">
      <c r="A33" s="37" t="s">
        <v>233</v>
      </c>
      <c r="B33" s="38" t="s">
        <v>234</v>
      </c>
      <c r="C33" s="39">
        <v>182504003</v>
      </c>
      <c r="D33" s="40">
        <v>200</v>
      </c>
      <c r="E33" s="40">
        <v>20</v>
      </c>
      <c r="F33" s="41">
        <f t="shared" si="0"/>
        <v>164.38356164383563</v>
      </c>
      <c r="G33" s="40">
        <v>7</v>
      </c>
      <c r="H33" s="40">
        <f t="shared" si="1"/>
        <v>57.534246575342465</v>
      </c>
      <c r="I33" s="40">
        <v>100</v>
      </c>
      <c r="J33" s="40">
        <v>0</v>
      </c>
      <c r="K33" s="42">
        <f t="shared" si="2"/>
        <v>1826.4840182648402</v>
      </c>
      <c r="L33" s="43">
        <v>55</v>
      </c>
      <c r="M33" s="44">
        <f t="shared" si="3"/>
        <v>821.91780821917814</v>
      </c>
      <c r="N33" s="45">
        <v>300</v>
      </c>
    </row>
    <row r="34" spans="1:14" ht="15">
      <c r="A34" s="37" t="s">
        <v>235</v>
      </c>
      <c r="B34" s="38" t="s">
        <v>236</v>
      </c>
      <c r="C34" s="39">
        <v>182504004</v>
      </c>
      <c r="D34" s="40">
        <f t="array" ref="D34:D35">INDEX('Себе Стоимость'!C$45:C$54, Q34)</f>
        <v>150</v>
      </c>
      <c r="E34" s="40">
        <v>20</v>
      </c>
      <c r="F34" s="41">
        <f t="shared" si="0"/>
        <v>150.68493150684932</v>
      </c>
      <c r="G34" s="40">
        <v>7</v>
      </c>
      <c r="H34" s="40">
        <f t="shared" si="1"/>
        <v>52.739726027397268</v>
      </c>
      <c r="I34" s="40">
        <v>100</v>
      </c>
      <c r="J34" s="40">
        <v>0</v>
      </c>
      <c r="K34" s="42">
        <f t="shared" si="2"/>
        <v>1674.2770167427702</v>
      </c>
      <c r="L34" s="43">
        <v>55</v>
      </c>
      <c r="M34" s="44">
        <f t="shared" si="3"/>
        <v>753.42465753424665</v>
      </c>
      <c r="N34" s="45">
        <v>300</v>
      </c>
    </row>
    <row r="35" spans="1:14" ht="15">
      <c r="A35" s="37" t="s">
        <v>237</v>
      </c>
      <c r="B35" s="38" t="s">
        <v>238</v>
      </c>
      <c r="C35" s="39">
        <v>182504005</v>
      </c>
      <c r="D35" s="40">
        <v>200</v>
      </c>
      <c r="E35" s="40">
        <v>20</v>
      </c>
      <c r="F35" s="41">
        <f t="shared" si="0"/>
        <v>164.38356164383563</v>
      </c>
      <c r="G35" s="40">
        <v>7</v>
      </c>
      <c r="H35" s="40">
        <f t="shared" si="1"/>
        <v>57.534246575342465</v>
      </c>
      <c r="I35" s="40">
        <v>100</v>
      </c>
      <c r="J35" s="40">
        <v>0</v>
      </c>
      <c r="K35" s="42">
        <f t="shared" si="2"/>
        <v>1826.4840182648402</v>
      </c>
      <c r="L35" s="43">
        <v>55</v>
      </c>
      <c r="M35" s="44">
        <f t="shared" si="3"/>
        <v>821.91780821917814</v>
      </c>
      <c r="N35" s="45">
        <v>300</v>
      </c>
    </row>
    <row r="36" spans="1:14" ht="15">
      <c r="A36" s="37" t="s">
        <v>240</v>
      </c>
      <c r="B36" s="38" t="s">
        <v>241</v>
      </c>
      <c r="C36" s="39">
        <v>182504006</v>
      </c>
      <c r="D36" s="40">
        <f t="array" ref="D36:D37">INDEX('Себе Стоимость'!C$31:C$40, Q36)</f>
        <v>150</v>
      </c>
      <c r="E36" s="40">
        <v>20</v>
      </c>
      <c r="F36" s="41">
        <f t="shared" si="0"/>
        <v>150.68493150684932</v>
      </c>
      <c r="G36" s="40">
        <v>7</v>
      </c>
      <c r="H36" s="40">
        <f t="shared" si="1"/>
        <v>52.739726027397268</v>
      </c>
      <c r="I36" s="40">
        <v>100</v>
      </c>
      <c r="J36" s="40">
        <v>0</v>
      </c>
      <c r="K36" s="42">
        <f t="shared" si="2"/>
        <v>1674.2770167427702</v>
      </c>
      <c r="L36" s="43">
        <v>55</v>
      </c>
      <c r="M36" s="44">
        <f t="shared" si="3"/>
        <v>753.42465753424665</v>
      </c>
      <c r="N36" s="45">
        <v>300</v>
      </c>
    </row>
    <row r="37" spans="1:14" ht="15">
      <c r="A37" s="37" t="s">
        <v>242</v>
      </c>
      <c r="B37" s="38" t="s">
        <v>243</v>
      </c>
      <c r="C37" s="39">
        <v>182504007</v>
      </c>
      <c r="D37" s="40">
        <v>200</v>
      </c>
      <c r="E37" s="40">
        <v>20</v>
      </c>
      <c r="F37" s="41">
        <f t="shared" si="0"/>
        <v>164.38356164383563</v>
      </c>
      <c r="G37" s="40">
        <v>7</v>
      </c>
      <c r="H37" s="40">
        <f t="shared" si="1"/>
        <v>57.534246575342465</v>
      </c>
      <c r="I37" s="40">
        <v>100</v>
      </c>
      <c r="J37" s="40">
        <v>0</v>
      </c>
      <c r="K37" s="42">
        <f t="shared" si="2"/>
        <v>1826.4840182648402</v>
      </c>
      <c r="L37" s="43">
        <v>55</v>
      </c>
      <c r="M37" s="44">
        <f t="shared" si="3"/>
        <v>821.91780821917814</v>
      </c>
      <c r="N37" s="45">
        <v>300</v>
      </c>
    </row>
    <row r="38" spans="1:14" ht="15">
      <c r="A38" s="37" t="s">
        <v>244</v>
      </c>
      <c r="B38" s="38" t="s">
        <v>245</v>
      </c>
      <c r="C38" s="39">
        <v>182504008</v>
      </c>
      <c r="D38" s="40">
        <f t="array" ref="D38:D39">INDEX('Себе Стоимость'!C$31:C$40, Q38)</f>
        <v>150</v>
      </c>
      <c r="E38" s="40">
        <v>20</v>
      </c>
      <c r="F38" s="41">
        <f t="shared" si="0"/>
        <v>150.68493150684932</v>
      </c>
      <c r="G38" s="40">
        <v>7</v>
      </c>
      <c r="H38" s="40">
        <f t="shared" si="1"/>
        <v>52.739726027397268</v>
      </c>
      <c r="I38" s="40">
        <v>100</v>
      </c>
      <c r="J38" s="40">
        <v>0</v>
      </c>
      <c r="K38" s="42">
        <f t="shared" si="2"/>
        <v>1674.2770167427702</v>
      </c>
      <c r="L38" s="43">
        <v>55</v>
      </c>
      <c r="M38" s="44">
        <f t="shared" si="3"/>
        <v>753.42465753424665</v>
      </c>
      <c r="N38" s="45">
        <v>300</v>
      </c>
    </row>
    <row r="39" spans="1:14" ht="15">
      <c r="A39" s="37" t="s">
        <v>246</v>
      </c>
      <c r="B39" s="38" t="s">
        <v>247</v>
      </c>
      <c r="C39" s="39">
        <v>182504009</v>
      </c>
      <c r="D39" s="40">
        <v>200</v>
      </c>
      <c r="E39" s="40">
        <v>20</v>
      </c>
      <c r="F39" s="41">
        <f t="shared" si="0"/>
        <v>164.38356164383563</v>
      </c>
      <c r="G39" s="40">
        <v>7</v>
      </c>
      <c r="H39" s="40">
        <f t="shared" si="1"/>
        <v>57.534246575342465</v>
      </c>
      <c r="I39" s="40">
        <v>100</v>
      </c>
      <c r="J39" s="40">
        <v>0</v>
      </c>
      <c r="K39" s="42">
        <f t="shared" si="2"/>
        <v>1826.4840182648402</v>
      </c>
      <c r="L39" s="43">
        <v>55</v>
      </c>
      <c r="M39" s="44">
        <f t="shared" si="3"/>
        <v>821.91780821917814</v>
      </c>
      <c r="N39" s="45">
        <v>300</v>
      </c>
    </row>
    <row r="40" spans="1:14" ht="15">
      <c r="A40" s="37" t="s">
        <v>248</v>
      </c>
      <c r="B40" s="38" t="s">
        <v>249</v>
      </c>
      <c r="C40" s="39">
        <v>182504010</v>
      </c>
      <c r="D40" s="40">
        <f t="array" ref="D40:D41">INDEX('Себе Стоимость'!C$31:C$40, Q40)</f>
        <v>150</v>
      </c>
      <c r="E40" s="40">
        <v>20</v>
      </c>
      <c r="F40" s="41">
        <f t="shared" si="0"/>
        <v>150.68493150684932</v>
      </c>
      <c r="G40" s="40">
        <v>7</v>
      </c>
      <c r="H40" s="40">
        <f t="shared" si="1"/>
        <v>52.739726027397268</v>
      </c>
      <c r="I40" s="40">
        <v>100</v>
      </c>
      <c r="J40" s="40">
        <v>0</v>
      </c>
      <c r="K40" s="42">
        <f t="shared" si="2"/>
        <v>1674.2770167427702</v>
      </c>
      <c r="L40" s="43">
        <v>55</v>
      </c>
      <c r="M40" s="44">
        <f t="shared" si="3"/>
        <v>753.42465753424665</v>
      </c>
      <c r="N40" s="45">
        <v>300</v>
      </c>
    </row>
    <row r="41" spans="1:14" ht="15">
      <c r="A41" s="37" t="s">
        <v>250</v>
      </c>
      <c r="B41" s="38" t="s">
        <v>251</v>
      </c>
      <c r="C41" s="39">
        <v>182504011</v>
      </c>
      <c r="D41" s="40">
        <v>200</v>
      </c>
      <c r="E41" s="40">
        <v>20</v>
      </c>
      <c r="F41" s="41">
        <f t="shared" si="0"/>
        <v>164.38356164383563</v>
      </c>
      <c r="G41" s="40">
        <v>7</v>
      </c>
      <c r="H41" s="40">
        <f t="shared" si="1"/>
        <v>57.534246575342465</v>
      </c>
      <c r="I41" s="40">
        <v>100</v>
      </c>
      <c r="J41" s="40">
        <v>0</v>
      </c>
      <c r="K41" s="42">
        <f t="shared" si="2"/>
        <v>1826.4840182648402</v>
      </c>
      <c r="L41" s="43">
        <v>55</v>
      </c>
      <c r="M41" s="44">
        <f t="shared" si="3"/>
        <v>821.91780821917814</v>
      </c>
      <c r="N41" s="45">
        <v>300</v>
      </c>
    </row>
    <row r="42" spans="1:14" ht="15">
      <c r="A42" s="37" t="s">
        <v>252</v>
      </c>
      <c r="B42" s="38" t="s">
        <v>253</v>
      </c>
      <c r="C42" s="39">
        <v>182504012</v>
      </c>
      <c r="D42" s="40">
        <f t="array" ref="D42:D43">INDEX('Себе Стоимость'!C$45:C$54, Q42)</f>
        <v>150</v>
      </c>
      <c r="E42" s="40">
        <v>20</v>
      </c>
      <c r="F42" s="41">
        <f t="shared" si="0"/>
        <v>150.68493150684932</v>
      </c>
      <c r="G42" s="40">
        <v>7</v>
      </c>
      <c r="H42" s="40">
        <f t="shared" si="1"/>
        <v>52.739726027397268</v>
      </c>
      <c r="I42" s="40">
        <v>100</v>
      </c>
      <c r="J42" s="40">
        <v>0</v>
      </c>
      <c r="K42" s="42">
        <f t="shared" si="2"/>
        <v>1674.2770167427702</v>
      </c>
      <c r="L42" s="43">
        <v>55</v>
      </c>
      <c r="M42" s="44">
        <f t="shared" si="3"/>
        <v>753.42465753424665</v>
      </c>
      <c r="N42" s="45">
        <v>300</v>
      </c>
    </row>
    <row r="43" spans="1:14" ht="15">
      <c r="A43" s="37" t="s">
        <v>254</v>
      </c>
      <c r="B43" s="38" t="s">
        <v>255</v>
      </c>
      <c r="C43" s="39">
        <v>182504013</v>
      </c>
      <c r="D43" s="40">
        <v>200</v>
      </c>
      <c r="E43" s="40">
        <v>20</v>
      </c>
      <c r="F43" s="41">
        <f t="shared" si="0"/>
        <v>164.38356164383563</v>
      </c>
      <c r="G43" s="40">
        <v>7</v>
      </c>
      <c r="H43" s="40">
        <f t="shared" si="1"/>
        <v>57.534246575342465</v>
      </c>
      <c r="I43" s="40">
        <v>100</v>
      </c>
      <c r="J43" s="40">
        <v>0</v>
      </c>
      <c r="K43" s="42">
        <f t="shared" si="2"/>
        <v>1826.4840182648402</v>
      </c>
      <c r="L43" s="43">
        <v>55</v>
      </c>
      <c r="M43" s="44">
        <f t="shared" si="3"/>
        <v>821.91780821917814</v>
      </c>
      <c r="N43" s="45">
        <v>300</v>
      </c>
    </row>
    <row r="44" spans="1:14" ht="15">
      <c r="A44" s="37" t="s">
        <v>256</v>
      </c>
      <c r="B44" s="38" t="s">
        <v>257</v>
      </c>
      <c r="C44" s="39">
        <v>182504014</v>
      </c>
      <c r="D44" s="40">
        <f t="array" ref="D44:D45">INDEX('Себе Стоимость'!C$45:C$54, Q44)</f>
        <v>150</v>
      </c>
      <c r="E44" s="40">
        <v>20</v>
      </c>
      <c r="F44" s="41">
        <f t="shared" si="0"/>
        <v>150.68493150684932</v>
      </c>
      <c r="G44" s="40">
        <v>7</v>
      </c>
      <c r="H44" s="40">
        <f t="shared" si="1"/>
        <v>52.739726027397268</v>
      </c>
      <c r="I44" s="40">
        <v>100</v>
      </c>
      <c r="J44" s="40">
        <v>0</v>
      </c>
      <c r="K44" s="42">
        <f t="shared" si="2"/>
        <v>1674.2770167427702</v>
      </c>
      <c r="L44" s="43">
        <v>55</v>
      </c>
      <c r="M44" s="44">
        <f t="shared" si="3"/>
        <v>753.42465753424665</v>
      </c>
      <c r="N44" s="45">
        <v>300</v>
      </c>
    </row>
    <row r="45" spans="1:14" ht="15">
      <c r="A45" s="37" t="s">
        <v>258</v>
      </c>
      <c r="B45" s="38" t="s">
        <v>259</v>
      </c>
      <c r="C45" s="39">
        <v>182504015</v>
      </c>
      <c r="D45" s="40">
        <v>200</v>
      </c>
      <c r="E45" s="40">
        <v>20</v>
      </c>
      <c r="F45" s="41">
        <f t="shared" si="0"/>
        <v>164.38356164383563</v>
      </c>
      <c r="G45" s="40">
        <v>7</v>
      </c>
      <c r="H45" s="40">
        <f t="shared" si="1"/>
        <v>57.534246575342465</v>
      </c>
      <c r="I45" s="40">
        <v>100</v>
      </c>
      <c r="J45" s="40">
        <v>0</v>
      </c>
      <c r="K45" s="42">
        <f t="shared" si="2"/>
        <v>1826.4840182648402</v>
      </c>
      <c r="L45" s="43">
        <v>55</v>
      </c>
      <c r="M45" s="44">
        <f t="shared" si="3"/>
        <v>821.91780821917814</v>
      </c>
      <c r="N45" s="45">
        <v>300</v>
      </c>
    </row>
    <row r="46" spans="1:14" ht="15">
      <c r="A46" s="37" t="s">
        <v>260</v>
      </c>
      <c r="B46" s="38" t="s">
        <v>261</v>
      </c>
      <c r="C46" s="39">
        <v>182504016</v>
      </c>
      <c r="D46" s="40">
        <f t="array" ref="D46:D47">INDEX('Себе Стоимость'!C$45:C$54, Q46)</f>
        <v>150</v>
      </c>
      <c r="E46" s="40">
        <v>20</v>
      </c>
      <c r="F46" s="41">
        <f t="shared" si="0"/>
        <v>150.68493150684932</v>
      </c>
      <c r="G46" s="40">
        <v>7</v>
      </c>
      <c r="H46" s="40">
        <f t="shared" si="1"/>
        <v>52.739726027397268</v>
      </c>
      <c r="I46" s="40">
        <v>100</v>
      </c>
      <c r="J46" s="40">
        <v>0</v>
      </c>
      <c r="K46" s="42">
        <f t="shared" si="2"/>
        <v>1674.2770167427702</v>
      </c>
      <c r="L46" s="43">
        <v>55</v>
      </c>
      <c r="M46" s="44">
        <f t="shared" si="3"/>
        <v>753.42465753424665</v>
      </c>
      <c r="N46" s="45">
        <v>300</v>
      </c>
    </row>
    <row r="47" spans="1:14" ht="15">
      <c r="A47" s="37" t="s">
        <v>263</v>
      </c>
      <c r="B47" s="38" t="s">
        <v>264</v>
      </c>
      <c r="C47" s="39">
        <v>182504017</v>
      </c>
      <c r="D47" s="40">
        <v>200</v>
      </c>
      <c r="E47" s="40">
        <v>20</v>
      </c>
      <c r="F47" s="41">
        <f t="shared" si="0"/>
        <v>164.38356164383563</v>
      </c>
      <c r="G47" s="40">
        <v>7</v>
      </c>
      <c r="H47" s="40">
        <f t="shared" si="1"/>
        <v>57.534246575342465</v>
      </c>
      <c r="I47" s="40">
        <v>100</v>
      </c>
      <c r="J47" s="40">
        <v>0</v>
      </c>
      <c r="K47" s="42">
        <f t="shared" si="2"/>
        <v>1826.4840182648402</v>
      </c>
      <c r="L47" s="43">
        <v>55</v>
      </c>
      <c r="M47" s="44">
        <f t="shared" si="3"/>
        <v>821.91780821917814</v>
      </c>
      <c r="N47" s="45">
        <v>300</v>
      </c>
    </row>
    <row r="48" spans="1:14" ht="15">
      <c r="A48" s="37" t="s">
        <v>265</v>
      </c>
      <c r="B48" s="38" t="s">
        <v>266</v>
      </c>
      <c r="C48" s="39">
        <v>182504018</v>
      </c>
      <c r="D48" s="40">
        <f t="array" ref="D48:D49">INDEX('Себе Стоимость'!C$31:C$40, Q48)</f>
        <v>150</v>
      </c>
      <c r="E48" s="40">
        <v>20</v>
      </c>
      <c r="F48" s="41">
        <f t="shared" si="0"/>
        <v>150.68493150684932</v>
      </c>
      <c r="G48" s="40">
        <v>7</v>
      </c>
      <c r="H48" s="40">
        <f t="shared" si="1"/>
        <v>52.739726027397268</v>
      </c>
      <c r="I48" s="40">
        <v>100</v>
      </c>
      <c r="J48" s="40">
        <v>0</v>
      </c>
      <c r="K48" s="42">
        <f t="shared" si="2"/>
        <v>1674.2770167427702</v>
      </c>
      <c r="L48" s="43">
        <v>55</v>
      </c>
      <c r="M48" s="44">
        <f t="shared" si="3"/>
        <v>753.42465753424665</v>
      </c>
      <c r="N48" s="45">
        <v>300</v>
      </c>
    </row>
    <row r="49" spans="1:14" ht="15">
      <c r="A49" s="37" t="s">
        <v>267</v>
      </c>
      <c r="B49" s="38" t="s">
        <v>268</v>
      </c>
      <c r="C49" s="39">
        <v>182504019</v>
      </c>
      <c r="D49" s="40">
        <v>200</v>
      </c>
      <c r="E49" s="40">
        <v>20</v>
      </c>
      <c r="F49" s="41">
        <f t="shared" si="0"/>
        <v>164.38356164383563</v>
      </c>
      <c r="G49" s="40">
        <v>7</v>
      </c>
      <c r="H49" s="40">
        <f t="shared" si="1"/>
        <v>57.534246575342465</v>
      </c>
      <c r="I49" s="40">
        <v>100</v>
      </c>
      <c r="J49" s="40">
        <v>0</v>
      </c>
      <c r="K49" s="42">
        <f t="shared" si="2"/>
        <v>1826.4840182648402</v>
      </c>
      <c r="L49" s="43">
        <v>55</v>
      </c>
      <c r="M49" s="44">
        <f t="shared" si="3"/>
        <v>821.91780821917814</v>
      </c>
      <c r="N49" s="45">
        <v>300</v>
      </c>
    </row>
    <row r="50" spans="1:14" ht="15">
      <c r="A50" s="37" t="s">
        <v>269</v>
      </c>
      <c r="B50" s="38" t="s">
        <v>270</v>
      </c>
      <c r="C50" s="39">
        <v>182504020</v>
      </c>
      <c r="D50" s="40">
        <f t="array" ref="D50:D51">INDEX('Себе Стоимость'!C$17:C$26, Q50)</f>
        <v>150</v>
      </c>
      <c r="E50" s="40">
        <v>20</v>
      </c>
      <c r="F50" s="41">
        <f t="shared" si="0"/>
        <v>150.68493150684932</v>
      </c>
      <c r="G50" s="40">
        <v>7</v>
      </c>
      <c r="H50" s="40">
        <f t="shared" si="1"/>
        <v>52.739726027397268</v>
      </c>
      <c r="I50" s="40">
        <v>100</v>
      </c>
      <c r="J50" s="40">
        <v>0</v>
      </c>
      <c r="K50" s="42">
        <f t="shared" si="2"/>
        <v>1674.2770167427702</v>
      </c>
      <c r="L50" s="43">
        <v>55</v>
      </c>
      <c r="M50" s="44">
        <f t="shared" si="3"/>
        <v>753.42465753424665</v>
      </c>
      <c r="N50" s="45">
        <v>300</v>
      </c>
    </row>
    <row r="51" spans="1:14" ht="15">
      <c r="A51" s="37" t="s">
        <v>271</v>
      </c>
      <c r="B51" s="38" t="s">
        <v>272</v>
      </c>
      <c r="C51" s="39">
        <v>182504021</v>
      </c>
      <c r="D51" s="40">
        <v>200</v>
      </c>
      <c r="E51" s="40">
        <v>20</v>
      </c>
      <c r="F51" s="41">
        <f t="shared" si="0"/>
        <v>164.38356164383563</v>
      </c>
      <c r="G51" s="40">
        <v>7</v>
      </c>
      <c r="H51" s="40">
        <f t="shared" si="1"/>
        <v>57.534246575342465</v>
      </c>
      <c r="I51" s="40">
        <v>100</v>
      </c>
      <c r="J51" s="40">
        <v>0</v>
      </c>
      <c r="K51" s="42">
        <f t="shared" si="2"/>
        <v>1826.4840182648402</v>
      </c>
      <c r="L51" s="43">
        <v>55</v>
      </c>
      <c r="M51" s="44">
        <f t="shared" si="3"/>
        <v>821.91780821917814</v>
      </c>
      <c r="N51" s="45">
        <v>300</v>
      </c>
    </row>
    <row r="52" spans="1:14" ht="15">
      <c r="A52" s="37" t="s">
        <v>273</v>
      </c>
      <c r="B52" s="38" t="s">
        <v>274</v>
      </c>
      <c r="C52" s="39">
        <v>182504022</v>
      </c>
      <c r="D52" s="40">
        <f t="array" ref="D52:D53">INDEX('Себе Стоимость'!C$31:C$40, Q52)</f>
        <v>150</v>
      </c>
      <c r="E52" s="40">
        <v>20</v>
      </c>
      <c r="F52" s="41">
        <f t="shared" si="0"/>
        <v>150.68493150684932</v>
      </c>
      <c r="G52" s="40">
        <v>7</v>
      </c>
      <c r="H52" s="40">
        <f t="shared" si="1"/>
        <v>52.739726027397268</v>
      </c>
      <c r="I52" s="40">
        <v>100</v>
      </c>
      <c r="J52" s="40">
        <v>0</v>
      </c>
      <c r="K52" s="42">
        <f t="shared" si="2"/>
        <v>1674.2770167427702</v>
      </c>
      <c r="L52" s="43">
        <v>55</v>
      </c>
      <c r="M52" s="44">
        <f t="shared" si="3"/>
        <v>753.42465753424665</v>
      </c>
      <c r="N52" s="45">
        <v>300</v>
      </c>
    </row>
    <row r="53" spans="1:14" ht="15">
      <c r="A53" s="37" t="s">
        <v>275</v>
      </c>
      <c r="B53" s="38" t="s">
        <v>276</v>
      </c>
      <c r="C53" s="39">
        <v>182504023</v>
      </c>
      <c r="D53" s="40">
        <v>200</v>
      </c>
      <c r="E53" s="40">
        <v>20</v>
      </c>
      <c r="F53" s="41">
        <f t="shared" si="0"/>
        <v>164.38356164383563</v>
      </c>
      <c r="G53" s="40">
        <v>7</v>
      </c>
      <c r="H53" s="40">
        <f t="shared" si="1"/>
        <v>57.534246575342465</v>
      </c>
      <c r="I53" s="40">
        <v>100</v>
      </c>
      <c r="J53" s="40">
        <v>0</v>
      </c>
      <c r="K53" s="42">
        <f t="shared" si="2"/>
        <v>1826.4840182648402</v>
      </c>
      <c r="L53" s="43">
        <v>55</v>
      </c>
      <c r="M53" s="44">
        <f t="shared" si="3"/>
        <v>821.91780821917814</v>
      </c>
      <c r="N53" s="45">
        <v>300</v>
      </c>
    </row>
    <row r="54" spans="1:14" ht="15">
      <c r="A54" s="37" t="s">
        <v>277</v>
      </c>
      <c r="B54" s="38" t="s">
        <v>278</v>
      </c>
      <c r="C54" s="39">
        <v>182504024</v>
      </c>
      <c r="D54" s="40">
        <f t="array" ref="D54:D55">INDEX('Себе Стоимость'!C$31:C$40, Q54)</f>
        <v>150</v>
      </c>
      <c r="E54" s="40">
        <v>20</v>
      </c>
      <c r="F54" s="41">
        <f t="shared" si="0"/>
        <v>150.68493150684932</v>
      </c>
      <c r="G54" s="40">
        <v>7</v>
      </c>
      <c r="H54" s="40">
        <f t="shared" si="1"/>
        <v>52.739726027397268</v>
      </c>
      <c r="I54" s="40">
        <v>100</v>
      </c>
      <c r="J54" s="40">
        <v>0</v>
      </c>
      <c r="K54" s="42">
        <f t="shared" si="2"/>
        <v>1674.2770167427702</v>
      </c>
      <c r="L54" s="43">
        <v>55</v>
      </c>
      <c r="M54" s="44">
        <f t="shared" si="3"/>
        <v>753.42465753424665</v>
      </c>
      <c r="N54" s="45">
        <v>300</v>
      </c>
    </row>
    <row r="55" spans="1:14" ht="15">
      <c r="A55" s="37" t="s">
        <v>279</v>
      </c>
      <c r="B55" s="38" t="s">
        <v>280</v>
      </c>
      <c r="C55" s="39">
        <v>182504025</v>
      </c>
      <c r="D55" s="40">
        <v>200</v>
      </c>
      <c r="E55" s="40">
        <v>20</v>
      </c>
      <c r="F55" s="41">
        <f t="shared" si="0"/>
        <v>164.38356164383563</v>
      </c>
      <c r="G55" s="40">
        <v>7</v>
      </c>
      <c r="H55" s="40">
        <f t="shared" si="1"/>
        <v>57.534246575342465</v>
      </c>
      <c r="I55" s="40">
        <v>100</v>
      </c>
      <c r="J55" s="40">
        <v>0</v>
      </c>
      <c r="K55" s="42">
        <f t="shared" si="2"/>
        <v>1826.4840182648402</v>
      </c>
      <c r="L55" s="43">
        <v>55</v>
      </c>
      <c r="M55" s="44">
        <f t="shared" si="3"/>
        <v>821.91780821917814</v>
      </c>
      <c r="N55" s="45">
        <v>300</v>
      </c>
    </row>
    <row r="56" spans="1:14" ht="15">
      <c r="A56" s="37" t="s">
        <v>281</v>
      </c>
      <c r="B56" s="38" t="s">
        <v>282</v>
      </c>
      <c r="C56" s="39">
        <v>182504026</v>
      </c>
      <c r="D56" s="40">
        <f t="array" ref="D56:D57">INDEX('Себе Стоимость'!C$17:C$26, Q56)</f>
        <v>150</v>
      </c>
      <c r="E56" s="40">
        <v>20</v>
      </c>
      <c r="F56" s="41">
        <f t="shared" si="0"/>
        <v>150.68493150684932</v>
      </c>
      <c r="G56" s="40">
        <v>7</v>
      </c>
      <c r="H56" s="40">
        <f t="shared" si="1"/>
        <v>52.739726027397268</v>
      </c>
      <c r="I56" s="40">
        <v>100</v>
      </c>
      <c r="J56" s="40">
        <v>0</v>
      </c>
      <c r="K56" s="42">
        <f t="shared" si="2"/>
        <v>1674.2770167427702</v>
      </c>
      <c r="L56" s="43">
        <v>55</v>
      </c>
      <c r="M56" s="44">
        <f t="shared" si="3"/>
        <v>753.42465753424665</v>
      </c>
      <c r="N56" s="45">
        <v>300</v>
      </c>
    </row>
    <row r="57" spans="1:14" ht="15">
      <c r="A57" s="37" t="s">
        <v>283</v>
      </c>
      <c r="B57" s="38" t="s">
        <v>284</v>
      </c>
      <c r="C57" s="39">
        <v>182504027</v>
      </c>
      <c r="D57" s="40">
        <v>200</v>
      </c>
      <c r="E57" s="40">
        <v>20</v>
      </c>
      <c r="F57" s="41">
        <f t="shared" si="0"/>
        <v>164.38356164383563</v>
      </c>
      <c r="G57" s="40">
        <v>7</v>
      </c>
      <c r="H57" s="40">
        <f t="shared" si="1"/>
        <v>57.534246575342465</v>
      </c>
      <c r="I57" s="40">
        <v>100</v>
      </c>
      <c r="J57" s="40">
        <v>0</v>
      </c>
      <c r="K57" s="42">
        <f t="shared" si="2"/>
        <v>1826.4840182648402</v>
      </c>
      <c r="L57" s="43">
        <v>55</v>
      </c>
      <c r="M57" s="44">
        <f t="shared" si="3"/>
        <v>821.91780821917814</v>
      </c>
      <c r="N57" s="45">
        <v>300</v>
      </c>
    </row>
    <row r="58" spans="1:14" ht="15">
      <c r="A58" s="37" t="s">
        <v>285</v>
      </c>
      <c r="B58" s="38" t="s">
        <v>286</v>
      </c>
      <c r="C58" s="39">
        <v>182504028</v>
      </c>
      <c r="D58" s="40">
        <f t="array" ref="D58:D59">INDEX('Себе Стоимость'!C$17:C$26, Q58)</f>
        <v>150</v>
      </c>
      <c r="E58" s="40">
        <v>20</v>
      </c>
      <c r="F58" s="41">
        <f t="shared" si="0"/>
        <v>150.68493150684932</v>
      </c>
      <c r="G58" s="40">
        <v>7</v>
      </c>
      <c r="H58" s="40">
        <f t="shared" si="1"/>
        <v>52.739726027397268</v>
      </c>
      <c r="I58" s="40">
        <v>100</v>
      </c>
      <c r="J58" s="40">
        <v>0</v>
      </c>
      <c r="K58" s="42">
        <f t="shared" si="2"/>
        <v>1674.2770167427702</v>
      </c>
      <c r="L58" s="43">
        <v>55</v>
      </c>
      <c r="M58" s="44">
        <f t="shared" si="3"/>
        <v>753.42465753424665</v>
      </c>
      <c r="N58" s="45">
        <v>300</v>
      </c>
    </row>
    <row r="59" spans="1:14" ht="15">
      <c r="A59" s="37" t="s">
        <v>287</v>
      </c>
      <c r="B59" s="38" t="s">
        <v>288</v>
      </c>
      <c r="C59" s="39">
        <v>182504029</v>
      </c>
      <c r="D59" s="40">
        <v>200</v>
      </c>
      <c r="E59" s="40">
        <v>20</v>
      </c>
      <c r="F59" s="41">
        <f t="shared" si="0"/>
        <v>164.38356164383563</v>
      </c>
      <c r="G59" s="40">
        <v>7</v>
      </c>
      <c r="H59" s="40">
        <f t="shared" si="1"/>
        <v>57.534246575342465</v>
      </c>
      <c r="I59" s="40">
        <v>100</v>
      </c>
      <c r="J59" s="40">
        <v>0</v>
      </c>
      <c r="K59" s="42">
        <f t="shared" si="2"/>
        <v>1826.4840182648402</v>
      </c>
      <c r="L59" s="43">
        <v>55</v>
      </c>
      <c r="M59" s="44">
        <f t="shared" si="3"/>
        <v>821.91780821917814</v>
      </c>
      <c r="N59" s="45">
        <v>300</v>
      </c>
    </row>
    <row r="60" spans="1:14" ht="15">
      <c r="A60" s="37" t="s">
        <v>289</v>
      </c>
      <c r="B60" s="38" t="s">
        <v>290</v>
      </c>
      <c r="C60" s="39">
        <v>182504030</v>
      </c>
      <c r="D60" s="40">
        <f t="array" ref="D60:D61">INDEX('Себе Стоимость'!C$17:C$26, Q60)</f>
        <v>150</v>
      </c>
      <c r="E60" s="40">
        <v>20</v>
      </c>
      <c r="F60" s="41">
        <f t="shared" si="0"/>
        <v>150.68493150684932</v>
      </c>
      <c r="G60" s="40">
        <v>7</v>
      </c>
      <c r="H60" s="40">
        <f t="shared" si="1"/>
        <v>52.739726027397268</v>
      </c>
      <c r="I60" s="40">
        <v>100</v>
      </c>
      <c r="J60" s="40">
        <v>0</v>
      </c>
      <c r="K60" s="42">
        <f t="shared" si="2"/>
        <v>1674.2770167427702</v>
      </c>
      <c r="L60" s="43">
        <v>55</v>
      </c>
      <c r="M60" s="44">
        <f t="shared" si="3"/>
        <v>753.42465753424665</v>
      </c>
      <c r="N60" s="45">
        <v>300</v>
      </c>
    </row>
    <row r="61" spans="1:14" ht="15">
      <c r="A61" s="37" t="s">
        <v>291</v>
      </c>
      <c r="B61" s="38" t="s">
        <v>292</v>
      </c>
      <c r="C61" s="39">
        <v>182504031</v>
      </c>
      <c r="D61" s="40">
        <v>200</v>
      </c>
      <c r="E61" s="40">
        <v>20</v>
      </c>
      <c r="F61" s="41">
        <f t="shared" si="0"/>
        <v>164.38356164383563</v>
      </c>
      <c r="G61" s="40">
        <v>7</v>
      </c>
      <c r="H61" s="40">
        <f t="shared" si="1"/>
        <v>57.534246575342465</v>
      </c>
      <c r="I61" s="40">
        <v>100</v>
      </c>
      <c r="J61" s="40">
        <v>0</v>
      </c>
      <c r="K61" s="42">
        <f t="shared" si="2"/>
        <v>1826.4840182648402</v>
      </c>
      <c r="L61" s="43">
        <v>55</v>
      </c>
      <c r="M61" s="44">
        <f t="shared" si="3"/>
        <v>821.91780821917814</v>
      </c>
      <c r="N61" s="45">
        <v>300</v>
      </c>
    </row>
    <row r="62" spans="1:14" ht="15">
      <c r="A62" s="37" t="s">
        <v>293</v>
      </c>
      <c r="B62" s="38" t="s">
        <v>294</v>
      </c>
      <c r="C62" s="39">
        <v>182504032</v>
      </c>
      <c r="D62" s="40">
        <f t="array" ref="D62:D63">INDEX('Себе Стоимость'!C$45:C$54, Q62)</f>
        <v>150</v>
      </c>
      <c r="E62" s="40">
        <v>20</v>
      </c>
      <c r="F62" s="41">
        <f t="shared" si="0"/>
        <v>150.68493150684932</v>
      </c>
      <c r="G62" s="40">
        <v>7</v>
      </c>
      <c r="H62" s="40">
        <f t="shared" si="1"/>
        <v>52.739726027397268</v>
      </c>
      <c r="I62" s="40">
        <v>100</v>
      </c>
      <c r="J62" s="40">
        <v>0</v>
      </c>
      <c r="K62" s="42">
        <f t="shared" si="2"/>
        <v>1674.2770167427702</v>
      </c>
      <c r="L62" s="43">
        <v>55</v>
      </c>
      <c r="M62" s="44">
        <f t="shared" si="3"/>
        <v>753.42465753424665</v>
      </c>
      <c r="N62" s="45">
        <v>300</v>
      </c>
    </row>
    <row r="63" spans="1:14" ht="15">
      <c r="A63" s="37" t="s">
        <v>295</v>
      </c>
      <c r="B63" s="38" t="s">
        <v>296</v>
      </c>
      <c r="C63" s="39">
        <v>182504033</v>
      </c>
      <c r="D63" s="40">
        <v>200</v>
      </c>
      <c r="E63" s="40">
        <v>20</v>
      </c>
      <c r="F63" s="41">
        <f t="shared" si="0"/>
        <v>164.38356164383563</v>
      </c>
      <c r="G63" s="40">
        <v>7</v>
      </c>
      <c r="H63" s="40">
        <f t="shared" si="1"/>
        <v>57.534246575342465</v>
      </c>
      <c r="I63" s="40">
        <v>100</v>
      </c>
      <c r="J63" s="40">
        <v>0</v>
      </c>
      <c r="K63" s="42">
        <f t="shared" si="2"/>
        <v>1826.4840182648402</v>
      </c>
      <c r="L63" s="43">
        <v>55</v>
      </c>
      <c r="M63" s="44">
        <f t="shared" si="3"/>
        <v>821.91780821917814</v>
      </c>
      <c r="N63" s="45">
        <v>300</v>
      </c>
    </row>
    <row r="64" spans="1:14" ht="15">
      <c r="A64" s="37" t="s">
        <v>297</v>
      </c>
      <c r="B64" s="38" t="s">
        <v>298</v>
      </c>
      <c r="C64" s="39">
        <v>182504034</v>
      </c>
      <c r="D64" s="40">
        <f t="array" ref="D64:D65">INDEX('Себе Стоимость'!C$45:C$54, Q64)</f>
        <v>150</v>
      </c>
      <c r="E64" s="40">
        <v>20</v>
      </c>
      <c r="F64" s="41">
        <f t="shared" si="0"/>
        <v>150.68493150684932</v>
      </c>
      <c r="G64" s="40">
        <v>7</v>
      </c>
      <c r="H64" s="40">
        <f t="shared" si="1"/>
        <v>52.739726027397268</v>
      </c>
      <c r="I64" s="40">
        <v>100</v>
      </c>
      <c r="J64" s="40">
        <v>0</v>
      </c>
      <c r="K64" s="42">
        <f t="shared" si="2"/>
        <v>1674.2770167427702</v>
      </c>
      <c r="L64" s="43">
        <v>55</v>
      </c>
      <c r="M64" s="44">
        <f t="shared" si="3"/>
        <v>753.42465753424665</v>
      </c>
      <c r="N64" s="45">
        <v>300</v>
      </c>
    </row>
    <row r="65" spans="1:14" ht="15">
      <c r="A65" s="37" t="s">
        <v>299</v>
      </c>
      <c r="B65" s="38" t="s">
        <v>300</v>
      </c>
      <c r="C65" s="39">
        <v>182504035</v>
      </c>
      <c r="D65" s="40">
        <v>200</v>
      </c>
      <c r="E65" s="40">
        <v>20</v>
      </c>
      <c r="F65" s="41">
        <f t="shared" si="0"/>
        <v>164.38356164383563</v>
      </c>
      <c r="G65" s="40">
        <v>7</v>
      </c>
      <c r="H65" s="40">
        <f t="shared" si="1"/>
        <v>57.534246575342465</v>
      </c>
      <c r="I65" s="40">
        <v>100</v>
      </c>
      <c r="J65" s="40">
        <v>0</v>
      </c>
      <c r="K65" s="42">
        <f t="shared" si="2"/>
        <v>1826.4840182648402</v>
      </c>
      <c r="L65" s="43">
        <v>55</v>
      </c>
      <c r="M65" s="44">
        <f t="shared" si="3"/>
        <v>821.91780821917814</v>
      </c>
      <c r="N65" s="45">
        <v>300</v>
      </c>
    </row>
    <row r="66" spans="1:14" ht="15">
      <c r="A66" s="37" t="s">
        <v>301</v>
      </c>
      <c r="B66" s="38" t="s">
        <v>302</v>
      </c>
      <c r="C66" s="39">
        <v>182504036</v>
      </c>
      <c r="D66" s="40">
        <f t="array" ref="D66:D67">INDEX('Себе Стоимость'!C$17:C$26, Q66)</f>
        <v>150</v>
      </c>
      <c r="E66" s="40">
        <v>20</v>
      </c>
      <c r="F66" s="41">
        <f t="shared" si="0"/>
        <v>150.68493150684932</v>
      </c>
      <c r="G66" s="40">
        <v>7</v>
      </c>
      <c r="H66" s="40">
        <f t="shared" si="1"/>
        <v>52.739726027397268</v>
      </c>
      <c r="I66" s="40">
        <v>100</v>
      </c>
      <c r="J66" s="40">
        <v>0</v>
      </c>
      <c r="K66" s="42">
        <f t="shared" si="2"/>
        <v>1674.2770167427702</v>
      </c>
      <c r="L66" s="43">
        <v>55</v>
      </c>
      <c r="M66" s="44">
        <f t="shared" si="3"/>
        <v>753.42465753424665</v>
      </c>
      <c r="N66" s="45">
        <v>300</v>
      </c>
    </row>
    <row r="67" spans="1:14" ht="15">
      <c r="A67" s="37" t="s">
        <v>303</v>
      </c>
      <c r="B67" s="38" t="s">
        <v>304</v>
      </c>
      <c r="C67" s="39">
        <v>182504037</v>
      </c>
      <c r="D67" s="40">
        <v>200</v>
      </c>
      <c r="E67" s="40">
        <v>20</v>
      </c>
      <c r="F67" s="41">
        <f t="shared" si="0"/>
        <v>164.38356164383563</v>
      </c>
      <c r="G67" s="40">
        <v>7</v>
      </c>
      <c r="H67" s="40">
        <f t="shared" si="1"/>
        <v>57.534246575342465</v>
      </c>
      <c r="I67" s="40">
        <v>100</v>
      </c>
      <c r="J67" s="40">
        <v>0</v>
      </c>
      <c r="K67" s="42">
        <f t="shared" si="2"/>
        <v>1826.4840182648402</v>
      </c>
      <c r="L67" s="43">
        <v>55</v>
      </c>
      <c r="M67" s="44">
        <f t="shared" si="3"/>
        <v>821.91780821917814</v>
      </c>
      <c r="N67" s="45">
        <v>300</v>
      </c>
    </row>
    <row r="68" spans="1:14" ht="15">
      <c r="A68" s="37" t="s">
        <v>305</v>
      </c>
      <c r="B68" s="38" t="s">
        <v>306</v>
      </c>
      <c r="C68" s="39">
        <v>182504038</v>
      </c>
      <c r="D68" s="40">
        <f t="array" ref="D68:D69">INDEX('Себе Стоимость'!C$45:C$54, Q68)</f>
        <v>150</v>
      </c>
      <c r="E68" s="40">
        <v>20</v>
      </c>
      <c r="F68" s="41">
        <f t="shared" si="0"/>
        <v>150.68493150684932</v>
      </c>
      <c r="G68" s="40">
        <v>7</v>
      </c>
      <c r="H68" s="40">
        <f t="shared" si="1"/>
        <v>52.739726027397268</v>
      </c>
      <c r="I68" s="40">
        <v>100</v>
      </c>
      <c r="J68" s="40">
        <v>0</v>
      </c>
      <c r="K68" s="42">
        <f t="shared" si="2"/>
        <v>1674.2770167427702</v>
      </c>
      <c r="L68" s="43">
        <v>55</v>
      </c>
      <c r="M68" s="44">
        <f t="shared" si="3"/>
        <v>753.42465753424665</v>
      </c>
      <c r="N68" s="45">
        <v>300</v>
      </c>
    </row>
    <row r="69" spans="1:14" ht="15">
      <c r="A69" s="37" t="s">
        <v>307</v>
      </c>
      <c r="B69" s="38" t="s">
        <v>308</v>
      </c>
      <c r="C69" s="39">
        <v>182504039</v>
      </c>
      <c r="D69" s="40">
        <v>200</v>
      </c>
      <c r="E69" s="40">
        <v>20</v>
      </c>
      <c r="F69" s="41">
        <f t="shared" si="0"/>
        <v>164.38356164383563</v>
      </c>
      <c r="G69" s="40">
        <v>7</v>
      </c>
      <c r="H69" s="40">
        <f t="shared" si="1"/>
        <v>57.534246575342465</v>
      </c>
      <c r="I69" s="40">
        <v>100</v>
      </c>
      <c r="J69" s="40">
        <v>0</v>
      </c>
      <c r="K69" s="42">
        <f t="shared" si="2"/>
        <v>1826.4840182648402</v>
      </c>
      <c r="L69" s="43">
        <v>55</v>
      </c>
      <c r="M69" s="44">
        <f t="shared" si="3"/>
        <v>821.91780821917814</v>
      </c>
      <c r="N69" s="45">
        <v>300</v>
      </c>
    </row>
    <row r="70" spans="1:14" ht="15">
      <c r="A70" s="37" t="s">
        <v>309</v>
      </c>
      <c r="B70" s="38" t="s">
        <v>310</v>
      </c>
      <c r="C70" s="39">
        <v>182504040</v>
      </c>
      <c r="D70" s="40">
        <f t="array" ref="D70:D71">INDEX('Себе Стоимость'!C$17:C$26, Q70)</f>
        <v>150</v>
      </c>
      <c r="E70" s="40">
        <v>20</v>
      </c>
      <c r="F70" s="41">
        <f t="shared" si="0"/>
        <v>150.68493150684932</v>
      </c>
      <c r="G70" s="40">
        <v>7</v>
      </c>
      <c r="H70" s="40">
        <f t="shared" si="1"/>
        <v>52.739726027397268</v>
      </c>
      <c r="I70" s="40">
        <v>100</v>
      </c>
      <c r="J70" s="40">
        <v>0</v>
      </c>
      <c r="K70" s="42">
        <f t="shared" si="2"/>
        <v>1674.2770167427702</v>
      </c>
      <c r="L70" s="43">
        <v>55</v>
      </c>
      <c r="M70" s="44">
        <f t="shared" si="3"/>
        <v>753.42465753424665</v>
      </c>
      <c r="N70" s="45">
        <v>300</v>
      </c>
    </row>
    <row r="71" spans="1:14" ht="15">
      <c r="A71" s="37" t="s">
        <v>311</v>
      </c>
      <c r="B71" s="38" t="s">
        <v>312</v>
      </c>
      <c r="C71" s="39">
        <v>182504041</v>
      </c>
      <c r="D71" s="40">
        <v>200</v>
      </c>
      <c r="E71" s="40">
        <v>20</v>
      </c>
      <c r="F71" s="41">
        <f t="shared" si="0"/>
        <v>164.38356164383563</v>
      </c>
      <c r="G71" s="40">
        <v>7</v>
      </c>
      <c r="H71" s="40">
        <f t="shared" si="1"/>
        <v>57.534246575342465</v>
      </c>
      <c r="I71" s="40">
        <v>100</v>
      </c>
      <c r="J71" s="40">
        <v>0</v>
      </c>
      <c r="K71" s="42">
        <f t="shared" si="2"/>
        <v>1826.4840182648402</v>
      </c>
      <c r="L71" s="43">
        <v>55</v>
      </c>
      <c r="M71" s="44">
        <f t="shared" si="3"/>
        <v>821.91780821917814</v>
      </c>
      <c r="N71" s="45">
        <v>300</v>
      </c>
    </row>
    <row r="72" spans="1:14" ht="15">
      <c r="A72" s="37" t="s">
        <v>313</v>
      </c>
      <c r="B72" s="38" t="s">
        <v>314</v>
      </c>
      <c r="C72" s="39">
        <v>182504042</v>
      </c>
      <c r="D72" s="40">
        <f t="array" ref="D72:D73">INDEX('Себе Стоимость'!C$45:C$54, Q72)</f>
        <v>150</v>
      </c>
      <c r="E72" s="40">
        <v>20</v>
      </c>
      <c r="F72" s="41">
        <f t="shared" si="0"/>
        <v>150.68493150684932</v>
      </c>
      <c r="G72" s="40">
        <v>7</v>
      </c>
      <c r="H72" s="40">
        <f t="shared" si="1"/>
        <v>52.739726027397268</v>
      </c>
      <c r="I72" s="40">
        <v>100</v>
      </c>
      <c r="J72" s="40">
        <v>0</v>
      </c>
      <c r="K72" s="42">
        <f t="shared" si="2"/>
        <v>1674.2770167427702</v>
      </c>
      <c r="L72" s="43">
        <v>55</v>
      </c>
      <c r="M72" s="44">
        <f t="shared" si="3"/>
        <v>753.42465753424665</v>
      </c>
      <c r="N72" s="45">
        <v>300</v>
      </c>
    </row>
    <row r="73" spans="1:14" ht="15">
      <c r="A73" s="37" t="s">
        <v>315</v>
      </c>
      <c r="B73" s="38" t="s">
        <v>316</v>
      </c>
      <c r="C73" s="39">
        <v>182504043</v>
      </c>
      <c r="D73" s="40">
        <v>200</v>
      </c>
      <c r="E73" s="40">
        <v>20</v>
      </c>
      <c r="F73" s="41">
        <f t="shared" si="0"/>
        <v>164.38356164383563</v>
      </c>
      <c r="G73" s="40">
        <v>7</v>
      </c>
      <c r="H73" s="40">
        <f t="shared" si="1"/>
        <v>57.534246575342465</v>
      </c>
      <c r="I73" s="40">
        <v>100</v>
      </c>
      <c r="J73" s="40">
        <v>0</v>
      </c>
      <c r="K73" s="42">
        <f t="shared" si="2"/>
        <v>1826.4840182648402</v>
      </c>
      <c r="L73" s="43">
        <v>55</v>
      </c>
      <c r="M73" s="44">
        <f t="shared" si="3"/>
        <v>821.91780821917814</v>
      </c>
      <c r="N73" s="45">
        <v>300</v>
      </c>
    </row>
    <row r="74" spans="1:14" ht="15">
      <c r="A74" s="37" t="s">
        <v>317</v>
      </c>
      <c r="B74" s="38" t="s">
        <v>318</v>
      </c>
      <c r="C74" s="39">
        <v>182504044</v>
      </c>
      <c r="D74" s="40">
        <f t="array" ref="D74:D75">INDEX('Себе Стоимость'!C$17:C$26, Q74)</f>
        <v>150</v>
      </c>
      <c r="E74" s="40">
        <v>20</v>
      </c>
      <c r="F74" s="41">
        <f t="shared" si="0"/>
        <v>150.68493150684932</v>
      </c>
      <c r="G74" s="40">
        <v>7</v>
      </c>
      <c r="H74" s="40">
        <f t="shared" si="1"/>
        <v>52.739726027397268</v>
      </c>
      <c r="I74" s="40">
        <v>100</v>
      </c>
      <c r="J74" s="40">
        <v>0</v>
      </c>
      <c r="K74" s="42">
        <f t="shared" si="2"/>
        <v>1674.2770167427702</v>
      </c>
      <c r="L74" s="43">
        <v>55</v>
      </c>
      <c r="M74" s="44">
        <f t="shared" si="3"/>
        <v>753.42465753424665</v>
      </c>
      <c r="N74" s="45">
        <v>300</v>
      </c>
    </row>
    <row r="75" spans="1:14" ht="15">
      <c r="A75" s="37" t="s">
        <v>319</v>
      </c>
      <c r="B75" s="38" t="s">
        <v>320</v>
      </c>
      <c r="C75" s="39">
        <v>182504045</v>
      </c>
      <c r="D75" s="40">
        <v>200</v>
      </c>
      <c r="E75" s="40">
        <v>20</v>
      </c>
      <c r="F75" s="41">
        <f t="shared" si="0"/>
        <v>164.38356164383563</v>
      </c>
      <c r="G75" s="40">
        <v>7</v>
      </c>
      <c r="H75" s="40">
        <f t="shared" si="1"/>
        <v>57.534246575342465</v>
      </c>
      <c r="I75" s="40">
        <v>100</v>
      </c>
      <c r="J75" s="40">
        <v>0</v>
      </c>
      <c r="K75" s="42">
        <f t="shared" si="2"/>
        <v>1826.4840182648402</v>
      </c>
      <c r="L75" s="43">
        <v>55</v>
      </c>
      <c r="M75" s="44">
        <f t="shared" si="3"/>
        <v>821.91780821917814</v>
      </c>
      <c r="N75" s="45">
        <v>300</v>
      </c>
    </row>
    <row r="76" spans="1:14" ht="15">
      <c r="A76" s="37" t="s">
        <v>321</v>
      </c>
      <c r="B76" s="38" t="s">
        <v>322</v>
      </c>
      <c r="C76" s="39">
        <v>182504046</v>
      </c>
      <c r="D76" s="40">
        <f t="array" ref="D76:D77">INDEX('Себе Стоимость'!C$31:C$40, Q76)</f>
        <v>150</v>
      </c>
      <c r="E76" s="40">
        <v>20</v>
      </c>
      <c r="F76" s="41">
        <f t="shared" si="0"/>
        <v>150.68493150684932</v>
      </c>
      <c r="G76" s="40">
        <v>7</v>
      </c>
      <c r="H76" s="40">
        <f t="shared" si="1"/>
        <v>52.739726027397268</v>
      </c>
      <c r="I76" s="40">
        <v>100</v>
      </c>
      <c r="J76" s="40">
        <v>0</v>
      </c>
      <c r="K76" s="42">
        <f t="shared" si="2"/>
        <v>1674.2770167427702</v>
      </c>
      <c r="L76" s="43">
        <v>55</v>
      </c>
      <c r="M76" s="44">
        <f t="shared" si="3"/>
        <v>753.42465753424665</v>
      </c>
      <c r="N76" s="45">
        <v>300</v>
      </c>
    </row>
    <row r="77" spans="1:14" ht="15">
      <c r="A77" s="37" t="s">
        <v>323</v>
      </c>
      <c r="B77" s="38" t="s">
        <v>324</v>
      </c>
      <c r="C77" s="39">
        <v>182504047</v>
      </c>
      <c r="D77" s="40">
        <v>200</v>
      </c>
      <c r="E77" s="40">
        <v>20</v>
      </c>
      <c r="F77" s="41">
        <f t="shared" si="0"/>
        <v>164.38356164383563</v>
      </c>
      <c r="G77" s="40">
        <v>7</v>
      </c>
      <c r="H77" s="40">
        <f t="shared" si="1"/>
        <v>57.534246575342465</v>
      </c>
      <c r="I77" s="40">
        <v>100</v>
      </c>
      <c r="J77" s="40">
        <v>0</v>
      </c>
      <c r="K77" s="42">
        <f t="shared" si="2"/>
        <v>1826.4840182648402</v>
      </c>
      <c r="L77" s="43">
        <v>55</v>
      </c>
      <c r="M77" s="44">
        <f t="shared" si="3"/>
        <v>821.91780821917814</v>
      </c>
      <c r="N77" s="45">
        <v>300</v>
      </c>
    </row>
    <row r="78" spans="1:14" ht="15">
      <c r="A78" s="37" t="s">
        <v>325</v>
      </c>
      <c r="B78" s="38" t="s">
        <v>326</v>
      </c>
      <c r="C78" s="39">
        <v>182504048</v>
      </c>
      <c r="D78" s="40">
        <f t="array" ref="D78:D79">INDEX('Себе Стоимость'!C$17:C$26, Q78)</f>
        <v>150</v>
      </c>
      <c r="E78" s="40">
        <v>20</v>
      </c>
      <c r="F78" s="41">
        <f t="shared" si="0"/>
        <v>150.68493150684932</v>
      </c>
      <c r="G78" s="40">
        <v>7</v>
      </c>
      <c r="H78" s="40">
        <f t="shared" si="1"/>
        <v>52.739726027397268</v>
      </c>
      <c r="I78" s="40">
        <v>100</v>
      </c>
      <c r="J78" s="40">
        <v>0</v>
      </c>
      <c r="K78" s="42">
        <f t="shared" si="2"/>
        <v>1674.2770167427702</v>
      </c>
      <c r="L78" s="43">
        <v>55</v>
      </c>
      <c r="M78" s="44">
        <f t="shared" si="3"/>
        <v>753.42465753424665</v>
      </c>
      <c r="N78" s="45">
        <v>300</v>
      </c>
    </row>
    <row r="79" spans="1:14" ht="15">
      <c r="A79" s="37" t="s">
        <v>327</v>
      </c>
      <c r="B79" s="38" t="s">
        <v>328</v>
      </c>
      <c r="C79" s="39">
        <v>182504049</v>
      </c>
      <c r="D79" s="40">
        <v>200</v>
      </c>
      <c r="E79" s="40">
        <v>20</v>
      </c>
      <c r="F79" s="41">
        <f t="shared" si="0"/>
        <v>164.38356164383563</v>
      </c>
      <c r="G79" s="40">
        <v>7</v>
      </c>
      <c r="H79" s="40">
        <f t="shared" si="1"/>
        <v>57.534246575342465</v>
      </c>
      <c r="I79" s="40">
        <v>100</v>
      </c>
      <c r="J79" s="40">
        <v>0</v>
      </c>
      <c r="K79" s="42">
        <f t="shared" si="2"/>
        <v>1826.4840182648402</v>
      </c>
      <c r="L79" s="43">
        <v>55</v>
      </c>
      <c r="M79" s="44">
        <f t="shared" si="3"/>
        <v>821.91780821917814</v>
      </c>
      <c r="N79" s="45">
        <v>300</v>
      </c>
    </row>
    <row r="80" spans="1:14" ht="15">
      <c r="A80" s="37" t="s">
        <v>329</v>
      </c>
      <c r="B80" s="38" t="s">
        <v>330</v>
      </c>
      <c r="C80" s="39">
        <v>182504050</v>
      </c>
      <c r="D80" s="40">
        <f t="array" ref="D80:D81">INDEX('Себе Стоимость'!C$31:C$40, Q80)</f>
        <v>150</v>
      </c>
      <c r="E80" s="40">
        <v>20</v>
      </c>
      <c r="F80" s="41">
        <f t="shared" si="0"/>
        <v>150.68493150684932</v>
      </c>
      <c r="G80" s="40">
        <v>7</v>
      </c>
      <c r="H80" s="40">
        <f t="shared" si="1"/>
        <v>52.739726027397268</v>
      </c>
      <c r="I80" s="40">
        <v>100</v>
      </c>
      <c r="J80" s="40">
        <v>0</v>
      </c>
      <c r="K80" s="42">
        <f t="shared" si="2"/>
        <v>1674.2770167427702</v>
      </c>
      <c r="L80" s="43">
        <v>55</v>
      </c>
      <c r="M80" s="44">
        <f t="shared" si="3"/>
        <v>753.42465753424665</v>
      </c>
      <c r="N80" s="45">
        <v>300</v>
      </c>
    </row>
    <row r="81" spans="1:14" ht="15">
      <c r="A81" s="37" t="s">
        <v>331</v>
      </c>
      <c r="B81" s="38" t="s">
        <v>332</v>
      </c>
      <c r="C81" s="39">
        <v>182504051</v>
      </c>
      <c r="D81" s="40">
        <v>200</v>
      </c>
      <c r="E81" s="40">
        <v>20</v>
      </c>
      <c r="F81" s="41">
        <f t="shared" si="0"/>
        <v>164.38356164383563</v>
      </c>
      <c r="G81" s="40">
        <v>7</v>
      </c>
      <c r="H81" s="40">
        <f t="shared" si="1"/>
        <v>57.534246575342465</v>
      </c>
      <c r="I81" s="40">
        <v>100</v>
      </c>
      <c r="J81" s="40">
        <v>0</v>
      </c>
      <c r="K81" s="42">
        <f t="shared" si="2"/>
        <v>1826.4840182648402</v>
      </c>
      <c r="L81" s="43">
        <v>55</v>
      </c>
      <c r="M81" s="44">
        <f t="shared" si="3"/>
        <v>821.91780821917814</v>
      </c>
      <c r="N81" s="45">
        <v>300</v>
      </c>
    </row>
    <row r="82" spans="1:14" ht="15">
      <c r="A82" s="37" t="s">
        <v>333</v>
      </c>
      <c r="B82" s="38" t="s">
        <v>334</v>
      </c>
      <c r="C82" s="39">
        <v>182504052</v>
      </c>
      <c r="D82" s="40">
        <f t="array" ref="D82:D83">INDEX('Себе Стоимость'!C$45:C$54, Q82)</f>
        <v>150</v>
      </c>
      <c r="E82" s="40">
        <v>20</v>
      </c>
      <c r="F82" s="41">
        <f t="shared" si="0"/>
        <v>150.68493150684932</v>
      </c>
      <c r="G82" s="40">
        <v>7</v>
      </c>
      <c r="H82" s="40">
        <f t="shared" si="1"/>
        <v>52.739726027397268</v>
      </c>
      <c r="I82" s="40">
        <v>100</v>
      </c>
      <c r="J82" s="40">
        <v>0</v>
      </c>
      <c r="K82" s="42">
        <f t="shared" si="2"/>
        <v>1674.2770167427702</v>
      </c>
      <c r="L82" s="43">
        <v>55</v>
      </c>
      <c r="M82" s="44">
        <f t="shared" si="3"/>
        <v>753.42465753424665</v>
      </c>
      <c r="N82" s="45">
        <v>300</v>
      </c>
    </row>
    <row r="83" spans="1:14" ht="15">
      <c r="A83" s="37" t="s">
        <v>335</v>
      </c>
      <c r="B83" s="38" t="s">
        <v>336</v>
      </c>
      <c r="C83" s="39">
        <v>182504053</v>
      </c>
      <c r="D83" s="40">
        <v>200</v>
      </c>
      <c r="E83" s="40">
        <v>20</v>
      </c>
      <c r="F83" s="41">
        <f t="shared" si="0"/>
        <v>164.38356164383563</v>
      </c>
      <c r="G83" s="40">
        <v>7</v>
      </c>
      <c r="H83" s="40">
        <f t="shared" si="1"/>
        <v>57.534246575342465</v>
      </c>
      <c r="I83" s="40">
        <v>100</v>
      </c>
      <c r="J83" s="40">
        <v>0</v>
      </c>
      <c r="K83" s="42">
        <f t="shared" si="2"/>
        <v>1826.4840182648402</v>
      </c>
      <c r="L83" s="43">
        <v>55</v>
      </c>
      <c r="M83" s="44">
        <f t="shared" si="3"/>
        <v>821.91780821917814</v>
      </c>
      <c r="N83" s="45">
        <v>300</v>
      </c>
    </row>
    <row r="84" spans="1:14" ht="15">
      <c r="A84" s="37" t="s">
        <v>337</v>
      </c>
      <c r="B84" s="38" t="s">
        <v>338</v>
      </c>
      <c r="C84" s="39">
        <v>182504054</v>
      </c>
      <c r="D84" s="40">
        <f t="array" ref="D84:D85">INDEX('Себе Стоимость'!C$31:C$40, Q84)</f>
        <v>150</v>
      </c>
      <c r="E84" s="40">
        <v>20</v>
      </c>
      <c r="F84" s="41">
        <f t="shared" si="0"/>
        <v>150.68493150684932</v>
      </c>
      <c r="G84" s="40">
        <v>7</v>
      </c>
      <c r="H84" s="40">
        <f t="shared" si="1"/>
        <v>52.739726027397268</v>
      </c>
      <c r="I84" s="40">
        <v>100</v>
      </c>
      <c r="J84" s="40">
        <v>0</v>
      </c>
      <c r="K84" s="42">
        <f t="shared" si="2"/>
        <v>1674.2770167427702</v>
      </c>
      <c r="L84" s="43">
        <v>55</v>
      </c>
      <c r="M84" s="44">
        <f t="shared" si="3"/>
        <v>753.42465753424665</v>
      </c>
      <c r="N84" s="45">
        <v>300</v>
      </c>
    </row>
    <row r="85" spans="1:14" ht="15">
      <c r="A85" s="37" t="s">
        <v>339</v>
      </c>
      <c r="B85" s="38" t="s">
        <v>340</v>
      </c>
      <c r="C85" s="39">
        <v>182504055</v>
      </c>
      <c r="D85" s="40">
        <v>200</v>
      </c>
      <c r="E85" s="40">
        <v>20</v>
      </c>
      <c r="F85" s="41">
        <f t="shared" si="0"/>
        <v>164.38356164383563</v>
      </c>
      <c r="G85" s="40">
        <v>7</v>
      </c>
      <c r="H85" s="40">
        <f t="shared" si="1"/>
        <v>57.534246575342465</v>
      </c>
      <c r="I85" s="40">
        <v>100</v>
      </c>
      <c r="J85" s="40">
        <v>0</v>
      </c>
      <c r="K85" s="42">
        <f t="shared" si="2"/>
        <v>1826.4840182648402</v>
      </c>
      <c r="L85" s="43">
        <v>55</v>
      </c>
      <c r="M85" s="44">
        <f t="shared" si="3"/>
        <v>821.91780821917814</v>
      </c>
      <c r="N85" s="45">
        <v>300</v>
      </c>
    </row>
    <row r="86" spans="1:14" ht="15">
      <c r="A86" s="37" t="s">
        <v>341</v>
      </c>
      <c r="B86" s="38" t="s">
        <v>342</v>
      </c>
      <c r="C86" s="39">
        <v>182504056</v>
      </c>
      <c r="D86" s="40">
        <f t="array" ref="D86:D87">INDEX('Себе Стоимость'!C$45:C$54, Q86)</f>
        <v>150</v>
      </c>
      <c r="E86" s="40">
        <v>20</v>
      </c>
      <c r="F86" s="41">
        <f t="shared" si="0"/>
        <v>150.68493150684932</v>
      </c>
      <c r="G86" s="40">
        <v>7</v>
      </c>
      <c r="H86" s="40">
        <f t="shared" si="1"/>
        <v>52.739726027397268</v>
      </c>
      <c r="I86" s="40">
        <v>100</v>
      </c>
      <c r="J86" s="40">
        <v>0</v>
      </c>
      <c r="K86" s="42">
        <f t="shared" si="2"/>
        <v>1674.2770167427702</v>
      </c>
      <c r="L86" s="43">
        <v>55</v>
      </c>
      <c r="M86" s="44">
        <f t="shared" si="3"/>
        <v>753.42465753424665</v>
      </c>
      <c r="N86" s="45">
        <v>300</v>
      </c>
    </row>
    <row r="87" spans="1:14" ht="15">
      <c r="A87" s="37" t="s">
        <v>343</v>
      </c>
      <c r="B87" s="38" t="s">
        <v>344</v>
      </c>
      <c r="C87" s="39">
        <v>182504057</v>
      </c>
      <c r="D87" s="40">
        <v>200</v>
      </c>
      <c r="E87" s="40">
        <v>20</v>
      </c>
      <c r="F87" s="41">
        <f t="shared" si="0"/>
        <v>164.38356164383563</v>
      </c>
      <c r="G87" s="40">
        <v>7</v>
      </c>
      <c r="H87" s="40">
        <f t="shared" si="1"/>
        <v>57.534246575342465</v>
      </c>
      <c r="I87" s="40">
        <v>100</v>
      </c>
      <c r="J87" s="40">
        <v>0</v>
      </c>
      <c r="K87" s="42">
        <f t="shared" si="2"/>
        <v>1826.4840182648402</v>
      </c>
      <c r="L87" s="43">
        <v>55</v>
      </c>
      <c r="M87" s="44">
        <f t="shared" si="3"/>
        <v>821.91780821917814</v>
      </c>
      <c r="N87" s="45">
        <v>300</v>
      </c>
    </row>
    <row r="88" spans="1:14" ht="15">
      <c r="A88" s="37" t="s">
        <v>345</v>
      </c>
      <c r="B88" s="38" t="s">
        <v>346</v>
      </c>
      <c r="C88" s="39">
        <v>182504058</v>
      </c>
      <c r="D88" s="40">
        <f t="array" ref="D88:D89">INDEX('Себе Стоимость'!C$45:C$54, Q88)</f>
        <v>150</v>
      </c>
      <c r="E88" s="40">
        <v>20</v>
      </c>
      <c r="F88" s="41">
        <f t="shared" si="0"/>
        <v>150.68493150684932</v>
      </c>
      <c r="G88" s="40">
        <v>7</v>
      </c>
      <c r="H88" s="40">
        <f t="shared" si="1"/>
        <v>52.739726027397268</v>
      </c>
      <c r="I88" s="40">
        <v>100</v>
      </c>
      <c r="J88" s="40">
        <v>0</v>
      </c>
      <c r="K88" s="42">
        <f t="shared" si="2"/>
        <v>1674.2770167427702</v>
      </c>
      <c r="L88" s="43">
        <v>55</v>
      </c>
      <c r="M88" s="44">
        <f t="shared" si="3"/>
        <v>753.42465753424665</v>
      </c>
      <c r="N88" s="45">
        <v>300</v>
      </c>
    </row>
    <row r="89" spans="1:14" ht="15">
      <c r="A89" s="37" t="s">
        <v>347</v>
      </c>
      <c r="B89" s="38" t="s">
        <v>348</v>
      </c>
      <c r="C89" s="39">
        <v>182504059</v>
      </c>
      <c r="D89" s="40">
        <v>200</v>
      </c>
      <c r="E89" s="40">
        <v>20</v>
      </c>
      <c r="F89" s="41">
        <f t="shared" si="0"/>
        <v>164.38356164383563</v>
      </c>
      <c r="G89" s="40">
        <v>7</v>
      </c>
      <c r="H89" s="40">
        <f t="shared" si="1"/>
        <v>57.534246575342465</v>
      </c>
      <c r="I89" s="40">
        <v>100</v>
      </c>
      <c r="J89" s="40">
        <v>0</v>
      </c>
      <c r="K89" s="42">
        <f t="shared" si="2"/>
        <v>1826.4840182648402</v>
      </c>
      <c r="L89" s="43">
        <v>55</v>
      </c>
      <c r="M89" s="44">
        <f t="shared" si="3"/>
        <v>821.91780821917814</v>
      </c>
      <c r="N89" s="45">
        <v>300</v>
      </c>
    </row>
    <row r="90" spans="1:14" ht="15">
      <c r="A90" s="37" t="s">
        <v>349</v>
      </c>
      <c r="B90" s="38" t="s">
        <v>350</v>
      </c>
      <c r="C90" s="39">
        <v>182504060</v>
      </c>
      <c r="D90" s="40">
        <f t="array" ref="D90:D91">INDEX('Себе Стоимость'!C$45:C$54, Q90)</f>
        <v>150</v>
      </c>
      <c r="E90" s="40">
        <v>20</v>
      </c>
      <c r="F90" s="41">
        <f t="shared" si="0"/>
        <v>150.68493150684932</v>
      </c>
      <c r="G90" s="40">
        <v>7</v>
      </c>
      <c r="H90" s="40">
        <f t="shared" si="1"/>
        <v>52.739726027397268</v>
      </c>
      <c r="I90" s="40">
        <v>100</v>
      </c>
      <c r="J90" s="40">
        <v>0</v>
      </c>
      <c r="K90" s="42">
        <f t="shared" si="2"/>
        <v>1674.2770167427702</v>
      </c>
      <c r="L90" s="43">
        <v>55</v>
      </c>
      <c r="M90" s="44">
        <f t="shared" si="3"/>
        <v>753.42465753424665</v>
      </c>
      <c r="N90" s="45">
        <v>300</v>
      </c>
    </row>
    <row r="91" spans="1:14" ht="15">
      <c r="A91" s="37" t="s">
        <v>351</v>
      </c>
      <c r="B91" s="38" t="s">
        <v>352</v>
      </c>
      <c r="C91" s="39">
        <v>182504061</v>
      </c>
      <c r="D91" s="40">
        <v>200</v>
      </c>
      <c r="E91" s="40">
        <v>20</v>
      </c>
      <c r="F91" s="41">
        <f t="shared" si="0"/>
        <v>164.38356164383563</v>
      </c>
      <c r="G91" s="40">
        <v>7</v>
      </c>
      <c r="H91" s="40">
        <f t="shared" si="1"/>
        <v>57.534246575342465</v>
      </c>
      <c r="I91" s="40">
        <v>100</v>
      </c>
      <c r="J91" s="40">
        <v>0</v>
      </c>
      <c r="K91" s="42">
        <f t="shared" si="2"/>
        <v>1826.4840182648402</v>
      </c>
      <c r="L91" s="43">
        <v>55</v>
      </c>
      <c r="M91" s="44">
        <f t="shared" si="3"/>
        <v>821.91780821917814</v>
      </c>
      <c r="N91" s="45">
        <v>300</v>
      </c>
    </row>
    <row r="92" spans="1:14" ht="15">
      <c r="A92" s="37" t="s">
        <v>353</v>
      </c>
      <c r="B92" s="38" t="s">
        <v>354</v>
      </c>
      <c r="C92" s="39">
        <v>182504062</v>
      </c>
      <c r="D92" s="40">
        <f t="array" ref="D92:D93">INDEX('Себе Стоимость'!C$45:C$54, Q92)</f>
        <v>150</v>
      </c>
      <c r="E92" s="40">
        <v>20</v>
      </c>
      <c r="F92" s="41">
        <f t="shared" si="0"/>
        <v>150.68493150684932</v>
      </c>
      <c r="G92" s="40">
        <v>7</v>
      </c>
      <c r="H92" s="40">
        <f t="shared" si="1"/>
        <v>52.739726027397268</v>
      </c>
      <c r="I92" s="40">
        <v>100</v>
      </c>
      <c r="J92" s="40">
        <v>0</v>
      </c>
      <c r="K92" s="42">
        <f t="shared" si="2"/>
        <v>1674.2770167427702</v>
      </c>
      <c r="L92" s="43">
        <v>55</v>
      </c>
      <c r="M92" s="44">
        <f t="shared" si="3"/>
        <v>753.42465753424665</v>
      </c>
      <c r="N92" s="45">
        <v>300</v>
      </c>
    </row>
    <row r="93" spans="1:14" ht="15">
      <c r="A93" s="37" t="s">
        <v>355</v>
      </c>
      <c r="B93" s="38" t="s">
        <v>356</v>
      </c>
      <c r="C93" s="39">
        <v>182504063</v>
      </c>
      <c r="D93" s="40">
        <v>200</v>
      </c>
      <c r="E93" s="40">
        <v>20</v>
      </c>
      <c r="F93" s="41">
        <f t="shared" si="0"/>
        <v>164.38356164383563</v>
      </c>
      <c r="G93" s="40">
        <v>7</v>
      </c>
      <c r="H93" s="40">
        <f t="shared" si="1"/>
        <v>57.534246575342465</v>
      </c>
      <c r="I93" s="40">
        <v>100</v>
      </c>
      <c r="J93" s="40">
        <v>0</v>
      </c>
      <c r="K93" s="42">
        <f t="shared" si="2"/>
        <v>1826.4840182648402</v>
      </c>
      <c r="L93" s="43">
        <v>55</v>
      </c>
      <c r="M93" s="44">
        <f t="shared" si="3"/>
        <v>821.91780821917814</v>
      </c>
      <c r="N93" s="45">
        <v>300</v>
      </c>
    </row>
    <row r="94" spans="1:14" ht="15">
      <c r="A94" s="37" t="s">
        <v>357</v>
      </c>
      <c r="B94" s="38" t="s">
        <v>358</v>
      </c>
      <c r="C94" s="39">
        <v>182504064</v>
      </c>
      <c r="D94" s="40">
        <f t="array" ref="D94:D95">INDEX('Себе Стоимость'!C$17:C$26, Q94)</f>
        <v>150</v>
      </c>
      <c r="E94" s="40">
        <v>20</v>
      </c>
      <c r="F94" s="41">
        <f t="shared" si="0"/>
        <v>150.68493150684932</v>
      </c>
      <c r="G94" s="40">
        <v>7</v>
      </c>
      <c r="H94" s="40">
        <f t="shared" si="1"/>
        <v>52.739726027397268</v>
      </c>
      <c r="I94" s="40">
        <v>100</v>
      </c>
      <c r="J94" s="40">
        <v>0</v>
      </c>
      <c r="K94" s="42">
        <f t="shared" si="2"/>
        <v>1674.2770167427702</v>
      </c>
      <c r="L94" s="43">
        <v>55</v>
      </c>
      <c r="M94" s="44">
        <f t="shared" si="3"/>
        <v>753.42465753424665</v>
      </c>
      <c r="N94" s="45">
        <v>300</v>
      </c>
    </row>
    <row r="95" spans="1:14" ht="15">
      <c r="A95" s="37" t="s">
        <v>359</v>
      </c>
      <c r="B95" s="38" t="s">
        <v>360</v>
      </c>
      <c r="C95" s="39">
        <v>182504065</v>
      </c>
      <c r="D95" s="40">
        <v>200</v>
      </c>
      <c r="E95" s="40">
        <v>20</v>
      </c>
      <c r="F95" s="41">
        <f t="shared" si="0"/>
        <v>164.38356164383563</v>
      </c>
      <c r="G95" s="40">
        <v>7</v>
      </c>
      <c r="H95" s="40">
        <f t="shared" si="1"/>
        <v>57.534246575342465</v>
      </c>
      <c r="I95" s="40">
        <v>100</v>
      </c>
      <c r="J95" s="40">
        <v>0</v>
      </c>
      <c r="K95" s="42">
        <f t="shared" si="2"/>
        <v>1826.4840182648402</v>
      </c>
      <c r="L95" s="43">
        <v>55</v>
      </c>
      <c r="M95" s="44">
        <f t="shared" si="3"/>
        <v>821.91780821917814</v>
      </c>
      <c r="N95" s="45">
        <v>300</v>
      </c>
    </row>
    <row r="96" spans="1:14" ht="15">
      <c r="A96" s="37" t="s">
        <v>361</v>
      </c>
      <c r="B96" s="38" t="s">
        <v>362</v>
      </c>
      <c r="C96" s="39">
        <v>182504066</v>
      </c>
      <c r="D96" s="40">
        <f t="array" ref="D96:D97">INDEX('Себе Стоимость'!C$31:C$40, Q96)</f>
        <v>150</v>
      </c>
      <c r="E96" s="40">
        <v>20</v>
      </c>
      <c r="F96" s="41">
        <f t="shared" si="0"/>
        <v>150.68493150684932</v>
      </c>
      <c r="G96" s="40">
        <v>7</v>
      </c>
      <c r="H96" s="40">
        <f t="shared" si="1"/>
        <v>52.739726027397268</v>
      </c>
      <c r="I96" s="40">
        <v>100</v>
      </c>
      <c r="J96" s="40">
        <v>0</v>
      </c>
      <c r="K96" s="42">
        <f t="shared" si="2"/>
        <v>1674.2770167427702</v>
      </c>
      <c r="L96" s="43">
        <v>55</v>
      </c>
      <c r="M96" s="44">
        <f t="shared" si="3"/>
        <v>753.42465753424665</v>
      </c>
      <c r="N96" s="45">
        <v>300</v>
      </c>
    </row>
    <row r="97" spans="1:14" ht="15">
      <c r="A97" s="37" t="s">
        <v>363</v>
      </c>
      <c r="B97" s="38" t="s">
        <v>364</v>
      </c>
      <c r="C97" s="39">
        <v>182504067</v>
      </c>
      <c r="D97" s="40">
        <v>200</v>
      </c>
      <c r="E97" s="40">
        <v>20</v>
      </c>
      <c r="F97" s="41">
        <f t="shared" si="0"/>
        <v>164.38356164383563</v>
      </c>
      <c r="G97" s="40">
        <v>7</v>
      </c>
      <c r="H97" s="40">
        <f t="shared" si="1"/>
        <v>57.534246575342465</v>
      </c>
      <c r="I97" s="40">
        <v>100</v>
      </c>
      <c r="J97" s="40">
        <v>0</v>
      </c>
      <c r="K97" s="42">
        <f t="shared" si="2"/>
        <v>1826.4840182648402</v>
      </c>
      <c r="L97" s="43">
        <v>55</v>
      </c>
      <c r="M97" s="44">
        <f t="shared" si="3"/>
        <v>821.91780821917814</v>
      </c>
      <c r="N97" s="45">
        <v>300</v>
      </c>
    </row>
    <row r="98" spans="1:14" ht="15">
      <c r="A98" s="37" t="s">
        <v>365</v>
      </c>
      <c r="B98" s="38" t="s">
        <v>366</v>
      </c>
      <c r="C98" s="39">
        <v>182504068</v>
      </c>
      <c r="D98" s="40">
        <f t="array" ref="D98:D99">INDEX('Себе Стоимость'!C$17:C$26, Q98)</f>
        <v>150</v>
      </c>
      <c r="E98" s="40">
        <v>20</v>
      </c>
      <c r="F98" s="41">
        <f t="shared" si="0"/>
        <v>150.68493150684932</v>
      </c>
      <c r="G98" s="40">
        <v>7</v>
      </c>
      <c r="H98" s="40">
        <f t="shared" si="1"/>
        <v>52.739726027397268</v>
      </c>
      <c r="I98" s="40">
        <v>100</v>
      </c>
      <c r="J98" s="40">
        <v>0</v>
      </c>
      <c r="K98" s="42">
        <f t="shared" si="2"/>
        <v>1674.2770167427702</v>
      </c>
      <c r="L98" s="43">
        <v>55</v>
      </c>
      <c r="M98" s="44">
        <f t="shared" si="3"/>
        <v>753.42465753424665</v>
      </c>
      <c r="N98" s="45">
        <v>300</v>
      </c>
    </row>
    <row r="99" spans="1:14" ht="15">
      <c r="A99" s="37" t="s">
        <v>367</v>
      </c>
      <c r="B99" s="38" t="s">
        <v>368</v>
      </c>
      <c r="C99" s="39">
        <v>182504069</v>
      </c>
      <c r="D99" s="40">
        <v>200</v>
      </c>
      <c r="E99" s="40">
        <v>20</v>
      </c>
      <c r="F99" s="41">
        <f t="shared" si="0"/>
        <v>164.38356164383563</v>
      </c>
      <c r="G99" s="40">
        <v>7</v>
      </c>
      <c r="H99" s="40">
        <f t="shared" si="1"/>
        <v>57.534246575342465</v>
      </c>
      <c r="I99" s="40">
        <v>100</v>
      </c>
      <c r="J99" s="40">
        <v>0</v>
      </c>
      <c r="K99" s="42">
        <f t="shared" si="2"/>
        <v>1826.4840182648402</v>
      </c>
      <c r="L99" s="43">
        <v>55</v>
      </c>
      <c r="M99" s="44">
        <f t="shared" si="3"/>
        <v>821.91780821917814</v>
      </c>
      <c r="N99" s="45">
        <v>300</v>
      </c>
    </row>
    <row r="100" spans="1:14" ht="15">
      <c r="A100" s="37" t="s">
        <v>369</v>
      </c>
      <c r="B100" s="38" t="s">
        <v>370</v>
      </c>
      <c r="C100" s="39">
        <v>182504070</v>
      </c>
      <c r="D100" s="40">
        <f t="array" ref="D100:D101">INDEX('Себе Стоимость'!C$45:C$54, Q100)</f>
        <v>150</v>
      </c>
      <c r="E100" s="40">
        <v>20</v>
      </c>
      <c r="F100" s="41">
        <f t="shared" si="0"/>
        <v>150.68493150684932</v>
      </c>
      <c r="G100" s="40">
        <v>7</v>
      </c>
      <c r="H100" s="40">
        <f t="shared" si="1"/>
        <v>52.739726027397268</v>
      </c>
      <c r="I100" s="40">
        <v>100</v>
      </c>
      <c r="J100" s="40">
        <v>0</v>
      </c>
      <c r="K100" s="42">
        <f t="shared" si="2"/>
        <v>1674.2770167427702</v>
      </c>
      <c r="L100" s="43">
        <v>55</v>
      </c>
      <c r="M100" s="44">
        <f t="shared" si="3"/>
        <v>753.42465753424665</v>
      </c>
      <c r="N100" s="45">
        <v>300</v>
      </c>
    </row>
    <row r="101" spans="1:14" ht="15">
      <c r="A101" s="37" t="s">
        <v>371</v>
      </c>
      <c r="B101" s="38" t="s">
        <v>372</v>
      </c>
      <c r="C101" s="39">
        <v>182504071</v>
      </c>
      <c r="D101" s="40">
        <v>200</v>
      </c>
      <c r="E101" s="40">
        <v>20</v>
      </c>
      <c r="F101" s="41">
        <f t="shared" si="0"/>
        <v>164.38356164383563</v>
      </c>
      <c r="G101" s="40">
        <v>7</v>
      </c>
      <c r="H101" s="40">
        <f t="shared" si="1"/>
        <v>57.534246575342465</v>
      </c>
      <c r="I101" s="40">
        <v>100</v>
      </c>
      <c r="J101" s="40">
        <v>0</v>
      </c>
      <c r="K101" s="42">
        <f t="shared" si="2"/>
        <v>1826.4840182648402</v>
      </c>
      <c r="L101" s="43">
        <v>55</v>
      </c>
      <c r="M101" s="44">
        <f t="shared" si="3"/>
        <v>821.91780821917814</v>
      </c>
      <c r="N101" s="45">
        <v>300</v>
      </c>
    </row>
    <row r="102" spans="1:14" ht="15">
      <c r="A102" s="37" t="s">
        <v>373</v>
      </c>
      <c r="B102" s="38" t="s">
        <v>374</v>
      </c>
      <c r="C102" s="39">
        <v>182504072</v>
      </c>
      <c r="D102" s="40">
        <f t="array" ref="D102:D103">INDEX('Себе Стоимость'!C$31:C$40, Q102)</f>
        <v>150</v>
      </c>
      <c r="E102" s="40">
        <v>20</v>
      </c>
      <c r="F102" s="41">
        <f t="shared" si="0"/>
        <v>150.68493150684932</v>
      </c>
      <c r="G102" s="40">
        <v>7</v>
      </c>
      <c r="H102" s="40">
        <f t="shared" si="1"/>
        <v>52.739726027397268</v>
      </c>
      <c r="I102" s="40">
        <v>100</v>
      </c>
      <c r="J102" s="40">
        <v>0</v>
      </c>
      <c r="K102" s="42">
        <f t="shared" si="2"/>
        <v>1674.2770167427702</v>
      </c>
      <c r="L102" s="43">
        <v>55</v>
      </c>
      <c r="M102" s="44">
        <f t="shared" si="3"/>
        <v>753.42465753424665</v>
      </c>
      <c r="N102" s="45">
        <v>300</v>
      </c>
    </row>
    <row r="103" spans="1:14" ht="15">
      <c r="A103" s="37" t="s">
        <v>375</v>
      </c>
      <c r="B103" s="38" t="s">
        <v>376</v>
      </c>
      <c r="C103" s="39">
        <v>182504073</v>
      </c>
      <c r="D103" s="40">
        <v>200</v>
      </c>
      <c r="E103" s="40">
        <v>20</v>
      </c>
      <c r="F103" s="41">
        <f t="shared" si="0"/>
        <v>164.38356164383563</v>
      </c>
      <c r="G103" s="40">
        <v>7</v>
      </c>
      <c r="H103" s="40">
        <f t="shared" si="1"/>
        <v>57.534246575342465</v>
      </c>
      <c r="I103" s="40">
        <v>100</v>
      </c>
      <c r="J103" s="40">
        <v>0</v>
      </c>
      <c r="K103" s="42">
        <f t="shared" si="2"/>
        <v>1826.4840182648402</v>
      </c>
      <c r="L103" s="43">
        <v>55</v>
      </c>
      <c r="M103" s="44">
        <f t="shared" si="3"/>
        <v>821.91780821917814</v>
      </c>
      <c r="N103" s="45">
        <v>300</v>
      </c>
    </row>
    <row r="104" spans="1:14" ht="15">
      <c r="A104" s="37" t="s">
        <v>377</v>
      </c>
      <c r="B104" s="38" t="s">
        <v>378</v>
      </c>
      <c r="C104" s="39">
        <v>182504074</v>
      </c>
      <c r="D104" s="40">
        <f t="array" ref="D104:D105">INDEX('Себе Стоимость'!C$17:C$26, Q104)</f>
        <v>150</v>
      </c>
      <c r="E104" s="40">
        <v>20</v>
      </c>
      <c r="F104" s="41">
        <f t="shared" si="0"/>
        <v>150.68493150684932</v>
      </c>
      <c r="G104" s="40">
        <v>7</v>
      </c>
      <c r="H104" s="40">
        <f t="shared" si="1"/>
        <v>52.739726027397268</v>
      </c>
      <c r="I104" s="40">
        <v>100</v>
      </c>
      <c r="J104" s="40">
        <v>0</v>
      </c>
      <c r="K104" s="42">
        <f t="shared" si="2"/>
        <v>1674.2770167427702</v>
      </c>
      <c r="L104" s="43">
        <v>55</v>
      </c>
      <c r="M104" s="44">
        <f t="shared" si="3"/>
        <v>753.42465753424665</v>
      </c>
      <c r="N104" s="45">
        <v>300</v>
      </c>
    </row>
    <row r="105" spans="1:14" ht="15">
      <c r="A105" s="37" t="s">
        <v>379</v>
      </c>
      <c r="B105" s="38" t="s">
        <v>380</v>
      </c>
      <c r="C105" s="39">
        <v>182504075</v>
      </c>
      <c r="D105" s="40">
        <v>200</v>
      </c>
      <c r="E105" s="40">
        <v>20</v>
      </c>
      <c r="F105" s="41">
        <f t="shared" si="0"/>
        <v>164.38356164383563</v>
      </c>
      <c r="G105" s="40">
        <v>7</v>
      </c>
      <c r="H105" s="40">
        <f t="shared" si="1"/>
        <v>57.534246575342465</v>
      </c>
      <c r="I105" s="40">
        <v>100</v>
      </c>
      <c r="J105" s="40">
        <v>0</v>
      </c>
      <c r="K105" s="42">
        <f t="shared" si="2"/>
        <v>1826.4840182648402</v>
      </c>
      <c r="L105" s="43">
        <v>55</v>
      </c>
      <c r="M105" s="44">
        <f t="shared" si="3"/>
        <v>821.91780821917814</v>
      </c>
      <c r="N105" s="45">
        <v>300</v>
      </c>
    </row>
    <row r="106" spans="1:14" ht="15">
      <c r="A106" s="37" t="s">
        <v>381</v>
      </c>
      <c r="B106" s="38" t="s">
        <v>382</v>
      </c>
      <c r="C106" s="39">
        <v>182504076</v>
      </c>
      <c r="D106" s="40">
        <f t="array" ref="D106:D107">INDEX('Себе Стоимость'!C$31:C$40, Q106)</f>
        <v>150</v>
      </c>
      <c r="E106" s="40">
        <v>20</v>
      </c>
      <c r="F106" s="41">
        <f t="shared" si="0"/>
        <v>150.68493150684932</v>
      </c>
      <c r="G106" s="40">
        <v>7</v>
      </c>
      <c r="H106" s="40">
        <f t="shared" si="1"/>
        <v>52.739726027397268</v>
      </c>
      <c r="I106" s="40">
        <v>100</v>
      </c>
      <c r="J106" s="40">
        <v>0</v>
      </c>
      <c r="K106" s="42">
        <f t="shared" si="2"/>
        <v>1674.2770167427702</v>
      </c>
      <c r="L106" s="43">
        <v>55</v>
      </c>
      <c r="M106" s="44">
        <f t="shared" si="3"/>
        <v>753.42465753424665</v>
      </c>
      <c r="N106" s="45">
        <v>300</v>
      </c>
    </row>
    <row r="107" spans="1:14" ht="15">
      <c r="A107" s="37" t="s">
        <v>383</v>
      </c>
      <c r="B107" s="38" t="s">
        <v>384</v>
      </c>
      <c r="C107" s="39">
        <v>182504077</v>
      </c>
      <c r="D107" s="40">
        <v>200</v>
      </c>
      <c r="E107" s="40">
        <v>20</v>
      </c>
      <c r="F107" s="41">
        <f t="shared" si="0"/>
        <v>164.38356164383563</v>
      </c>
      <c r="G107" s="40">
        <v>7</v>
      </c>
      <c r="H107" s="40">
        <f t="shared" si="1"/>
        <v>57.534246575342465</v>
      </c>
      <c r="I107" s="40">
        <v>100</v>
      </c>
      <c r="J107" s="40">
        <v>0</v>
      </c>
      <c r="K107" s="42">
        <f t="shared" si="2"/>
        <v>1826.4840182648402</v>
      </c>
      <c r="L107" s="43">
        <v>55</v>
      </c>
      <c r="M107" s="44">
        <f t="shared" si="3"/>
        <v>821.91780821917814</v>
      </c>
      <c r="N107" s="45">
        <v>300</v>
      </c>
    </row>
    <row r="108" spans="1:14" ht="15">
      <c r="A108" s="37" t="s">
        <v>385</v>
      </c>
      <c r="B108" s="38" t="s">
        <v>386</v>
      </c>
      <c r="C108" s="39">
        <v>182504078</v>
      </c>
      <c r="D108" s="40">
        <f t="array" ref="D108:D109">INDEX('Себе Стоимость'!C$17:C$26, Q108)</f>
        <v>150</v>
      </c>
      <c r="E108" s="40">
        <v>20</v>
      </c>
      <c r="F108" s="41">
        <f t="shared" si="0"/>
        <v>150.68493150684932</v>
      </c>
      <c r="G108" s="40">
        <v>7</v>
      </c>
      <c r="H108" s="40">
        <f t="shared" si="1"/>
        <v>52.739726027397268</v>
      </c>
      <c r="I108" s="40">
        <v>100</v>
      </c>
      <c r="J108" s="40">
        <v>0</v>
      </c>
      <c r="K108" s="42">
        <f t="shared" si="2"/>
        <v>1674.2770167427702</v>
      </c>
      <c r="L108" s="43">
        <v>55</v>
      </c>
      <c r="M108" s="44">
        <f t="shared" si="3"/>
        <v>753.42465753424665</v>
      </c>
      <c r="N108" s="45">
        <v>300</v>
      </c>
    </row>
    <row r="109" spans="1:14" ht="15">
      <c r="A109" s="37" t="s">
        <v>387</v>
      </c>
      <c r="B109" s="38" t="s">
        <v>388</v>
      </c>
      <c r="C109" s="39">
        <v>182504079</v>
      </c>
      <c r="D109" s="40">
        <v>200</v>
      </c>
      <c r="E109" s="40">
        <v>20</v>
      </c>
      <c r="F109" s="41">
        <f t="shared" si="0"/>
        <v>164.38356164383563</v>
      </c>
      <c r="G109" s="40">
        <v>7</v>
      </c>
      <c r="H109" s="40">
        <f t="shared" si="1"/>
        <v>57.534246575342465</v>
      </c>
      <c r="I109" s="40">
        <v>100</v>
      </c>
      <c r="J109" s="40">
        <v>0</v>
      </c>
      <c r="K109" s="42">
        <f t="shared" si="2"/>
        <v>1826.4840182648402</v>
      </c>
      <c r="L109" s="43">
        <v>55</v>
      </c>
      <c r="M109" s="44">
        <f t="shared" si="3"/>
        <v>821.91780821917814</v>
      </c>
      <c r="N109" s="45">
        <v>300</v>
      </c>
    </row>
    <row r="110" spans="1:14" ht="15">
      <c r="A110" s="37" t="s">
        <v>389</v>
      </c>
      <c r="B110" s="38" t="s">
        <v>390</v>
      </c>
      <c r="C110" s="39">
        <v>182504080</v>
      </c>
      <c r="D110" s="40">
        <f t="array" ref="D110:D111">INDEX('Себе Стоимость'!C$17:C$26, Q110)</f>
        <v>150</v>
      </c>
      <c r="E110" s="40">
        <v>20</v>
      </c>
      <c r="F110" s="41">
        <f t="shared" si="0"/>
        <v>150.68493150684932</v>
      </c>
      <c r="G110" s="40">
        <v>7</v>
      </c>
      <c r="H110" s="40">
        <f t="shared" si="1"/>
        <v>52.739726027397268</v>
      </c>
      <c r="I110" s="40">
        <v>100</v>
      </c>
      <c r="J110" s="40">
        <v>0</v>
      </c>
      <c r="K110" s="42">
        <f t="shared" si="2"/>
        <v>1674.2770167427702</v>
      </c>
      <c r="L110" s="43">
        <v>55</v>
      </c>
      <c r="M110" s="44">
        <f t="shared" si="3"/>
        <v>753.42465753424665</v>
      </c>
      <c r="N110" s="45">
        <v>300</v>
      </c>
    </row>
    <row r="111" spans="1:14" ht="15">
      <c r="A111" s="37" t="s">
        <v>391</v>
      </c>
      <c r="B111" s="38" t="s">
        <v>392</v>
      </c>
      <c r="C111" s="39">
        <v>182504081</v>
      </c>
      <c r="D111" s="40">
        <v>200</v>
      </c>
      <c r="E111" s="40">
        <v>20</v>
      </c>
      <c r="F111" s="41">
        <f t="shared" si="0"/>
        <v>164.38356164383563</v>
      </c>
      <c r="G111" s="40">
        <v>7</v>
      </c>
      <c r="H111" s="40">
        <f t="shared" si="1"/>
        <v>57.534246575342465</v>
      </c>
      <c r="I111" s="40">
        <v>100</v>
      </c>
      <c r="J111" s="40">
        <v>0</v>
      </c>
      <c r="K111" s="42">
        <f t="shared" si="2"/>
        <v>1826.4840182648402</v>
      </c>
      <c r="L111" s="43">
        <v>55</v>
      </c>
      <c r="M111" s="44">
        <f t="shared" si="3"/>
        <v>821.91780821917814</v>
      </c>
      <c r="N111" s="45">
        <v>300</v>
      </c>
    </row>
    <row r="112" spans="1:14" ht="15">
      <c r="A112" s="37" t="s">
        <v>393</v>
      </c>
      <c r="B112" s="38" t="s">
        <v>394</v>
      </c>
      <c r="C112" s="39">
        <v>182504082</v>
      </c>
      <c r="D112" s="40">
        <f t="array" ref="D112:D113">INDEX('Себе Стоимость'!C$31:C$40, Q112)</f>
        <v>150</v>
      </c>
      <c r="E112" s="40">
        <v>20</v>
      </c>
      <c r="F112" s="41">
        <f t="shared" si="0"/>
        <v>150.68493150684932</v>
      </c>
      <c r="G112" s="40">
        <v>7</v>
      </c>
      <c r="H112" s="40">
        <f t="shared" si="1"/>
        <v>52.739726027397268</v>
      </c>
      <c r="I112" s="40">
        <v>100</v>
      </c>
      <c r="J112" s="40">
        <v>0</v>
      </c>
      <c r="K112" s="42">
        <f t="shared" si="2"/>
        <v>1674.2770167427702</v>
      </c>
      <c r="L112" s="43">
        <v>55</v>
      </c>
      <c r="M112" s="44">
        <f t="shared" si="3"/>
        <v>753.42465753424665</v>
      </c>
      <c r="N112" s="45">
        <v>300</v>
      </c>
    </row>
    <row r="113" spans="1:14" ht="15">
      <c r="A113" s="37" t="s">
        <v>395</v>
      </c>
      <c r="B113" s="38" t="s">
        <v>396</v>
      </c>
      <c r="C113" s="39">
        <v>182504083</v>
      </c>
      <c r="D113" s="40">
        <v>200</v>
      </c>
      <c r="E113" s="40">
        <v>20</v>
      </c>
      <c r="F113" s="41">
        <f t="shared" si="0"/>
        <v>164.38356164383563</v>
      </c>
      <c r="G113" s="40">
        <v>7</v>
      </c>
      <c r="H113" s="40">
        <f t="shared" si="1"/>
        <v>57.534246575342465</v>
      </c>
      <c r="I113" s="40">
        <v>100</v>
      </c>
      <c r="J113" s="40">
        <v>0</v>
      </c>
      <c r="K113" s="42">
        <f t="shared" si="2"/>
        <v>1826.4840182648402</v>
      </c>
      <c r="L113" s="43">
        <v>55</v>
      </c>
      <c r="M113" s="44">
        <f t="shared" si="3"/>
        <v>821.91780821917814</v>
      </c>
      <c r="N113" s="45">
        <v>300</v>
      </c>
    </row>
    <row r="114" spans="1:14" ht="15">
      <c r="A114" s="37" t="s">
        <v>397</v>
      </c>
      <c r="B114" s="38" t="s">
        <v>398</v>
      </c>
      <c r="C114" s="39">
        <v>182504084</v>
      </c>
      <c r="D114" s="40">
        <f t="array" ref="D114:D115">INDEX('Себе Стоимость'!C$31:C$40, Q114)</f>
        <v>150</v>
      </c>
      <c r="E114" s="40">
        <v>20</v>
      </c>
      <c r="F114" s="41">
        <f t="shared" si="0"/>
        <v>150.68493150684932</v>
      </c>
      <c r="G114" s="40">
        <v>7</v>
      </c>
      <c r="H114" s="40">
        <f t="shared" si="1"/>
        <v>52.739726027397268</v>
      </c>
      <c r="I114" s="40">
        <v>100</v>
      </c>
      <c r="J114" s="40">
        <v>0</v>
      </c>
      <c r="K114" s="42">
        <f t="shared" si="2"/>
        <v>1674.2770167427702</v>
      </c>
      <c r="L114" s="43">
        <v>55</v>
      </c>
      <c r="M114" s="44">
        <f t="shared" si="3"/>
        <v>753.42465753424665</v>
      </c>
      <c r="N114" s="45">
        <v>300</v>
      </c>
    </row>
    <row r="115" spans="1:14" ht="15">
      <c r="A115" s="37" t="s">
        <v>399</v>
      </c>
      <c r="B115" s="38" t="s">
        <v>400</v>
      </c>
      <c r="C115" s="39">
        <v>182504085</v>
      </c>
      <c r="D115" s="40">
        <v>200</v>
      </c>
      <c r="E115" s="40">
        <v>20</v>
      </c>
      <c r="F115" s="41">
        <f t="shared" si="0"/>
        <v>164.38356164383563</v>
      </c>
      <c r="G115" s="40">
        <v>7</v>
      </c>
      <c r="H115" s="40">
        <f t="shared" si="1"/>
        <v>57.534246575342465</v>
      </c>
      <c r="I115" s="40">
        <v>100</v>
      </c>
      <c r="J115" s="40">
        <v>0</v>
      </c>
      <c r="K115" s="42">
        <f t="shared" si="2"/>
        <v>1826.4840182648402</v>
      </c>
      <c r="L115" s="43">
        <v>55</v>
      </c>
      <c r="M115" s="44">
        <f t="shared" si="3"/>
        <v>821.91780821917814</v>
      </c>
      <c r="N115" s="45">
        <v>300</v>
      </c>
    </row>
    <row r="116" spans="1:14" ht="15">
      <c r="A116" s="37" t="s">
        <v>401</v>
      </c>
      <c r="B116" s="38" t="s">
        <v>402</v>
      </c>
      <c r="C116" s="39">
        <v>182504086</v>
      </c>
      <c r="D116" s="40">
        <f t="array" ref="D116:D117">INDEX('Себе Стоимость'!C$31:C$40, Q116)</f>
        <v>150</v>
      </c>
      <c r="E116" s="40">
        <v>20</v>
      </c>
      <c r="F116" s="41">
        <f t="shared" si="0"/>
        <v>150.68493150684932</v>
      </c>
      <c r="G116" s="40">
        <v>7</v>
      </c>
      <c r="H116" s="40">
        <f t="shared" si="1"/>
        <v>52.739726027397268</v>
      </c>
      <c r="I116" s="40">
        <v>100</v>
      </c>
      <c r="J116" s="40">
        <v>0</v>
      </c>
      <c r="K116" s="42">
        <f t="shared" si="2"/>
        <v>1674.2770167427702</v>
      </c>
      <c r="L116" s="43">
        <v>55</v>
      </c>
      <c r="M116" s="44">
        <f t="shared" si="3"/>
        <v>753.42465753424665</v>
      </c>
      <c r="N116" s="45">
        <v>300</v>
      </c>
    </row>
    <row r="117" spans="1:14" ht="15">
      <c r="A117" s="37" t="s">
        <v>403</v>
      </c>
      <c r="B117" s="38" t="s">
        <v>404</v>
      </c>
      <c r="C117" s="39">
        <v>182504087</v>
      </c>
      <c r="D117" s="40">
        <v>200</v>
      </c>
      <c r="E117" s="40">
        <v>20</v>
      </c>
      <c r="F117" s="41">
        <f t="shared" si="0"/>
        <v>164.38356164383563</v>
      </c>
      <c r="G117" s="40">
        <v>7</v>
      </c>
      <c r="H117" s="40">
        <f t="shared" si="1"/>
        <v>57.534246575342465</v>
      </c>
      <c r="I117" s="40">
        <v>100</v>
      </c>
      <c r="J117" s="40">
        <v>0</v>
      </c>
      <c r="K117" s="42">
        <f t="shared" si="2"/>
        <v>1826.4840182648402</v>
      </c>
      <c r="L117" s="43">
        <v>55</v>
      </c>
      <c r="M117" s="44">
        <f t="shared" si="3"/>
        <v>821.91780821917814</v>
      </c>
      <c r="N117" s="45">
        <v>300</v>
      </c>
    </row>
    <row r="118" spans="1:14" ht="15">
      <c r="A118" s="37" t="s">
        <v>405</v>
      </c>
      <c r="B118" s="38" t="s">
        <v>406</v>
      </c>
      <c r="C118" s="39">
        <v>182504088</v>
      </c>
      <c r="D118" s="40">
        <f t="array" ref="D118:D119">INDEX('Себе Стоимость'!C$17:C$26, Q118)</f>
        <v>150</v>
      </c>
      <c r="E118" s="40">
        <v>20</v>
      </c>
      <c r="F118" s="41">
        <f t="shared" si="0"/>
        <v>150.68493150684932</v>
      </c>
      <c r="G118" s="40">
        <v>7</v>
      </c>
      <c r="H118" s="40">
        <f t="shared" si="1"/>
        <v>52.739726027397268</v>
      </c>
      <c r="I118" s="40">
        <v>100</v>
      </c>
      <c r="J118" s="40">
        <v>0</v>
      </c>
      <c r="K118" s="42">
        <f t="shared" si="2"/>
        <v>1674.2770167427702</v>
      </c>
      <c r="L118" s="43">
        <v>55</v>
      </c>
      <c r="M118" s="44">
        <f t="shared" si="3"/>
        <v>753.42465753424665</v>
      </c>
      <c r="N118" s="45">
        <v>300</v>
      </c>
    </row>
    <row r="119" spans="1:14" ht="15">
      <c r="A119" s="37" t="s">
        <v>407</v>
      </c>
      <c r="B119" s="38" t="s">
        <v>408</v>
      </c>
      <c r="C119" s="39">
        <v>182504089</v>
      </c>
      <c r="D119" s="40">
        <v>200</v>
      </c>
      <c r="E119" s="40">
        <v>20</v>
      </c>
      <c r="F119" s="41">
        <f t="shared" si="0"/>
        <v>164.38356164383563</v>
      </c>
      <c r="G119" s="40">
        <v>7</v>
      </c>
      <c r="H119" s="40">
        <f t="shared" si="1"/>
        <v>57.534246575342465</v>
      </c>
      <c r="I119" s="40">
        <v>100</v>
      </c>
      <c r="J119" s="40">
        <v>0</v>
      </c>
      <c r="K119" s="42">
        <f t="shared" si="2"/>
        <v>1826.4840182648402</v>
      </c>
      <c r="L119" s="43">
        <v>55</v>
      </c>
      <c r="M119" s="44">
        <f t="shared" si="3"/>
        <v>821.91780821917814</v>
      </c>
      <c r="N119" s="45">
        <v>300</v>
      </c>
    </row>
    <row r="120" spans="1:14" ht="15">
      <c r="A120" s="37" t="s">
        <v>409</v>
      </c>
      <c r="B120" s="38" t="s">
        <v>410</v>
      </c>
      <c r="C120" s="39">
        <v>182504090</v>
      </c>
      <c r="D120" s="40">
        <f t="array" ref="D120:D121">INDEX('Себе Стоимость'!C$45:C$54, Q120)</f>
        <v>150</v>
      </c>
      <c r="E120" s="40">
        <v>20</v>
      </c>
      <c r="F120" s="41">
        <f t="shared" si="0"/>
        <v>150.68493150684932</v>
      </c>
      <c r="G120" s="40">
        <v>7</v>
      </c>
      <c r="H120" s="40">
        <f t="shared" si="1"/>
        <v>52.739726027397268</v>
      </c>
      <c r="I120" s="40">
        <v>100</v>
      </c>
      <c r="J120" s="40">
        <v>0</v>
      </c>
      <c r="K120" s="42">
        <f t="shared" si="2"/>
        <v>1674.2770167427702</v>
      </c>
      <c r="L120" s="43">
        <v>55</v>
      </c>
      <c r="M120" s="44">
        <f t="shared" si="3"/>
        <v>753.42465753424665</v>
      </c>
      <c r="N120" s="45">
        <v>300</v>
      </c>
    </row>
    <row r="121" spans="1:14" ht="15">
      <c r="A121" s="37" t="s">
        <v>411</v>
      </c>
      <c r="B121" s="38" t="s">
        <v>412</v>
      </c>
      <c r="C121" s="39">
        <v>182504091</v>
      </c>
      <c r="D121" s="40">
        <v>200</v>
      </c>
      <c r="E121" s="40">
        <v>20</v>
      </c>
      <c r="F121" s="41">
        <f t="shared" si="0"/>
        <v>164.38356164383563</v>
      </c>
      <c r="G121" s="40">
        <v>7</v>
      </c>
      <c r="H121" s="40">
        <f t="shared" si="1"/>
        <v>57.534246575342465</v>
      </c>
      <c r="I121" s="40">
        <v>100</v>
      </c>
      <c r="J121" s="40">
        <v>0</v>
      </c>
      <c r="K121" s="42">
        <f t="shared" si="2"/>
        <v>1826.4840182648402</v>
      </c>
      <c r="L121" s="43">
        <v>55</v>
      </c>
      <c r="M121" s="44">
        <f t="shared" si="3"/>
        <v>821.91780821917814</v>
      </c>
      <c r="N121" s="45">
        <v>300</v>
      </c>
    </row>
    <row r="122" spans="1:14" ht="15">
      <c r="A122" s="37" t="s">
        <v>413</v>
      </c>
      <c r="B122" s="38" t="s">
        <v>414</v>
      </c>
      <c r="C122" s="39">
        <v>182504092</v>
      </c>
      <c r="D122" s="40">
        <f t="array" ref="D122:D123">INDEX('Себе Стоимость'!C$17:C$26, Q122)</f>
        <v>150</v>
      </c>
      <c r="E122" s="40">
        <v>20</v>
      </c>
      <c r="F122" s="41">
        <f t="shared" si="0"/>
        <v>150.68493150684932</v>
      </c>
      <c r="G122" s="40">
        <v>7</v>
      </c>
      <c r="H122" s="40">
        <f t="shared" si="1"/>
        <v>52.739726027397268</v>
      </c>
      <c r="I122" s="40">
        <v>100</v>
      </c>
      <c r="J122" s="40">
        <v>0</v>
      </c>
      <c r="K122" s="42">
        <f t="shared" si="2"/>
        <v>1674.2770167427702</v>
      </c>
      <c r="L122" s="43">
        <v>55</v>
      </c>
      <c r="M122" s="44">
        <f t="shared" si="3"/>
        <v>753.42465753424665</v>
      </c>
      <c r="N122" s="45">
        <v>300</v>
      </c>
    </row>
    <row r="123" spans="1:14" ht="15">
      <c r="A123" s="37" t="s">
        <v>415</v>
      </c>
      <c r="B123" s="38" t="s">
        <v>416</v>
      </c>
      <c r="C123" s="39">
        <v>182504093</v>
      </c>
      <c r="D123" s="40">
        <v>200</v>
      </c>
      <c r="E123" s="40">
        <v>20</v>
      </c>
      <c r="F123" s="41">
        <f t="shared" si="0"/>
        <v>164.38356164383563</v>
      </c>
      <c r="G123" s="40">
        <v>7</v>
      </c>
      <c r="H123" s="40">
        <f t="shared" si="1"/>
        <v>57.534246575342465</v>
      </c>
      <c r="I123" s="40">
        <v>100</v>
      </c>
      <c r="J123" s="40">
        <v>0</v>
      </c>
      <c r="K123" s="42">
        <f t="shared" si="2"/>
        <v>1826.4840182648402</v>
      </c>
      <c r="L123" s="43">
        <v>55</v>
      </c>
      <c r="M123" s="44">
        <f t="shared" si="3"/>
        <v>821.91780821917814</v>
      </c>
      <c r="N123" s="45">
        <v>300</v>
      </c>
    </row>
    <row r="124" spans="1:14" ht="15">
      <c r="A124" s="37" t="s">
        <v>417</v>
      </c>
      <c r="B124" s="38" t="s">
        <v>418</v>
      </c>
      <c r="C124" s="39">
        <v>182504094</v>
      </c>
      <c r="D124" s="40">
        <f t="array" ref="D124:D125">INDEX('Себе Стоимость'!C$17:C$26, Q124)</f>
        <v>150</v>
      </c>
      <c r="E124" s="40">
        <v>20</v>
      </c>
      <c r="F124" s="41">
        <f t="shared" si="0"/>
        <v>150.68493150684932</v>
      </c>
      <c r="G124" s="40">
        <v>7</v>
      </c>
      <c r="H124" s="40">
        <f t="shared" si="1"/>
        <v>52.739726027397268</v>
      </c>
      <c r="I124" s="40">
        <v>100</v>
      </c>
      <c r="J124" s="40">
        <v>0</v>
      </c>
      <c r="K124" s="42">
        <f t="shared" si="2"/>
        <v>1674.2770167427702</v>
      </c>
      <c r="L124" s="43">
        <v>55</v>
      </c>
      <c r="M124" s="44">
        <f t="shared" si="3"/>
        <v>753.42465753424665</v>
      </c>
      <c r="N124" s="45">
        <v>300</v>
      </c>
    </row>
    <row r="125" spans="1:14" ht="15">
      <c r="A125" s="37" t="s">
        <v>419</v>
      </c>
      <c r="B125" s="38" t="s">
        <v>420</v>
      </c>
      <c r="C125" s="39">
        <v>182504095</v>
      </c>
      <c r="D125" s="40">
        <v>200</v>
      </c>
      <c r="E125" s="40">
        <v>20</v>
      </c>
      <c r="F125" s="41">
        <f t="shared" si="0"/>
        <v>164.38356164383563</v>
      </c>
      <c r="G125" s="40">
        <v>7</v>
      </c>
      <c r="H125" s="40">
        <f t="shared" si="1"/>
        <v>57.534246575342465</v>
      </c>
      <c r="I125" s="40">
        <v>100</v>
      </c>
      <c r="J125" s="40">
        <v>0</v>
      </c>
      <c r="K125" s="42">
        <f t="shared" si="2"/>
        <v>1826.4840182648402</v>
      </c>
      <c r="L125" s="43">
        <v>55</v>
      </c>
      <c r="M125" s="44">
        <f t="shared" si="3"/>
        <v>821.91780821917814</v>
      </c>
      <c r="N125" s="45">
        <v>300</v>
      </c>
    </row>
    <row r="126" spans="1:14" ht="15">
      <c r="A126" s="37" t="s">
        <v>421</v>
      </c>
      <c r="B126" s="38" t="s">
        <v>422</v>
      </c>
      <c r="C126" s="39">
        <v>182504096</v>
      </c>
      <c r="D126" s="40">
        <f t="array" ref="D126:D127">INDEX('Себе Стоимость'!C$45:C$54, Q126)</f>
        <v>150</v>
      </c>
      <c r="E126" s="40">
        <v>20</v>
      </c>
      <c r="F126" s="41">
        <f t="shared" si="0"/>
        <v>150.68493150684932</v>
      </c>
      <c r="G126" s="40">
        <v>7</v>
      </c>
      <c r="H126" s="40">
        <f t="shared" si="1"/>
        <v>52.739726027397268</v>
      </c>
      <c r="I126" s="40">
        <v>100</v>
      </c>
      <c r="J126" s="40">
        <v>0</v>
      </c>
      <c r="K126" s="42">
        <f t="shared" si="2"/>
        <v>1674.2770167427702</v>
      </c>
      <c r="L126" s="43">
        <v>55</v>
      </c>
      <c r="M126" s="44">
        <f t="shared" si="3"/>
        <v>753.42465753424665</v>
      </c>
      <c r="N126" s="45">
        <v>300</v>
      </c>
    </row>
    <row r="127" spans="1:14" ht="15">
      <c r="A127" s="37" t="s">
        <v>423</v>
      </c>
      <c r="B127" s="38" t="s">
        <v>424</v>
      </c>
      <c r="C127" s="39">
        <v>182504097</v>
      </c>
      <c r="D127" s="40">
        <v>200</v>
      </c>
      <c r="E127" s="40">
        <v>20</v>
      </c>
      <c r="F127" s="41">
        <f t="shared" si="0"/>
        <v>164.38356164383563</v>
      </c>
      <c r="G127" s="40">
        <v>7</v>
      </c>
      <c r="H127" s="40">
        <f t="shared" si="1"/>
        <v>57.534246575342465</v>
      </c>
      <c r="I127" s="40">
        <v>100</v>
      </c>
      <c r="J127" s="40">
        <v>0</v>
      </c>
      <c r="K127" s="42">
        <f t="shared" si="2"/>
        <v>1826.4840182648402</v>
      </c>
      <c r="L127" s="43">
        <v>55</v>
      </c>
      <c r="M127" s="44">
        <f t="shared" si="3"/>
        <v>821.91780821917814</v>
      </c>
      <c r="N127" s="45">
        <v>300</v>
      </c>
    </row>
    <row r="128" spans="1:14" ht="15">
      <c r="A128" s="37" t="s">
        <v>425</v>
      </c>
      <c r="B128" s="38" t="s">
        <v>426</v>
      </c>
      <c r="C128" s="39">
        <v>182504098</v>
      </c>
      <c r="D128" s="40">
        <f t="array" ref="D128:D129">INDEX('Себе Стоимость'!C$45:C$54, Q128)</f>
        <v>150</v>
      </c>
      <c r="E128" s="40">
        <v>20</v>
      </c>
      <c r="F128" s="41">
        <f t="shared" si="0"/>
        <v>150.68493150684932</v>
      </c>
      <c r="G128" s="40">
        <v>7</v>
      </c>
      <c r="H128" s="40">
        <f t="shared" si="1"/>
        <v>52.739726027397268</v>
      </c>
      <c r="I128" s="40">
        <v>100</v>
      </c>
      <c r="J128" s="40">
        <v>0</v>
      </c>
      <c r="K128" s="42">
        <f t="shared" si="2"/>
        <v>1674.2770167427702</v>
      </c>
      <c r="L128" s="43">
        <v>55</v>
      </c>
      <c r="M128" s="44">
        <f t="shared" si="3"/>
        <v>753.42465753424665</v>
      </c>
      <c r="N128" s="45">
        <v>300</v>
      </c>
    </row>
    <row r="129" spans="1:14" ht="15">
      <c r="A129" s="37" t="s">
        <v>427</v>
      </c>
      <c r="B129" s="38" t="s">
        <v>428</v>
      </c>
      <c r="C129" s="39">
        <v>182504099</v>
      </c>
      <c r="D129" s="40">
        <v>200</v>
      </c>
      <c r="E129" s="40">
        <v>20</v>
      </c>
      <c r="F129" s="41">
        <f t="shared" si="0"/>
        <v>164.38356164383563</v>
      </c>
      <c r="G129" s="40">
        <v>7</v>
      </c>
      <c r="H129" s="40">
        <f t="shared" si="1"/>
        <v>57.534246575342465</v>
      </c>
      <c r="I129" s="40">
        <v>100</v>
      </c>
      <c r="J129" s="40">
        <v>0</v>
      </c>
      <c r="K129" s="42">
        <f t="shared" si="2"/>
        <v>1826.4840182648402</v>
      </c>
      <c r="L129" s="43">
        <v>55</v>
      </c>
      <c r="M129" s="44">
        <f t="shared" si="3"/>
        <v>821.91780821917814</v>
      </c>
      <c r="N129" s="45">
        <v>300</v>
      </c>
    </row>
    <row r="130" spans="1:14" ht="15">
      <c r="A130" s="37" t="s">
        <v>429</v>
      </c>
      <c r="B130" s="38" t="s">
        <v>430</v>
      </c>
      <c r="C130" s="39">
        <v>182504100</v>
      </c>
      <c r="D130" s="40">
        <f t="array" ref="D130:D131">INDEX('Себе Стоимость'!C$31:C$40, Q130)</f>
        <v>150</v>
      </c>
      <c r="E130" s="40">
        <v>20</v>
      </c>
      <c r="F130" s="41">
        <f t="shared" si="0"/>
        <v>150.68493150684932</v>
      </c>
      <c r="G130" s="40">
        <v>7</v>
      </c>
      <c r="H130" s="40">
        <f t="shared" si="1"/>
        <v>52.739726027397268</v>
      </c>
      <c r="I130" s="40">
        <v>100</v>
      </c>
      <c r="J130" s="40">
        <v>0</v>
      </c>
      <c r="K130" s="42">
        <f t="shared" si="2"/>
        <v>1674.2770167427702</v>
      </c>
      <c r="L130" s="43">
        <v>55</v>
      </c>
      <c r="M130" s="44">
        <f t="shared" si="3"/>
        <v>753.42465753424665</v>
      </c>
      <c r="N130" s="45">
        <v>300</v>
      </c>
    </row>
    <row r="131" spans="1:14" ht="15">
      <c r="A131" s="37" t="s">
        <v>431</v>
      </c>
      <c r="B131" s="38" t="s">
        <v>432</v>
      </c>
      <c r="C131" s="39">
        <v>182504101</v>
      </c>
      <c r="D131" s="40">
        <v>200</v>
      </c>
      <c r="E131" s="40">
        <v>20</v>
      </c>
      <c r="F131" s="41">
        <f t="shared" si="0"/>
        <v>164.38356164383563</v>
      </c>
      <c r="G131" s="40">
        <v>7</v>
      </c>
      <c r="H131" s="40">
        <f t="shared" si="1"/>
        <v>57.534246575342465</v>
      </c>
      <c r="I131" s="40">
        <v>100</v>
      </c>
      <c r="J131" s="40">
        <v>0</v>
      </c>
      <c r="K131" s="42">
        <f t="shared" si="2"/>
        <v>1826.4840182648402</v>
      </c>
      <c r="L131" s="43">
        <v>55</v>
      </c>
      <c r="M131" s="44">
        <f t="shared" si="3"/>
        <v>821.91780821917814</v>
      </c>
      <c r="N131" s="45">
        <v>300</v>
      </c>
    </row>
    <row r="132" spans="1:14" ht="15">
      <c r="A132" s="37" t="s">
        <v>433</v>
      </c>
      <c r="B132" s="38" t="s">
        <v>434</v>
      </c>
      <c r="C132" s="39">
        <v>182504102</v>
      </c>
      <c r="D132" s="40">
        <f t="array" ref="D132:D133">INDEX('Себе Стоимость'!C$31:C$40, Q132)</f>
        <v>150</v>
      </c>
      <c r="E132" s="40">
        <v>20</v>
      </c>
      <c r="F132" s="41">
        <f t="shared" si="0"/>
        <v>150.68493150684932</v>
      </c>
      <c r="G132" s="40">
        <v>7</v>
      </c>
      <c r="H132" s="40">
        <f t="shared" si="1"/>
        <v>52.739726027397268</v>
      </c>
      <c r="I132" s="40">
        <v>100</v>
      </c>
      <c r="J132" s="40">
        <v>0</v>
      </c>
      <c r="K132" s="42">
        <f t="shared" si="2"/>
        <v>1674.2770167427702</v>
      </c>
      <c r="L132" s="43">
        <v>55</v>
      </c>
      <c r="M132" s="44">
        <f t="shared" si="3"/>
        <v>753.42465753424665</v>
      </c>
      <c r="N132" s="45">
        <v>300</v>
      </c>
    </row>
    <row r="133" spans="1:14" ht="15">
      <c r="A133" s="37" t="s">
        <v>435</v>
      </c>
      <c r="B133" s="38" t="s">
        <v>436</v>
      </c>
      <c r="C133" s="39">
        <v>182504103</v>
      </c>
      <c r="D133" s="40">
        <v>200</v>
      </c>
      <c r="E133" s="40">
        <v>20</v>
      </c>
      <c r="F133" s="41">
        <f t="shared" si="0"/>
        <v>164.38356164383563</v>
      </c>
      <c r="G133" s="40">
        <v>7</v>
      </c>
      <c r="H133" s="40">
        <f t="shared" si="1"/>
        <v>57.534246575342465</v>
      </c>
      <c r="I133" s="40">
        <v>100</v>
      </c>
      <c r="J133" s="40">
        <v>0</v>
      </c>
      <c r="K133" s="42">
        <f t="shared" si="2"/>
        <v>1826.4840182648402</v>
      </c>
      <c r="L133" s="43">
        <v>55</v>
      </c>
      <c r="M133" s="44">
        <f t="shared" si="3"/>
        <v>821.91780821917814</v>
      </c>
      <c r="N133" s="45">
        <v>300</v>
      </c>
    </row>
    <row r="134" spans="1:14" ht="15">
      <c r="A134" s="37" t="s">
        <v>437</v>
      </c>
      <c r="B134" s="38" t="s">
        <v>438</v>
      </c>
      <c r="C134" s="39">
        <v>182504104</v>
      </c>
      <c r="D134" s="40">
        <f t="array" ref="D134:D135">INDEX('Себе Стоимость'!C$31:C$40, Q134)</f>
        <v>150</v>
      </c>
      <c r="E134" s="40">
        <v>20</v>
      </c>
      <c r="F134" s="41">
        <f t="shared" si="0"/>
        <v>150.68493150684932</v>
      </c>
      <c r="G134" s="40">
        <v>7</v>
      </c>
      <c r="H134" s="40">
        <f t="shared" si="1"/>
        <v>52.739726027397268</v>
      </c>
      <c r="I134" s="40">
        <v>100</v>
      </c>
      <c r="J134" s="40">
        <v>0</v>
      </c>
      <c r="K134" s="42">
        <f t="shared" si="2"/>
        <v>1674.2770167427702</v>
      </c>
      <c r="L134" s="43">
        <v>55</v>
      </c>
      <c r="M134" s="44">
        <f t="shared" si="3"/>
        <v>753.42465753424665</v>
      </c>
      <c r="N134" s="45">
        <v>300</v>
      </c>
    </row>
    <row r="135" spans="1:14" ht="15">
      <c r="A135" s="37" t="s">
        <v>439</v>
      </c>
      <c r="B135" s="38" t="s">
        <v>440</v>
      </c>
      <c r="C135" s="39">
        <v>182504105</v>
      </c>
      <c r="D135" s="40">
        <v>200</v>
      </c>
      <c r="E135" s="40">
        <v>20</v>
      </c>
      <c r="F135" s="41">
        <f t="shared" si="0"/>
        <v>164.38356164383563</v>
      </c>
      <c r="G135" s="40">
        <v>7</v>
      </c>
      <c r="H135" s="40">
        <f t="shared" si="1"/>
        <v>57.534246575342465</v>
      </c>
      <c r="I135" s="40">
        <v>100</v>
      </c>
      <c r="J135" s="40">
        <v>0</v>
      </c>
      <c r="K135" s="42">
        <f t="shared" si="2"/>
        <v>1826.4840182648402</v>
      </c>
      <c r="L135" s="43">
        <v>55</v>
      </c>
      <c r="M135" s="44">
        <f t="shared" si="3"/>
        <v>821.91780821917814</v>
      </c>
      <c r="N135" s="45">
        <v>300</v>
      </c>
    </row>
    <row r="136" spans="1:14" ht="15">
      <c r="A136" s="37" t="s">
        <v>441</v>
      </c>
      <c r="B136" s="38" t="s">
        <v>442</v>
      </c>
      <c r="C136" s="39">
        <v>182504106</v>
      </c>
      <c r="D136" s="40">
        <f t="array" ref="D136:D137">INDEX('Себе Стоимость'!C$45:C$54, Q136)</f>
        <v>150</v>
      </c>
      <c r="E136" s="40">
        <v>20</v>
      </c>
      <c r="F136" s="41">
        <f t="shared" si="0"/>
        <v>150.68493150684932</v>
      </c>
      <c r="G136" s="40">
        <v>7</v>
      </c>
      <c r="H136" s="40">
        <f t="shared" si="1"/>
        <v>52.739726027397268</v>
      </c>
      <c r="I136" s="40">
        <v>100</v>
      </c>
      <c r="J136" s="40">
        <v>0</v>
      </c>
      <c r="K136" s="42">
        <f t="shared" si="2"/>
        <v>1674.2770167427702</v>
      </c>
      <c r="L136" s="43">
        <v>55</v>
      </c>
      <c r="M136" s="44">
        <f t="shared" si="3"/>
        <v>753.42465753424665</v>
      </c>
      <c r="N136" s="45">
        <v>300</v>
      </c>
    </row>
    <row r="137" spans="1:14" ht="15">
      <c r="A137" s="37" t="s">
        <v>443</v>
      </c>
      <c r="B137" s="38" t="s">
        <v>444</v>
      </c>
      <c r="C137" s="39">
        <v>182504107</v>
      </c>
      <c r="D137" s="40">
        <v>200</v>
      </c>
      <c r="E137" s="40">
        <v>20</v>
      </c>
      <c r="F137" s="41">
        <f t="shared" si="0"/>
        <v>164.38356164383563</v>
      </c>
      <c r="G137" s="40">
        <v>7</v>
      </c>
      <c r="H137" s="40">
        <f t="shared" si="1"/>
        <v>57.534246575342465</v>
      </c>
      <c r="I137" s="40">
        <v>100</v>
      </c>
      <c r="J137" s="40">
        <v>0</v>
      </c>
      <c r="K137" s="42">
        <f t="shared" si="2"/>
        <v>1826.4840182648402</v>
      </c>
      <c r="L137" s="43">
        <v>55</v>
      </c>
      <c r="M137" s="44">
        <f t="shared" si="3"/>
        <v>821.91780821917814</v>
      </c>
      <c r="N137" s="45">
        <v>300</v>
      </c>
    </row>
    <row r="138" spans="1:14" ht="15">
      <c r="A138" s="37" t="s">
        <v>445</v>
      </c>
      <c r="B138" s="38" t="s">
        <v>446</v>
      </c>
      <c r="C138" s="39">
        <v>182504108</v>
      </c>
      <c r="D138" s="40">
        <f t="array" ref="D138:D139">INDEX('Себе Стоимость'!C$17:C$26, Q138)</f>
        <v>150</v>
      </c>
      <c r="E138" s="40">
        <v>20</v>
      </c>
      <c r="F138" s="41">
        <f t="shared" si="0"/>
        <v>150.68493150684932</v>
      </c>
      <c r="G138" s="40">
        <v>7</v>
      </c>
      <c r="H138" s="40">
        <f t="shared" si="1"/>
        <v>52.739726027397268</v>
      </c>
      <c r="I138" s="40">
        <v>100</v>
      </c>
      <c r="J138" s="40">
        <v>0</v>
      </c>
      <c r="K138" s="42">
        <f t="shared" si="2"/>
        <v>1674.2770167427702</v>
      </c>
      <c r="L138" s="43">
        <v>55</v>
      </c>
      <c r="M138" s="44">
        <f t="shared" si="3"/>
        <v>753.42465753424665</v>
      </c>
      <c r="N138" s="45">
        <v>300</v>
      </c>
    </row>
    <row r="139" spans="1:14" ht="15">
      <c r="A139" s="37" t="s">
        <v>447</v>
      </c>
      <c r="B139" s="38" t="s">
        <v>448</v>
      </c>
      <c r="C139" s="39">
        <v>182504109</v>
      </c>
      <c r="D139" s="40">
        <v>200</v>
      </c>
      <c r="E139" s="40">
        <v>20</v>
      </c>
      <c r="F139" s="41">
        <f t="shared" si="0"/>
        <v>164.38356164383563</v>
      </c>
      <c r="G139" s="40">
        <v>7</v>
      </c>
      <c r="H139" s="40">
        <f t="shared" si="1"/>
        <v>57.534246575342465</v>
      </c>
      <c r="I139" s="40">
        <v>100</v>
      </c>
      <c r="J139" s="40">
        <v>0</v>
      </c>
      <c r="K139" s="42">
        <f t="shared" si="2"/>
        <v>1826.4840182648402</v>
      </c>
      <c r="L139" s="43">
        <v>55</v>
      </c>
      <c r="M139" s="44">
        <f t="shared" si="3"/>
        <v>821.91780821917814</v>
      </c>
      <c r="N139" s="45">
        <v>300</v>
      </c>
    </row>
    <row r="140" spans="1:14" ht="15">
      <c r="A140" s="37" t="s">
        <v>449</v>
      </c>
      <c r="B140" s="38" t="s">
        <v>450</v>
      </c>
      <c r="C140" s="39">
        <v>182504110</v>
      </c>
      <c r="D140" s="40">
        <f t="array" ref="D140:D141">INDEX('Себе Стоимость'!C$45:C$54, Q140)</f>
        <v>150</v>
      </c>
      <c r="E140" s="40">
        <v>20</v>
      </c>
      <c r="F140" s="41">
        <f t="shared" si="0"/>
        <v>150.68493150684932</v>
      </c>
      <c r="G140" s="40">
        <v>7</v>
      </c>
      <c r="H140" s="40">
        <f t="shared" si="1"/>
        <v>52.739726027397268</v>
      </c>
      <c r="I140" s="40">
        <v>100</v>
      </c>
      <c r="J140" s="40">
        <v>0</v>
      </c>
      <c r="K140" s="42">
        <f t="shared" si="2"/>
        <v>1674.2770167427702</v>
      </c>
      <c r="L140" s="43">
        <v>55</v>
      </c>
      <c r="M140" s="44">
        <f t="shared" si="3"/>
        <v>753.42465753424665</v>
      </c>
      <c r="N140" s="45">
        <v>300</v>
      </c>
    </row>
    <row r="141" spans="1:14" ht="15">
      <c r="A141" s="37" t="s">
        <v>451</v>
      </c>
      <c r="B141" s="38" t="s">
        <v>452</v>
      </c>
      <c r="C141" s="39">
        <v>182504111</v>
      </c>
      <c r="D141" s="40">
        <v>200</v>
      </c>
      <c r="E141" s="40">
        <v>20</v>
      </c>
      <c r="F141" s="41">
        <f t="shared" si="0"/>
        <v>164.38356164383563</v>
      </c>
      <c r="G141" s="40">
        <v>7</v>
      </c>
      <c r="H141" s="40">
        <f t="shared" si="1"/>
        <v>57.534246575342465</v>
      </c>
      <c r="I141" s="40">
        <v>100</v>
      </c>
      <c r="J141" s="40">
        <v>0</v>
      </c>
      <c r="K141" s="42">
        <f t="shared" si="2"/>
        <v>1826.4840182648402</v>
      </c>
      <c r="L141" s="43">
        <v>55</v>
      </c>
      <c r="M141" s="44">
        <f t="shared" si="3"/>
        <v>821.91780821917814</v>
      </c>
      <c r="N141" s="45">
        <v>300</v>
      </c>
    </row>
    <row r="142" spans="1:14" ht="15">
      <c r="A142" s="37" t="s">
        <v>453</v>
      </c>
      <c r="B142" s="38" t="s">
        <v>454</v>
      </c>
      <c r="C142" s="39">
        <v>182504112</v>
      </c>
      <c r="D142" s="40">
        <f t="array" ref="D142:D143">INDEX('Себе Стоимость'!C$17:C$26, Q142)</f>
        <v>150</v>
      </c>
      <c r="E142" s="40">
        <v>20</v>
      </c>
      <c r="F142" s="41">
        <f t="shared" si="0"/>
        <v>150.68493150684932</v>
      </c>
      <c r="G142" s="40">
        <v>7</v>
      </c>
      <c r="H142" s="40">
        <f t="shared" si="1"/>
        <v>52.739726027397268</v>
      </c>
      <c r="I142" s="40">
        <v>100</v>
      </c>
      <c r="J142" s="40">
        <v>0</v>
      </c>
      <c r="K142" s="42">
        <f t="shared" si="2"/>
        <v>1674.2770167427702</v>
      </c>
      <c r="L142" s="43">
        <v>55</v>
      </c>
      <c r="M142" s="44">
        <f t="shared" si="3"/>
        <v>753.42465753424665</v>
      </c>
      <c r="N142" s="45">
        <v>300</v>
      </c>
    </row>
    <row r="143" spans="1:14" ht="15">
      <c r="A143" s="37" t="s">
        <v>455</v>
      </c>
      <c r="B143" s="38" t="s">
        <v>456</v>
      </c>
      <c r="C143" s="39">
        <v>182504113</v>
      </c>
      <c r="D143" s="40">
        <v>200</v>
      </c>
      <c r="E143" s="40">
        <v>20</v>
      </c>
      <c r="F143" s="41">
        <f t="shared" si="0"/>
        <v>164.38356164383563</v>
      </c>
      <c r="G143" s="40">
        <v>7</v>
      </c>
      <c r="H143" s="40">
        <f t="shared" si="1"/>
        <v>57.534246575342465</v>
      </c>
      <c r="I143" s="40">
        <v>100</v>
      </c>
      <c r="J143" s="40">
        <v>0</v>
      </c>
      <c r="K143" s="42">
        <f t="shared" si="2"/>
        <v>1826.4840182648402</v>
      </c>
      <c r="L143" s="43">
        <v>55</v>
      </c>
      <c r="M143" s="44">
        <f t="shared" si="3"/>
        <v>821.91780821917814</v>
      </c>
      <c r="N143" s="45">
        <v>300</v>
      </c>
    </row>
    <row r="144" spans="1:14" ht="15">
      <c r="A144" s="37" t="s">
        <v>457</v>
      </c>
      <c r="B144" s="38" t="s">
        <v>458</v>
      </c>
      <c r="C144" s="39">
        <v>182504114</v>
      </c>
      <c r="D144" s="40">
        <f t="array" ref="D144:D145">INDEX('Себе Стоимость'!C$31:C$40, Q144)</f>
        <v>150</v>
      </c>
      <c r="E144" s="40">
        <v>20</v>
      </c>
      <c r="F144" s="41">
        <f t="shared" si="0"/>
        <v>150.68493150684932</v>
      </c>
      <c r="G144" s="40">
        <v>7</v>
      </c>
      <c r="H144" s="40">
        <f t="shared" si="1"/>
        <v>52.739726027397268</v>
      </c>
      <c r="I144" s="40">
        <v>100</v>
      </c>
      <c r="J144" s="40">
        <v>0</v>
      </c>
      <c r="K144" s="42">
        <f t="shared" si="2"/>
        <v>1674.2770167427702</v>
      </c>
      <c r="L144" s="43">
        <v>55</v>
      </c>
      <c r="M144" s="44">
        <f t="shared" si="3"/>
        <v>753.42465753424665</v>
      </c>
      <c r="N144" s="45">
        <v>300</v>
      </c>
    </row>
    <row r="145" spans="1:14" ht="15">
      <c r="A145" s="37" t="s">
        <v>459</v>
      </c>
      <c r="B145" s="38" t="s">
        <v>460</v>
      </c>
      <c r="C145" s="39">
        <v>182504115</v>
      </c>
      <c r="D145" s="40">
        <v>200</v>
      </c>
      <c r="E145" s="40">
        <v>20</v>
      </c>
      <c r="F145" s="41">
        <f t="shared" si="0"/>
        <v>164.38356164383563</v>
      </c>
      <c r="G145" s="40">
        <v>7</v>
      </c>
      <c r="H145" s="40">
        <f t="shared" si="1"/>
        <v>57.534246575342465</v>
      </c>
      <c r="I145" s="40">
        <v>100</v>
      </c>
      <c r="J145" s="40">
        <v>0</v>
      </c>
      <c r="K145" s="42">
        <f t="shared" si="2"/>
        <v>1826.4840182648402</v>
      </c>
      <c r="L145" s="43">
        <v>55</v>
      </c>
      <c r="M145" s="44">
        <f t="shared" si="3"/>
        <v>821.91780821917814</v>
      </c>
      <c r="N145" s="45">
        <v>300</v>
      </c>
    </row>
    <row r="146" spans="1:14" ht="15">
      <c r="A146" s="37" t="s">
        <v>461</v>
      </c>
      <c r="B146" s="38" t="s">
        <v>462</v>
      </c>
      <c r="C146" s="39">
        <v>182504116</v>
      </c>
      <c r="D146" s="40">
        <f t="array" ref="D146:D147">INDEX('Себе Стоимость'!C$17:C$26, Q146)</f>
        <v>150</v>
      </c>
      <c r="E146" s="40">
        <v>20</v>
      </c>
      <c r="F146" s="41">
        <f t="shared" si="0"/>
        <v>150.68493150684932</v>
      </c>
      <c r="G146" s="40">
        <v>7</v>
      </c>
      <c r="H146" s="40">
        <f t="shared" si="1"/>
        <v>52.739726027397268</v>
      </c>
      <c r="I146" s="40">
        <v>100</v>
      </c>
      <c r="J146" s="40">
        <v>0</v>
      </c>
      <c r="K146" s="42">
        <f t="shared" si="2"/>
        <v>1674.2770167427702</v>
      </c>
      <c r="L146" s="43">
        <v>55</v>
      </c>
      <c r="M146" s="44">
        <f t="shared" si="3"/>
        <v>753.42465753424665</v>
      </c>
      <c r="N146" s="45">
        <v>300</v>
      </c>
    </row>
    <row r="147" spans="1:14" ht="15">
      <c r="A147" s="37" t="s">
        <v>463</v>
      </c>
      <c r="B147" s="38" t="s">
        <v>464</v>
      </c>
      <c r="C147" s="39">
        <v>182504117</v>
      </c>
      <c r="D147" s="40">
        <v>200</v>
      </c>
      <c r="E147" s="40">
        <v>20</v>
      </c>
      <c r="F147" s="41">
        <f t="shared" si="0"/>
        <v>164.38356164383563</v>
      </c>
      <c r="G147" s="40">
        <v>7</v>
      </c>
      <c r="H147" s="40">
        <f t="shared" si="1"/>
        <v>57.534246575342465</v>
      </c>
      <c r="I147" s="40">
        <v>100</v>
      </c>
      <c r="J147" s="40">
        <v>0</v>
      </c>
      <c r="K147" s="42">
        <f t="shared" si="2"/>
        <v>1826.4840182648402</v>
      </c>
      <c r="L147" s="43">
        <v>55</v>
      </c>
      <c r="M147" s="44">
        <f t="shared" si="3"/>
        <v>821.91780821917814</v>
      </c>
      <c r="N147" s="45">
        <v>300</v>
      </c>
    </row>
    <row r="148" spans="1:14" ht="15">
      <c r="A148" s="37" t="s">
        <v>465</v>
      </c>
      <c r="B148" s="38" t="s">
        <v>466</v>
      </c>
      <c r="C148" s="39">
        <v>182504118</v>
      </c>
      <c r="D148" s="40">
        <f t="array" ref="D148:D149">INDEX('Себе Стоимость'!C$17:C$26, Q148)</f>
        <v>150</v>
      </c>
      <c r="E148" s="40">
        <v>20</v>
      </c>
      <c r="F148" s="41">
        <f t="shared" si="0"/>
        <v>150.68493150684932</v>
      </c>
      <c r="G148" s="40">
        <v>7</v>
      </c>
      <c r="H148" s="40">
        <f t="shared" si="1"/>
        <v>52.739726027397268</v>
      </c>
      <c r="I148" s="40">
        <v>100</v>
      </c>
      <c r="J148" s="40">
        <v>0</v>
      </c>
      <c r="K148" s="42">
        <f t="shared" si="2"/>
        <v>1674.2770167427702</v>
      </c>
      <c r="L148" s="43">
        <v>55</v>
      </c>
      <c r="M148" s="44">
        <f t="shared" si="3"/>
        <v>753.42465753424665</v>
      </c>
      <c r="N148" s="45">
        <v>300</v>
      </c>
    </row>
    <row r="149" spans="1:14" ht="15">
      <c r="A149" s="37" t="s">
        <v>467</v>
      </c>
      <c r="B149" s="38" t="s">
        <v>468</v>
      </c>
      <c r="C149" s="39">
        <v>182504119</v>
      </c>
      <c r="D149" s="40">
        <v>200</v>
      </c>
      <c r="E149" s="40">
        <v>20</v>
      </c>
      <c r="F149" s="41">
        <f t="shared" si="0"/>
        <v>164.38356164383563</v>
      </c>
      <c r="G149" s="40">
        <v>7</v>
      </c>
      <c r="H149" s="40">
        <f t="shared" si="1"/>
        <v>57.534246575342465</v>
      </c>
      <c r="I149" s="40">
        <v>100</v>
      </c>
      <c r="J149" s="40">
        <v>0</v>
      </c>
      <c r="K149" s="42">
        <f t="shared" si="2"/>
        <v>1826.4840182648402</v>
      </c>
      <c r="L149" s="43">
        <v>55</v>
      </c>
      <c r="M149" s="44">
        <f t="shared" si="3"/>
        <v>821.91780821917814</v>
      </c>
      <c r="N149" s="45">
        <v>300</v>
      </c>
    </row>
    <row r="150" spans="1:14" ht="15">
      <c r="A150" s="37" t="s">
        <v>469</v>
      </c>
      <c r="B150" s="38" t="s">
        <v>470</v>
      </c>
      <c r="C150" s="39">
        <v>182504120</v>
      </c>
      <c r="D150" s="40">
        <f t="array" ref="D150:D151">INDEX('Себе Стоимость'!C$31:C$40, Q150)</f>
        <v>150</v>
      </c>
      <c r="E150" s="40">
        <v>20</v>
      </c>
      <c r="F150" s="41">
        <f t="shared" si="0"/>
        <v>150.68493150684932</v>
      </c>
      <c r="G150" s="40">
        <v>7</v>
      </c>
      <c r="H150" s="40">
        <f t="shared" si="1"/>
        <v>52.739726027397268</v>
      </c>
      <c r="I150" s="40">
        <v>100</v>
      </c>
      <c r="J150" s="40">
        <v>0</v>
      </c>
      <c r="K150" s="42">
        <f t="shared" si="2"/>
        <v>1674.2770167427702</v>
      </c>
      <c r="L150" s="43">
        <v>55</v>
      </c>
      <c r="M150" s="44">
        <f t="shared" si="3"/>
        <v>753.42465753424665</v>
      </c>
      <c r="N150" s="45">
        <v>300</v>
      </c>
    </row>
    <row r="151" spans="1:14" ht="15">
      <c r="A151" s="37" t="s">
        <v>471</v>
      </c>
      <c r="B151" s="38" t="s">
        <v>472</v>
      </c>
      <c r="C151" s="39">
        <v>182504121</v>
      </c>
      <c r="D151" s="40">
        <v>200</v>
      </c>
      <c r="E151" s="40">
        <v>20</v>
      </c>
      <c r="F151" s="41">
        <f t="shared" si="0"/>
        <v>164.38356164383563</v>
      </c>
      <c r="G151" s="40">
        <v>7</v>
      </c>
      <c r="H151" s="40">
        <f t="shared" si="1"/>
        <v>57.534246575342465</v>
      </c>
      <c r="I151" s="40">
        <v>100</v>
      </c>
      <c r="J151" s="40">
        <v>0</v>
      </c>
      <c r="K151" s="42">
        <f t="shared" si="2"/>
        <v>1826.4840182648402</v>
      </c>
      <c r="L151" s="43">
        <v>55</v>
      </c>
      <c r="M151" s="44">
        <f t="shared" si="3"/>
        <v>821.91780821917814</v>
      </c>
      <c r="N151" s="45">
        <v>300</v>
      </c>
    </row>
    <row r="152" spans="1:14" ht="15">
      <c r="A152" s="37" t="s">
        <v>473</v>
      </c>
      <c r="B152" s="38" t="s">
        <v>474</v>
      </c>
      <c r="C152" s="39">
        <v>182504122</v>
      </c>
      <c r="D152" s="40">
        <f t="array" ref="D152:D153">INDEX('Себе Стоимость'!C$31:C$40, Q152)</f>
        <v>150</v>
      </c>
      <c r="E152" s="40">
        <v>20</v>
      </c>
      <c r="F152" s="41">
        <f t="shared" si="0"/>
        <v>150.68493150684932</v>
      </c>
      <c r="G152" s="40">
        <v>7</v>
      </c>
      <c r="H152" s="40">
        <f t="shared" si="1"/>
        <v>52.739726027397268</v>
      </c>
      <c r="I152" s="40">
        <v>100</v>
      </c>
      <c r="J152" s="40">
        <v>0</v>
      </c>
      <c r="K152" s="42">
        <f t="shared" si="2"/>
        <v>1674.2770167427702</v>
      </c>
      <c r="L152" s="43">
        <v>55</v>
      </c>
      <c r="M152" s="44">
        <f t="shared" si="3"/>
        <v>753.42465753424665</v>
      </c>
      <c r="N152" s="45">
        <v>300</v>
      </c>
    </row>
    <row r="153" spans="1:14" ht="15">
      <c r="A153" s="37" t="s">
        <v>475</v>
      </c>
      <c r="B153" s="38" t="s">
        <v>476</v>
      </c>
      <c r="C153" s="39">
        <v>182504123</v>
      </c>
      <c r="D153" s="40">
        <v>200</v>
      </c>
      <c r="E153" s="40">
        <v>20</v>
      </c>
      <c r="F153" s="41">
        <f t="shared" si="0"/>
        <v>164.38356164383563</v>
      </c>
      <c r="G153" s="40">
        <v>7</v>
      </c>
      <c r="H153" s="40">
        <f t="shared" si="1"/>
        <v>57.534246575342465</v>
      </c>
      <c r="I153" s="40">
        <v>100</v>
      </c>
      <c r="J153" s="40">
        <v>0</v>
      </c>
      <c r="K153" s="42">
        <f t="shared" si="2"/>
        <v>1826.4840182648402</v>
      </c>
      <c r="L153" s="43">
        <v>55</v>
      </c>
      <c r="M153" s="44">
        <f t="shared" si="3"/>
        <v>821.91780821917814</v>
      </c>
      <c r="N153" s="45">
        <v>300</v>
      </c>
    </row>
    <row r="154" spans="1:14" ht="15">
      <c r="A154" s="37" t="s">
        <v>477</v>
      </c>
      <c r="B154" s="38" t="s">
        <v>478</v>
      </c>
      <c r="C154" s="39">
        <v>182504124</v>
      </c>
      <c r="D154" s="40">
        <f t="array" ref="D154:D155">INDEX('Себе Стоимость'!C$31:C$40, Q154)</f>
        <v>150</v>
      </c>
      <c r="E154" s="40">
        <v>20</v>
      </c>
      <c r="F154" s="41">
        <f t="shared" si="0"/>
        <v>150.68493150684932</v>
      </c>
      <c r="G154" s="40">
        <v>7</v>
      </c>
      <c r="H154" s="40">
        <f t="shared" si="1"/>
        <v>52.739726027397268</v>
      </c>
      <c r="I154" s="40">
        <v>100</v>
      </c>
      <c r="J154" s="40">
        <v>0</v>
      </c>
      <c r="K154" s="42">
        <f t="shared" si="2"/>
        <v>1674.2770167427702</v>
      </c>
      <c r="L154" s="43">
        <v>55</v>
      </c>
      <c r="M154" s="44">
        <f t="shared" si="3"/>
        <v>753.42465753424665</v>
      </c>
      <c r="N154" s="45">
        <v>300</v>
      </c>
    </row>
    <row r="155" spans="1:14" ht="15">
      <c r="A155" s="37" t="s">
        <v>479</v>
      </c>
      <c r="B155" s="38" t="s">
        <v>480</v>
      </c>
      <c r="C155" s="39">
        <v>182504125</v>
      </c>
      <c r="D155" s="40">
        <v>200</v>
      </c>
      <c r="E155" s="40">
        <v>20</v>
      </c>
      <c r="F155" s="41">
        <f t="shared" si="0"/>
        <v>164.38356164383563</v>
      </c>
      <c r="G155" s="40">
        <v>7</v>
      </c>
      <c r="H155" s="40">
        <f t="shared" si="1"/>
        <v>57.534246575342465</v>
      </c>
      <c r="I155" s="40">
        <v>100</v>
      </c>
      <c r="J155" s="40">
        <v>0</v>
      </c>
      <c r="K155" s="42">
        <f t="shared" si="2"/>
        <v>1826.4840182648402</v>
      </c>
      <c r="L155" s="43">
        <v>55</v>
      </c>
      <c r="M155" s="44">
        <f t="shared" si="3"/>
        <v>821.91780821917814</v>
      </c>
      <c r="N155" s="45">
        <v>300</v>
      </c>
    </row>
    <row r="156" spans="1:14" ht="15">
      <c r="A156" s="37" t="s">
        <v>481</v>
      </c>
      <c r="B156" s="38" t="s">
        <v>482</v>
      </c>
      <c r="C156" s="39">
        <v>182504126</v>
      </c>
      <c r="D156" s="40">
        <f t="array" ref="D156:D157">INDEX('Себе Стоимость'!C$17:C$26, Q156)</f>
        <v>150</v>
      </c>
      <c r="E156" s="40">
        <v>20</v>
      </c>
      <c r="F156" s="41">
        <f t="shared" si="0"/>
        <v>150.68493150684932</v>
      </c>
      <c r="G156" s="40">
        <v>7</v>
      </c>
      <c r="H156" s="40">
        <f t="shared" si="1"/>
        <v>52.739726027397268</v>
      </c>
      <c r="I156" s="40">
        <v>100</v>
      </c>
      <c r="J156" s="40">
        <v>0</v>
      </c>
      <c r="K156" s="42">
        <f t="shared" si="2"/>
        <v>1674.2770167427702</v>
      </c>
      <c r="L156" s="43">
        <v>55</v>
      </c>
      <c r="M156" s="44">
        <f t="shared" si="3"/>
        <v>753.42465753424665</v>
      </c>
      <c r="N156" s="45">
        <v>300</v>
      </c>
    </row>
    <row r="157" spans="1:14" ht="15">
      <c r="A157" s="37" t="s">
        <v>483</v>
      </c>
      <c r="B157" s="38" t="s">
        <v>484</v>
      </c>
      <c r="C157" s="39">
        <v>182504127</v>
      </c>
      <c r="D157" s="40">
        <v>200</v>
      </c>
      <c r="E157" s="40">
        <v>20</v>
      </c>
      <c r="F157" s="41">
        <f t="shared" si="0"/>
        <v>164.38356164383563</v>
      </c>
      <c r="G157" s="40">
        <v>7</v>
      </c>
      <c r="H157" s="40">
        <f t="shared" si="1"/>
        <v>57.534246575342465</v>
      </c>
      <c r="I157" s="40">
        <v>100</v>
      </c>
      <c r="J157" s="40">
        <v>0</v>
      </c>
      <c r="K157" s="42">
        <f t="shared" si="2"/>
        <v>1826.4840182648402</v>
      </c>
      <c r="L157" s="43">
        <v>55</v>
      </c>
      <c r="M157" s="44">
        <f t="shared" si="3"/>
        <v>821.91780821917814</v>
      </c>
      <c r="N157" s="45">
        <v>300</v>
      </c>
    </row>
    <row r="158" spans="1:14" ht="15">
      <c r="A158" s="37" t="s">
        <v>485</v>
      </c>
      <c r="B158" s="38" t="s">
        <v>486</v>
      </c>
      <c r="C158" s="39">
        <v>182504128</v>
      </c>
      <c r="D158" s="40">
        <f t="array" ref="D158:D159">INDEX('Себе Стоимость'!C$17:C$26, Q158)</f>
        <v>150</v>
      </c>
      <c r="E158" s="40">
        <v>20</v>
      </c>
      <c r="F158" s="41">
        <f t="shared" si="0"/>
        <v>150.68493150684932</v>
      </c>
      <c r="G158" s="40">
        <v>7</v>
      </c>
      <c r="H158" s="40">
        <f t="shared" si="1"/>
        <v>52.739726027397268</v>
      </c>
      <c r="I158" s="40">
        <v>100</v>
      </c>
      <c r="J158" s="40">
        <v>0</v>
      </c>
      <c r="K158" s="42">
        <f t="shared" si="2"/>
        <v>1674.2770167427702</v>
      </c>
      <c r="L158" s="43">
        <v>55</v>
      </c>
      <c r="M158" s="44">
        <f t="shared" si="3"/>
        <v>753.42465753424665</v>
      </c>
      <c r="N158" s="45">
        <v>300</v>
      </c>
    </row>
    <row r="159" spans="1:14" ht="15">
      <c r="A159" s="37" t="s">
        <v>487</v>
      </c>
      <c r="B159" s="38" t="s">
        <v>488</v>
      </c>
      <c r="C159" s="39">
        <v>182504129</v>
      </c>
      <c r="D159" s="40">
        <v>200</v>
      </c>
      <c r="E159" s="40">
        <v>20</v>
      </c>
      <c r="F159" s="41">
        <f t="shared" si="0"/>
        <v>164.38356164383563</v>
      </c>
      <c r="G159" s="40">
        <v>7</v>
      </c>
      <c r="H159" s="40">
        <f t="shared" si="1"/>
        <v>57.534246575342465</v>
      </c>
      <c r="I159" s="40">
        <v>100</v>
      </c>
      <c r="J159" s="40">
        <v>0</v>
      </c>
      <c r="K159" s="42">
        <f t="shared" si="2"/>
        <v>1826.4840182648402</v>
      </c>
      <c r="L159" s="43">
        <v>55</v>
      </c>
      <c r="M159" s="44">
        <f t="shared" si="3"/>
        <v>821.91780821917814</v>
      </c>
      <c r="N159" s="45">
        <v>300</v>
      </c>
    </row>
    <row r="160" spans="1:14" ht="15">
      <c r="A160" s="37" t="s">
        <v>489</v>
      </c>
      <c r="B160" s="38" t="s">
        <v>490</v>
      </c>
      <c r="C160" s="39">
        <v>182504130</v>
      </c>
      <c r="D160" s="40">
        <f t="array" ref="D160:D161">INDEX('Себе Стоимость'!C$31:C$40, Q160)</f>
        <v>150</v>
      </c>
      <c r="E160" s="40">
        <v>20</v>
      </c>
      <c r="F160" s="41">
        <f t="shared" si="0"/>
        <v>150.68493150684932</v>
      </c>
      <c r="G160" s="40">
        <v>7</v>
      </c>
      <c r="H160" s="40">
        <f t="shared" si="1"/>
        <v>52.739726027397268</v>
      </c>
      <c r="I160" s="40">
        <v>100</v>
      </c>
      <c r="J160" s="40">
        <v>0</v>
      </c>
      <c r="K160" s="42">
        <f t="shared" si="2"/>
        <v>1674.2770167427702</v>
      </c>
      <c r="L160" s="43">
        <v>55</v>
      </c>
      <c r="M160" s="44">
        <f t="shared" si="3"/>
        <v>753.42465753424665</v>
      </c>
      <c r="N160" s="45">
        <v>300</v>
      </c>
    </row>
    <row r="161" spans="1:14" ht="15">
      <c r="A161" s="37" t="s">
        <v>491</v>
      </c>
      <c r="B161" s="38" t="s">
        <v>492</v>
      </c>
      <c r="C161" s="39">
        <v>182504131</v>
      </c>
      <c r="D161" s="40">
        <v>200</v>
      </c>
      <c r="E161" s="40">
        <v>20</v>
      </c>
      <c r="F161" s="41">
        <f t="shared" si="0"/>
        <v>164.38356164383563</v>
      </c>
      <c r="G161" s="40">
        <v>7</v>
      </c>
      <c r="H161" s="40">
        <f t="shared" si="1"/>
        <v>57.534246575342465</v>
      </c>
      <c r="I161" s="40">
        <v>100</v>
      </c>
      <c r="J161" s="40">
        <v>0</v>
      </c>
      <c r="K161" s="42">
        <f t="shared" si="2"/>
        <v>1826.4840182648402</v>
      </c>
      <c r="L161" s="43">
        <v>55</v>
      </c>
      <c r="M161" s="44">
        <f t="shared" si="3"/>
        <v>821.91780821917814</v>
      </c>
      <c r="N161" s="45">
        <v>300</v>
      </c>
    </row>
    <row r="162" spans="1:14" ht="15">
      <c r="A162" s="37" t="s">
        <v>493</v>
      </c>
      <c r="B162" s="38" t="s">
        <v>494</v>
      </c>
      <c r="C162" s="39">
        <v>182504132</v>
      </c>
      <c r="D162" s="40">
        <f t="array" ref="D162:D163">INDEX('Себе Стоимость'!C$31:C$40, Q162)</f>
        <v>150</v>
      </c>
      <c r="E162" s="40">
        <v>20</v>
      </c>
      <c r="F162" s="41">
        <f t="shared" si="0"/>
        <v>150.68493150684932</v>
      </c>
      <c r="G162" s="40">
        <v>7</v>
      </c>
      <c r="H162" s="40">
        <f t="shared" si="1"/>
        <v>52.739726027397268</v>
      </c>
      <c r="I162" s="40">
        <v>100</v>
      </c>
      <c r="J162" s="40">
        <v>0</v>
      </c>
      <c r="K162" s="42">
        <f t="shared" si="2"/>
        <v>1674.2770167427702</v>
      </c>
      <c r="L162" s="43">
        <v>55</v>
      </c>
      <c r="M162" s="44">
        <f t="shared" si="3"/>
        <v>753.42465753424665</v>
      </c>
      <c r="N162" s="45">
        <v>300</v>
      </c>
    </row>
    <row r="163" spans="1:14" ht="15">
      <c r="A163" s="37" t="s">
        <v>495</v>
      </c>
      <c r="B163" s="38" t="s">
        <v>496</v>
      </c>
      <c r="C163" s="39">
        <v>182504133</v>
      </c>
      <c r="D163" s="40">
        <v>200</v>
      </c>
      <c r="E163" s="40">
        <v>20</v>
      </c>
      <c r="F163" s="41">
        <f t="shared" si="0"/>
        <v>164.38356164383563</v>
      </c>
      <c r="G163" s="40">
        <v>7</v>
      </c>
      <c r="H163" s="40">
        <f t="shared" si="1"/>
        <v>57.534246575342465</v>
      </c>
      <c r="I163" s="40">
        <v>100</v>
      </c>
      <c r="J163" s="40">
        <v>0</v>
      </c>
      <c r="K163" s="42">
        <f t="shared" si="2"/>
        <v>1826.4840182648402</v>
      </c>
      <c r="L163" s="43">
        <v>55</v>
      </c>
      <c r="M163" s="44">
        <f t="shared" si="3"/>
        <v>821.91780821917814</v>
      </c>
      <c r="N163" s="45">
        <v>300</v>
      </c>
    </row>
    <row r="164" spans="1:14" ht="15">
      <c r="A164" s="37" t="s">
        <v>497</v>
      </c>
      <c r="B164" s="38" t="s">
        <v>498</v>
      </c>
      <c r="C164" s="39">
        <v>182504134</v>
      </c>
      <c r="D164" s="40">
        <f t="array" ref="D164:D165">INDEX('Себе Стоимость'!C$17:C$26, Q164)</f>
        <v>150</v>
      </c>
      <c r="E164" s="40">
        <v>20</v>
      </c>
      <c r="F164" s="41">
        <f t="shared" si="0"/>
        <v>150.68493150684932</v>
      </c>
      <c r="G164" s="40">
        <v>7</v>
      </c>
      <c r="H164" s="40">
        <f t="shared" si="1"/>
        <v>52.739726027397268</v>
      </c>
      <c r="I164" s="40">
        <v>100</v>
      </c>
      <c r="J164" s="40">
        <v>0</v>
      </c>
      <c r="K164" s="42">
        <f t="shared" si="2"/>
        <v>1674.2770167427702</v>
      </c>
      <c r="L164" s="43">
        <v>55</v>
      </c>
      <c r="M164" s="44">
        <f t="shared" si="3"/>
        <v>753.42465753424665</v>
      </c>
      <c r="N164" s="45">
        <v>300</v>
      </c>
    </row>
    <row r="165" spans="1:14" ht="15">
      <c r="A165" s="37" t="s">
        <v>499</v>
      </c>
      <c r="B165" s="38" t="s">
        <v>500</v>
      </c>
      <c r="C165" s="39">
        <v>182504135</v>
      </c>
      <c r="D165" s="40">
        <v>200</v>
      </c>
      <c r="E165" s="40">
        <v>20</v>
      </c>
      <c r="F165" s="41">
        <f t="shared" si="0"/>
        <v>164.38356164383563</v>
      </c>
      <c r="G165" s="40">
        <v>7</v>
      </c>
      <c r="H165" s="40">
        <f t="shared" si="1"/>
        <v>57.534246575342465</v>
      </c>
      <c r="I165" s="40">
        <v>100</v>
      </c>
      <c r="J165" s="40">
        <v>0</v>
      </c>
      <c r="K165" s="42">
        <f t="shared" si="2"/>
        <v>1826.4840182648402</v>
      </c>
      <c r="L165" s="43">
        <v>55</v>
      </c>
      <c r="M165" s="44">
        <f t="shared" si="3"/>
        <v>821.91780821917814</v>
      </c>
      <c r="N165" s="45">
        <v>300</v>
      </c>
    </row>
    <row r="166" spans="1:14" ht="15">
      <c r="A166" s="37" t="s">
        <v>501</v>
      </c>
      <c r="B166" s="38" t="s">
        <v>502</v>
      </c>
      <c r="C166" s="39">
        <v>182504136</v>
      </c>
      <c r="D166" s="40">
        <f t="array" ref="D166:D167">INDEX('Себе Стоимость'!C$45:C$54, Q166)</f>
        <v>150</v>
      </c>
      <c r="E166" s="40">
        <v>20</v>
      </c>
      <c r="F166" s="41">
        <f t="shared" si="0"/>
        <v>150.68493150684932</v>
      </c>
      <c r="G166" s="40">
        <v>7</v>
      </c>
      <c r="H166" s="40">
        <f t="shared" si="1"/>
        <v>52.739726027397268</v>
      </c>
      <c r="I166" s="40">
        <v>100</v>
      </c>
      <c r="J166" s="40">
        <v>0</v>
      </c>
      <c r="K166" s="42">
        <f t="shared" si="2"/>
        <v>1674.2770167427702</v>
      </c>
      <c r="L166" s="43">
        <v>55</v>
      </c>
      <c r="M166" s="44">
        <f t="shared" si="3"/>
        <v>753.42465753424665</v>
      </c>
      <c r="N166" s="45">
        <v>300</v>
      </c>
    </row>
    <row r="167" spans="1:14" ht="15">
      <c r="A167" s="37" t="s">
        <v>503</v>
      </c>
      <c r="B167" s="38" t="s">
        <v>504</v>
      </c>
      <c r="C167" s="39">
        <v>182504137</v>
      </c>
      <c r="D167" s="40">
        <v>200</v>
      </c>
      <c r="E167" s="40">
        <v>20</v>
      </c>
      <c r="F167" s="41">
        <f t="shared" si="0"/>
        <v>164.38356164383563</v>
      </c>
      <c r="G167" s="40">
        <v>7</v>
      </c>
      <c r="H167" s="40">
        <f t="shared" si="1"/>
        <v>57.534246575342465</v>
      </c>
      <c r="I167" s="40">
        <v>100</v>
      </c>
      <c r="J167" s="40">
        <v>0</v>
      </c>
      <c r="K167" s="42">
        <f t="shared" si="2"/>
        <v>1826.4840182648402</v>
      </c>
      <c r="L167" s="43">
        <v>55</v>
      </c>
      <c r="M167" s="44">
        <f t="shared" si="3"/>
        <v>821.91780821917814</v>
      </c>
      <c r="N167" s="45">
        <v>300</v>
      </c>
    </row>
    <row r="168" spans="1:14" ht="15">
      <c r="A168" s="37" t="s">
        <v>505</v>
      </c>
      <c r="B168" s="38" t="s">
        <v>506</v>
      </c>
      <c r="C168" s="39">
        <v>182504138</v>
      </c>
      <c r="D168" s="40">
        <f t="array" ref="D168:D169">INDEX('Себе Стоимость'!C$31:C$40, Q168)</f>
        <v>150</v>
      </c>
      <c r="E168" s="40">
        <v>20</v>
      </c>
      <c r="F168" s="41">
        <f t="shared" si="0"/>
        <v>150.68493150684932</v>
      </c>
      <c r="G168" s="40">
        <v>7</v>
      </c>
      <c r="H168" s="40">
        <f t="shared" si="1"/>
        <v>52.739726027397268</v>
      </c>
      <c r="I168" s="40">
        <v>100</v>
      </c>
      <c r="J168" s="40">
        <v>0</v>
      </c>
      <c r="K168" s="42">
        <f t="shared" si="2"/>
        <v>1674.2770167427702</v>
      </c>
      <c r="L168" s="43">
        <v>55</v>
      </c>
      <c r="M168" s="44">
        <f t="shared" si="3"/>
        <v>753.42465753424665</v>
      </c>
      <c r="N168" s="45">
        <v>300</v>
      </c>
    </row>
    <row r="169" spans="1:14" ht="15">
      <c r="A169" s="37" t="s">
        <v>507</v>
      </c>
      <c r="B169" s="38" t="s">
        <v>508</v>
      </c>
      <c r="C169" s="39">
        <v>182504139</v>
      </c>
      <c r="D169" s="40">
        <v>200</v>
      </c>
      <c r="E169" s="40">
        <v>20</v>
      </c>
      <c r="F169" s="41">
        <f t="shared" si="0"/>
        <v>164.38356164383563</v>
      </c>
      <c r="G169" s="40">
        <v>7</v>
      </c>
      <c r="H169" s="40">
        <f t="shared" si="1"/>
        <v>57.534246575342465</v>
      </c>
      <c r="I169" s="40">
        <v>100</v>
      </c>
      <c r="J169" s="40">
        <v>0</v>
      </c>
      <c r="K169" s="42">
        <f t="shared" si="2"/>
        <v>1826.4840182648402</v>
      </c>
      <c r="L169" s="43">
        <v>55</v>
      </c>
      <c r="M169" s="44">
        <f t="shared" si="3"/>
        <v>821.91780821917814</v>
      </c>
      <c r="N169" s="45">
        <v>300</v>
      </c>
    </row>
    <row r="170" spans="1:14" ht="15">
      <c r="A170" s="37" t="s">
        <v>509</v>
      </c>
      <c r="B170" s="38" t="s">
        <v>510</v>
      </c>
      <c r="C170" s="39">
        <v>182504140</v>
      </c>
      <c r="D170" s="40">
        <f t="array" ref="D170:D171">INDEX('Себе Стоимость'!C$31:C$40, Q170)</f>
        <v>150</v>
      </c>
      <c r="E170" s="40">
        <v>20</v>
      </c>
      <c r="F170" s="41">
        <f t="shared" si="0"/>
        <v>150.68493150684932</v>
      </c>
      <c r="G170" s="40">
        <v>7</v>
      </c>
      <c r="H170" s="40">
        <f t="shared" si="1"/>
        <v>52.739726027397268</v>
      </c>
      <c r="I170" s="40">
        <v>100</v>
      </c>
      <c r="J170" s="40">
        <v>0</v>
      </c>
      <c r="K170" s="42">
        <f t="shared" si="2"/>
        <v>1674.2770167427702</v>
      </c>
      <c r="L170" s="43">
        <v>55</v>
      </c>
      <c r="M170" s="44">
        <f t="shared" si="3"/>
        <v>753.42465753424665</v>
      </c>
      <c r="N170" s="45">
        <v>300</v>
      </c>
    </row>
    <row r="171" spans="1:14" ht="15">
      <c r="A171" s="37" t="s">
        <v>511</v>
      </c>
      <c r="B171" s="38" t="s">
        <v>512</v>
      </c>
      <c r="C171" s="39">
        <v>182504141</v>
      </c>
      <c r="D171" s="40">
        <v>200</v>
      </c>
      <c r="E171" s="40">
        <v>20</v>
      </c>
      <c r="F171" s="41">
        <f t="shared" si="0"/>
        <v>164.38356164383563</v>
      </c>
      <c r="G171" s="40">
        <v>7</v>
      </c>
      <c r="H171" s="40">
        <f t="shared" si="1"/>
        <v>57.534246575342465</v>
      </c>
      <c r="I171" s="40">
        <v>100</v>
      </c>
      <c r="J171" s="40">
        <v>0</v>
      </c>
      <c r="K171" s="42">
        <f t="shared" si="2"/>
        <v>1826.4840182648402</v>
      </c>
      <c r="L171" s="43">
        <v>55</v>
      </c>
      <c r="M171" s="44">
        <f t="shared" si="3"/>
        <v>821.91780821917814</v>
      </c>
      <c r="N171" s="45">
        <v>300</v>
      </c>
    </row>
    <row r="172" spans="1:14" ht="15">
      <c r="A172" s="37" t="s">
        <v>513</v>
      </c>
      <c r="B172" s="38" t="s">
        <v>514</v>
      </c>
      <c r="C172" s="39">
        <v>182504142</v>
      </c>
      <c r="D172" s="40">
        <f t="array" ref="D172:D173">INDEX('Себе Стоимость'!C$31:C$40, Q172)</f>
        <v>150</v>
      </c>
      <c r="E172" s="40">
        <v>20</v>
      </c>
      <c r="F172" s="41">
        <f t="shared" si="0"/>
        <v>150.68493150684932</v>
      </c>
      <c r="G172" s="40">
        <v>7</v>
      </c>
      <c r="H172" s="40">
        <f t="shared" si="1"/>
        <v>52.739726027397268</v>
      </c>
      <c r="I172" s="40">
        <v>100</v>
      </c>
      <c r="J172" s="40">
        <v>0</v>
      </c>
      <c r="K172" s="42">
        <f t="shared" si="2"/>
        <v>1674.2770167427702</v>
      </c>
      <c r="L172" s="43">
        <v>55</v>
      </c>
      <c r="M172" s="44">
        <f t="shared" si="3"/>
        <v>753.42465753424665</v>
      </c>
      <c r="N172" s="45">
        <v>300</v>
      </c>
    </row>
    <row r="173" spans="1:14" ht="15">
      <c r="A173" s="37" t="s">
        <v>515</v>
      </c>
      <c r="B173" s="38" t="s">
        <v>516</v>
      </c>
      <c r="C173" s="39">
        <v>182504143</v>
      </c>
      <c r="D173" s="40">
        <v>200</v>
      </c>
      <c r="E173" s="40">
        <v>20</v>
      </c>
      <c r="F173" s="41">
        <f t="shared" si="0"/>
        <v>164.38356164383563</v>
      </c>
      <c r="G173" s="40">
        <v>7</v>
      </c>
      <c r="H173" s="40">
        <f t="shared" si="1"/>
        <v>57.534246575342465</v>
      </c>
      <c r="I173" s="40">
        <v>100</v>
      </c>
      <c r="J173" s="40">
        <v>0</v>
      </c>
      <c r="K173" s="42">
        <f t="shared" si="2"/>
        <v>1826.4840182648402</v>
      </c>
      <c r="L173" s="43">
        <v>55</v>
      </c>
      <c r="M173" s="44">
        <f t="shared" si="3"/>
        <v>821.91780821917814</v>
      </c>
      <c r="N173" s="45">
        <v>300</v>
      </c>
    </row>
    <row r="174" spans="1:14" ht="15">
      <c r="A174" s="37" t="s">
        <v>517</v>
      </c>
      <c r="B174" s="38" t="s">
        <v>518</v>
      </c>
      <c r="C174" s="39">
        <v>182504144</v>
      </c>
      <c r="D174" s="40">
        <f t="array" ref="D174:D175">INDEX('Себе Стоимость'!C$31:C$40, Q174)</f>
        <v>150</v>
      </c>
      <c r="E174" s="40">
        <v>20</v>
      </c>
      <c r="F174" s="41">
        <f t="shared" si="0"/>
        <v>150.68493150684932</v>
      </c>
      <c r="G174" s="40">
        <v>7</v>
      </c>
      <c r="H174" s="40">
        <f t="shared" si="1"/>
        <v>52.739726027397268</v>
      </c>
      <c r="I174" s="40">
        <v>100</v>
      </c>
      <c r="J174" s="40">
        <v>0</v>
      </c>
      <c r="K174" s="42">
        <f t="shared" si="2"/>
        <v>1674.2770167427702</v>
      </c>
      <c r="L174" s="43">
        <v>55</v>
      </c>
      <c r="M174" s="44">
        <f t="shared" si="3"/>
        <v>753.42465753424665</v>
      </c>
      <c r="N174" s="45">
        <v>300</v>
      </c>
    </row>
    <row r="175" spans="1:14" ht="15">
      <c r="A175" s="37" t="s">
        <v>519</v>
      </c>
      <c r="B175" s="38" t="s">
        <v>520</v>
      </c>
      <c r="C175" s="39">
        <v>182504145</v>
      </c>
      <c r="D175" s="40">
        <v>200</v>
      </c>
      <c r="E175" s="40">
        <v>20</v>
      </c>
      <c r="F175" s="41">
        <f t="shared" si="0"/>
        <v>164.38356164383563</v>
      </c>
      <c r="G175" s="40">
        <v>7</v>
      </c>
      <c r="H175" s="40">
        <f t="shared" si="1"/>
        <v>57.534246575342465</v>
      </c>
      <c r="I175" s="40">
        <v>100</v>
      </c>
      <c r="J175" s="40">
        <v>0</v>
      </c>
      <c r="K175" s="42">
        <f t="shared" si="2"/>
        <v>1826.4840182648402</v>
      </c>
      <c r="L175" s="43">
        <v>55</v>
      </c>
      <c r="M175" s="44">
        <f t="shared" si="3"/>
        <v>821.91780821917814</v>
      </c>
      <c r="N175" s="45">
        <v>300</v>
      </c>
    </row>
    <row r="176" spans="1:14" ht="15">
      <c r="A176" s="37" t="s">
        <v>521</v>
      </c>
      <c r="B176" s="38" t="s">
        <v>522</v>
      </c>
      <c r="C176" s="39">
        <v>182504146</v>
      </c>
      <c r="D176" s="40">
        <f t="array" ref="D176:D177">INDEX('Себе Стоимость'!C$17:C$26, Q176)</f>
        <v>150</v>
      </c>
      <c r="E176" s="40">
        <v>20</v>
      </c>
      <c r="F176" s="41">
        <f t="shared" si="0"/>
        <v>150.68493150684932</v>
      </c>
      <c r="G176" s="40">
        <v>7</v>
      </c>
      <c r="H176" s="40">
        <f t="shared" si="1"/>
        <v>52.739726027397268</v>
      </c>
      <c r="I176" s="40">
        <v>100</v>
      </c>
      <c r="J176" s="40">
        <v>0</v>
      </c>
      <c r="K176" s="42">
        <f t="shared" si="2"/>
        <v>1674.2770167427702</v>
      </c>
      <c r="L176" s="43">
        <v>55</v>
      </c>
      <c r="M176" s="44">
        <f t="shared" si="3"/>
        <v>753.42465753424665</v>
      </c>
      <c r="N176" s="45">
        <v>300</v>
      </c>
    </row>
    <row r="177" spans="1:14" ht="15">
      <c r="A177" s="37" t="s">
        <v>523</v>
      </c>
      <c r="B177" s="38" t="s">
        <v>524</v>
      </c>
      <c r="C177" s="39">
        <v>182504147</v>
      </c>
      <c r="D177" s="40">
        <v>200</v>
      </c>
      <c r="E177" s="40">
        <v>20</v>
      </c>
      <c r="F177" s="41">
        <f t="shared" si="0"/>
        <v>164.38356164383563</v>
      </c>
      <c r="G177" s="40">
        <v>7</v>
      </c>
      <c r="H177" s="40">
        <f t="shared" si="1"/>
        <v>57.534246575342465</v>
      </c>
      <c r="I177" s="40">
        <v>100</v>
      </c>
      <c r="J177" s="40">
        <v>0</v>
      </c>
      <c r="K177" s="42">
        <f t="shared" si="2"/>
        <v>1826.4840182648402</v>
      </c>
      <c r="L177" s="43">
        <v>55</v>
      </c>
      <c r="M177" s="44">
        <f t="shared" si="3"/>
        <v>821.91780821917814</v>
      </c>
      <c r="N177" s="45">
        <v>300</v>
      </c>
    </row>
    <row r="178" spans="1:14" ht="15">
      <c r="A178" s="37" t="s">
        <v>525</v>
      </c>
      <c r="B178" s="38" t="s">
        <v>526</v>
      </c>
      <c r="C178" s="39">
        <v>182504148</v>
      </c>
      <c r="D178" s="40">
        <f t="array" ref="D178:D179">INDEX('Себе Стоимость'!C$45:C$54, Q178)</f>
        <v>150</v>
      </c>
      <c r="E178" s="40">
        <v>20</v>
      </c>
      <c r="F178" s="41">
        <f t="shared" si="0"/>
        <v>150.68493150684932</v>
      </c>
      <c r="G178" s="40">
        <v>7</v>
      </c>
      <c r="H178" s="40">
        <f t="shared" si="1"/>
        <v>52.739726027397268</v>
      </c>
      <c r="I178" s="40">
        <v>100</v>
      </c>
      <c r="J178" s="40">
        <v>0</v>
      </c>
      <c r="K178" s="42">
        <f t="shared" si="2"/>
        <v>1674.2770167427702</v>
      </c>
      <c r="L178" s="43">
        <v>55</v>
      </c>
      <c r="M178" s="44">
        <f t="shared" si="3"/>
        <v>753.42465753424665</v>
      </c>
      <c r="N178" s="45">
        <v>300</v>
      </c>
    </row>
    <row r="179" spans="1:14" ht="15">
      <c r="A179" s="37" t="s">
        <v>527</v>
      </c>
      <c r="B179" s="38" t="s">
        <v>528</v>
      </c>
      <c r="C179" s="39">
        <v>182504149</v>
      </c>
      <c r="D179" s="40">
        <v>200</v>
      </c>
      <c r="E179" s="40">
        <v>20</v>
      </c>
      <c r="F179" s="41">
        <f t="shared" si="0"/>
        <v>164.38356164383563</v>
      </c>
      <c r="G179" s="40">
        <v>7</v>
      </c>
      <c r="H179" s="40">
        <f t="shared" si="1"/>
        <v>57.534246575342465</v>
      </c>
      <c r="I179" s="40">
        <v>100</v>
      </c>
      <c r="J179" s="40">
        <v>0</v>
      </c>
      <c r="K179" s="42">
        <f t="shared" si="2"/>
        <v>1826.4840182648402</v>
      </c>
      <c r="L179" s="43">
        <v>55</v>
      </c>
      <c r="M179" s="44">
        <f t="shared" si="3"/>
        <v>821.91780821917814</v>
      </c>
      <c r="N179" s="45">
        <v>300</v>
      </c>
    </row>
    <row r="180" spans="1:14" ht="15">
      <c r="A180" s="37" t="s">
        <v>529</v>
      </c>
      <c r="B180" s="38" t="s">
        <v>530</v>
      </c>
      <c r="C180" s="39">
        <v>182504150</v>
      </c>
      <c r="D180" s="40">
        <f t="array" ref="D180:D181">INDEX('Себе Стоимость'!C$17:C$26, Q180)</f>
        <v>150</v>
      </c>
      <c r="E180" s="40">
        <v>20</v>
      </c>
      <c r="F180" s="41">
        <f t="shared" si="0"/>
        <v>150.68493150684932</v>
      </c>
      <c r="G180" s="40">
        <v>7</v>
      </c>
      <c r="H180" s="40">
        <f t="shared" si="1"/>
        <v>52.739726027397268</v>
      </c>
      <c r="I180" s="40">
        <v>100</v>
      </c>
      <c r="J180" s="40">
        <v>0</v>
      </c>
      <c r="K180" s="42">
        <f t="shared" si="2"/>
        <v>1674.2770167427702</v>
      </c>
      <c r="L180" s="43">
        <v>55</v>
      </c>
      <c r="M180" s="44">
        <f t="shared" si="3"/>
        <v>753.42465753424665</v>
      </c>
      <c r="N180" s="45">
        <v>300</v>
      </c>
    </row>
    <row r="181" spans="1:14" ht="15">
      <c r="A181" s="37" t="s">
        <v>531</v>
      </c>
      <c r="B181" s="38" t="s">
        <v>532</v>
      </c>
      <c r="C181" s="39">
        <v>182504151</v>
      </c>
      <c r="D181" s="40">
        <v>200</v>
      </c>
      <c r="E181" s="40">
        <v>20</v>
      </c>
      <c r="F181" s="41">
        <f t="shared" si="0"/>
        <v>164.38356164383563</v>
      </c>
      <c r="G181" s="40">
        <v>7</v>
      </c>
      <c r="H181" s="40">
        <f t="shared" si="1"/>
        <v>57.534246575342465</v>
      </c>
      <c r="I181" s="40">
        <v>100</v>
      </c>
      <c r="J181" s="40">
        <v>0</v>
      </c>
      <c r="K181" s="42">
        <f t="shared" si="2"/>
        <v>1826.4840182648402</v>
      </c>
      <c r="L181" s="43">
        <v>55</v>
      </c>
      <c r="M181" s="44">
        <f t="shared" si="3"/>
        <v>821.91780821917814</v>
      </c>
      <c r="N181" s="45">
        <v>300</v>
      </c>
    </row>
    <row r="182" spans="1:14" ht="15">
      <c r="A182" s="37" t="s">
        <v>533</v>
      </c>
      <c r="B182" s="38" t="s">
        <v>534</v>
      </c>
      <c r="C182" s="39">
        <v>182504152</v>
      </c>
      <c r="D182" s="40">
        <f t="array" ref="D182:D183">INDEX('Себе Стоимость'!C$31:C$40, Q182)</f>
        <v>150</v>
      </c>
      <c r="E182" s="40">
        <v>20</v>
      </c>
      <c r="F182" s="41">
        <f t="shared" si="0"/>
        <v>150.68493150684932</v>
      </c>
      <c r="G182" s="40">
        <v>7</v>
      </c>
      <c r="H182" s="40">
        <f t="shared" si="1"/>
        <v>52.739726027397268</v>
      </c>
      <c r="I182" s="40">
        <v>100</v>
      </c>
      <c r="J182" s="40">
        <v>0</v>
      </c>
      <c r="K182" s="42">
        <f t="shared" si="2"/>
        <v>1674.2770167427702</v>
      </c>
      <c r="L182" s="43">
        <v>55</v>
      </c>
      <c r="M182" s="44">
        <f t="shared" si="3"/>
        <v>753.42465753424665</v>
      </c>
      <c r="N182" s="45">
        <v>300</v>
      </c>
    </row>
    <row r="183" spans="1:14" ht="15">
      <c r="A183" s="37" t="s">
        <v>535</v>
      </c>
      <c r="B183" s="38" t="s">
        <v>536</v>
      </c>
      <c r="C183" s="39">
        <v>182504153</v>
      </c>
      <c r="D183" s="40">
        <v>200</v>
      </c>
      <c r="E183" s="40">
        <v>20</v>
      </c>
      <c r="F183" s="41">
        <f t="shared" si="0"/>
        <v>164.38356164383563</v>
      </c>
      <c r="G183" s="40">
        <v>7</v>
      </c>
      <c r="H183" s="40">
        <f t="shared" si="1"/>
        <v>57.534246575342465</v>
      </c>
      <c r="I183" s="40">
        <v>100</v>
      </c>
      <c r="J183" s="40">
        <v>0</v>
      </c>
      <c r="K183" s="42">
        <f t="shared" si="2"/>
        <v>1826.4840182648402</v>
      </c>
      <c r="L183" s="43">
        <v>55</v>
      </c>
      <c r="M183" s="44">
        <f t="shared" si="3"/>
        <v>821.91780821917814</v>
      </c>
      <c r="N183" s="45">
        <v>300</v>
      </c>
    </row>
    <row r="184" spans="1:14" ht="15">
      <c r="A184" s="37" t="s">
        <v>537</v>
      </c>
      <c r="B184" s="38" t="s">
        <v>538</v>
      </c>
      <c r="C184" s="39">
        <v>182504154</v>
      </c>
      <c r="D184" s="40">
        <f t="array" ref="D184:D185">INDEX('Себе Стоимость'!C$17:C$26, Q184)</f>
        <v>150</v>
      </c>
      <c r="E184" s="40">
        <v>20</v>
      </c>
      <c r="F184" s="41">
        <f t="shared" si="0"/>
        <v>150.68493150684932</v>
      </c>
      <c r="G184" s="40">
        <v>7</v>
      </c>
      <c r="H184" s="40">
        <f t="shared" si="1"/>
        <v>52.739726027397268</v>
      </c>
      <c r="I184" s="40">
        <v>100</v>
      </c>
      <c r="J184" s="40">
        <v>0</v>
      </c>
      <c r="K184" s="42">
        <f t="shared" si="2"/>
        <v>1674.2770167427702</v>
      </c>
      <c r="L184" s="43">
        <v>55</v>
      </c>
      <c r="M184" s="44">
        <f t="shared" si="3"/>
        <v>753.42465753424665</v>
      </c>
      <c r="N184" s="45">
        <v>300</v>
      </c>
    </row>
    <row r="185" spans="1:14" ht="15">
      <c r="A185" s="37" t="s">
        <v>539</v>
      </c>
      <c r="B185" s="38" t="s">
        <v>540</v>
      </c>
      <c r="C185" s="39">
        <v>182504155</v>
      </c>
      <c r="D185" s="40">
        <v>200</v>
      </c>
      <c r="E185" s="40">
        <v>20</v>
      </c>
      <c r="F185" s="41">
        <f t="shared" si="0"/>
        <v>164.38356164383563</v>
      </c>
      <c r="G185" s="40">
        <v>7</v>
      </c>
      <c r="H185" s="40">
        <f t="shared" si="1"/>
        <v>57.534246575342465</v>
      </c>
      <c r="I185" s="40">
        <v>100</v>
      </c>
      <c r="J185" s="40">
        <v>0</v>
      </c>
      <c r="K185" s="42">
        <f t="shared" si="2"/>
        <v>1826.4840182648402</v>
      </c>
      <c r="L185" s="43">
        <v>55</v>
      </c>
      <c r="M185" s="44">
        <f t="shared" si="3"/>
        <v>821.91780821917814</v>
      </c>
      <c r="N185" s="45">
        <v>300</v>
      </c>
    </row>
    <row r="186" spans="1:14" ht="15">
      <c r="A186" s="37" t="s">
        <v>541</v>
      </c>
      <c r="B186" s="38" t="s">
        <v>542</v>
      </c>
      <c r="C186" s="39">
        <v>182504156</v>
      </c>
      <c r="D186" s="40">
        <f t="array" ref="D186:D187">INDEX('Себе Стоимость'!C$31:C$40, Q186)</f>
        <v>150</v>
      </c>
      <c r="E186" s="40">
        <v>20</v>
      </c>
      <c r="F186" s="41">
        <f t="shared" si="0"/>
        <v>150.68493150684932</v>
      </c>
      <c r="G186" s="40">
        <v>7</v>
      </c>
      <c r="H186" s="40">
        <f t="shared" si="1"/>
        <v>52.739726027397268</v>
      </c>
      <c r="I186" s="40">
        <v>100</v>
      </c>
      <c r="J186" s="40">
        <v>0</v>
      </c>
      <c r="K186" s="42">
        <f t="shared" si="2"/>
        <v>1674.2770167427702</v>
      </c>
      <c r="L186" s="43">
        <v>55</v>
      </c>
      <c r="M186" s="44">
        <f t="shared" si="3"/>
        <v>753.42465753424665</v>
      </c>
      <c r="N186" s="45">
        <v>300</v>
      </c>
    </row>
    <row r="187" spans="1:14" ht="15">
      <c r="A187" s="37" t="s">
        <v>543</v>
      </c>
      <c r="B187" s="38" t="s">
        <v>544</v>
      </c>
      <c r="C187" s="39">
        <v>182504157</v>
      </c>
      <c r="D187" s="40">
        <v>200</v>
      </c>
      <c r="E187" s="40">
        <v>20</v>
      </c>
      <c r="F187" s="41">
        <f t="shared" si="0"/>
        <v>164.38356164383563</v>
      </c>
      <c r="G187" s="40">
        <v>7</v>
      </c>
      <c r="H187" s="40">
        <f t="shared" si="1"/>
        <v>57.534246575342465</v>
      </c>
      <c r="I187" s="40">
        <v>100</v>
      </c>
      <c r="J187" s="40">
        <v>0</v>
      </c>
      <c r="K187" s="42">
        <f t="shared" si="2"/>
        <v>1826.4840182648402</v>
      </c>
      <c r="L187" s="43">
        <v>55</v>
      </c>
      <c r="M187" s="44">
        <f t="shared" si="3"/>
        <v>821.91780821917814</v>
      </c>
      <c r="N187" s="45">
        <v>300</v>
      </c>
    </row>
    <row r="188" spans="1:14" ht="15">
      <c r="A188" s="37" t="s">
        <v>545</v>
      </c>
      <c r="B188" s="38" t="s">
        <v>546</v>
      </c>
      <c r="C188" s="39">
        <v>182504158</v>
      </c>
      <c r="D188" s="40">
        <f t="array" ref="D188:D189">INDEX('Себе Стоимость'!C$45:C$54, Q188)</f>
        <v>150</v>
      </c>
      <c r="E188" s="40">
        <v>20</v>
      </c>
      <c r="F188" s="41">
        <f t="shared" si="0"/>
        <v>150.68493150684932</v>
      </c>
      <c r="G188" s="40">
        <v>7</v>
      </c>
      <c r="H188" s="40">
        <f t="shared" si="1"/>
        <v>52.739726027397268</v>
      </c>
      <c r="I188" s="40">
        <v>100</v>
      </c>
      <c r="J188" s="40">
        <v>0</v>
      </c>
      <c r="K188" s="42">
        <f t="shared" si="2"/>
        <v>1674.2770167427702</v>
      </c>
      <c r="L188" s="43">
        <v>55</v>
      </c>
      <c r="M188" s="44">
        <f t="shared" si="3"/>
        <v>753.42465753424665</v>
      </c>
      <c r="N188" s="45">
        <v>300</v>
      </c>
    </row>
    <row r="189" spans="1:14" ht="15">
      <c r="A189" s="37" t="s">
        <v>547</v>
      </c>
      <c r="B189" s="38" t="s">
        <v>548</v>
      </c>
      <c r="C189" s="39">
        <v>182504159</v>
      </c>
      <c r="D189" s="40">
        <v>200</v>
      </c>
      <c r="E189" s="40">
        <v>20</v>
      </c>
      <c r="F189" s="41">
        <f t="shared" si="0"/>
        <v>164.38356164383563</v>
      </c>
      <c r="G189" s="40">
        <v>7</v>
      </c>
      <c r="H189" s="40">
        <f t="shared" si="1"/>
        <v>57.534246575342465</v>
      </c>
      <c r="I189" s="40">
        <v>100</v>
      </c>
      <c r="J189" s="40">
        <v>0</v>
      </c>
      <c r="K189" s="42">
        <f t="shared" si="2"/>
        <v>1826.4840182648402</v>
      </c>
      <c r="L189" s="43">
        <v>55</v>
      </c>
      <c r="M189" s="44">
        <f t="shared" si="3"/>
        <v>821.91780821917814</v>
      </c>
      <c r="N189" s="45">
        <v>300</v>
      </c>
    </row>
    <row r="190" spans="1:14" ht="15">
      <c r="A190" s="37" t="s">
        <v>549</v>
      </c>
      <c r="B190" s="38" t="s">
        <v>550</v>
      </c>
      <c r="C190" s="39">
        <v>182504160</v>
      </c>
      <c r="D190" s="40">
        <f t="array" ref="D190:D191">INDEX('Себе Стоимость'!C$45:C$54, Q190)</f>
        <v>150</v>
      </c>
      <c r="E190" s="40">
        <v>20</v>
      </c>
      <c r="F190" s="41">
        <f t="shared" si="0"/>
        <v>150.68493150684932</v>
      </c>
      <c r="G190" s="40">
        <v>7</v>
      </c>
      <c r="H190" s="40">
        <f t="shared" si="1"/>
        <v>52.739726027397268</v>
      </c>
      <c r="I190" s="40">
        <v>100</v>
      </c>
      <c r="J190" s="40">
        <v>0</v>
      </c>
      <c r="K190" s="42">
        <f t="shared" si="2"/>
        <v>1674.2770167427702</v>
      </c>
      <c r="L190" s="43">
        <v>55</v>
      </c>
      <c r="M190" s="44">
        <f t="shared" si="3"/>
        <v>753.42465753424665</v>
      </c>
      <c r="N190" s="45">
        <v>300</v>
      </c>
    </row>
    <row r="191" spans="1:14" ht="15">
      <c r="A191" s="37" t="s">
        <v>551</v>
      </c>
      <c r="B191" s="38" t="s">
        <v>552</v>
      </c>
      <c r="C191" s="39">
        <v>182504161</v>
      </c>
      <c r="D191" s="40">
        <v>200</v>
      </c>
      <c r="E191" s="40">
        <v>20</v>
      </c>
      <c r="F191" s="41">
        <f t="shared" si="0"/>
        <v>164.38356164383563</v>
      </c>
      <c r="G191" s="40">
        <v>7</v>
      </c>
      <c r="H191" s="40">
        <f t="shared" si="1"/>
        <v>57.534246575342465</v>
      </c>
      <c r="I191" s="40">
        <v>100</v>
      </c>
      <c r="J191" s="40">
        <v>0</v>
      </c>
      <c r="K191" s="42">
        <f t="shared" si="2"/>
        <v>1826.4840182648402</v>
      </c>
      <c r="L191" s="43">
        <v>55</v>
      </c>
      <c r="M191" s="44">
        <f t="shared" si="3"/>
        <v>821.91780821917814</v>
      </c>
      <c r="N191" s="45">
        <v>300</v>
      </c>
    </row>
    <row r="192" spans="1:14" ht="15">
      <c r="A192" s="37" t="s">
        <v>553</v>
      </c>
      <c r="B192" s="38" t="s">
        <v>554</v>
      </c>
      <c r="C192" s="39">
        <v>182504162</v>
      </c>
      <c r="D192" s="40">
        <f t="array" ref="D192:D193">INDEX('Себе Стоимость'!C$17:C$26, Q192)</f>
        <v>150</v>
      </c>
      <c r="E192" s="40">
        <v>20</v>
      </c>
      <c r="F192" s="41">
        <f t="shared" si="0"/>
        <v>150.68493150684932</v>
      </c>
      <c r="G192" s="40">
        <v>7</v>
      </c>
      <c r="H192" s="40">
        <f t="shared" si="1"/>
        <v>52.739726027397268</v>
      </c>
      <c r="I192" s="40">
        <v>100</v>
      </c>
      <c r="J192" s="40">
        <v>0</v>
      </c>
      <c r="K192" s="42">
        <f t="shared" si="2"/>
        <v>1674.2770167427702</v>
      </c>
      <c r="L192" s="43">
        <v>55</v>
      </c>
      <c r="M192" s="44">
        <f t="shared" si="3"/>
        <v>753.42465753424665</v>
      </c>
      <c r="N192" s="45">
        <v>300</v>
      </c>
    </row>
    <row r="193" spans="1:14" ht="15">
      <c r="A193" s="37" t="s">
        <v>555</v>
      </c>
      <c r="B193" s="38" t="s">
        <v>556</v>
      </c>
      <c r="C193" s="39">
        <v>182504163</v>
      </c>
      <c r="D193" s="40">
        <v>200</v>
      </c>
      <c r="E193" s="40">
        <v>20</v>
      </c>
      <c r="F193" s="41">
        <f t="shared" si="0"/>
        <v>164.38356164383563</v>
      </c>
      <c r="G193" s="40">
        <v>7</v>
      </c>
      <c r="H193" s="40">
        <f t="shared" si="1"/>
        <v>57.534246575342465</v>
      </c>
      <c r="I193" s="40">
        <v>100</v>
      </c>
      <c r="J193" s="40">
        <v>0</v>
      </c>
      <c r="K193" s="42">
        <f t="shared" si="2"/>
        <v>1826.4840182648402</v>
      </c>
      <c r="L193" s="43">
        <v>55</v>
      </c>
      <c r="M193" s="44">
        <f t="shared" si="3"/>
        <v>821.91780821917814</v>
      </c>
      <c r="N193" s="45">
        <v>300</v>
      </c>
    </row>
    <row r="194" spans="1:14" ht="15">
      <c r="A194" s="37" t="s">
        <v>557</v>
      </c>
      <c r="B194" s="38" t="s">
        <v>558</v>
      </c>
      <c r="C194" s="39">
        <v>182504164</v>
      </c>
      <c r="D194" s="40">
        <f t="array" ref="D194:D195">INDEX('Себе Стоимость'!C$17:C$26, Q194)</f>
        <v>150</v>
      </c>
      <c r="E194" s="40">
        <v>20</v>
      </c>
      <c r="F194" s="41">
        <f t="shared" si="0"/>
        <v>150.68493150684932</v>
      </c>
      <c r="G194" s="40">
        <v>7</v>
      </c>
      <c r="H194" s="40">
        <f t="shared" si="1"/>
        <v>52.739726027397268</v>
      </c>
      <c r="I194" s="40">
        <v>100</v>
      </c>
      <c r="J194" s="40">
        <v>0</v>
      </c>
      <c r="K194" s="42">
        <f t="shared" si="2"/>
        <v>1674.2770167427702</v>
      </c>
      <c r="L194" s="43">
        <v>55</v>
      </c>
      <c r="M194" s="44">
        <f t="shared" si="3"/>
        <v>753.42465753424665</v>
      </c>
      <c r="N194" s="45">
        <v>300</v>
      </c>
    </row>
    <row r="195" spans="1:14" ht="15">
      <c r="A195" s="37" t="s">
        <v>559</v>
      </c>
      <c r="B195" s="38" t="s">
        <v>560</v>
      </c>
      <c r="C195" s="39">
        <v>182504165</v>
      </c>
      <c r="D195" s="40">
        <v>200</v>
      </c>
      <c r="E195" s="40">
        <v>20</v>
      </c>
      <c r="F195" s="41">
        <f t="shared" si="0"/>
        <v>164.38356164383563</v>
      </c>
      <c r="G195" s="40">
        <v>7</v>
      </c>
      <c r="H195" s="40">
        <f t="shared" si="1"/>
        <v>57.534246575342465</v>
      </c>
      <c r="I195" s="40">
        <v>100</v>
      </c>
      <c r="J195" s="40">
        <v>0</v>
      </c>
      <c r="K195" s="42">
        <f t="shared" si="2"/>
        <v>1826.4840182648402</v>
      </c>
      <c r="L195" s="43">
        <v>55</v>
      </c>
      <c r="M195" s="44">
        <f t="shared" si="3"/>
        <v>821.91780821917814</v>
      </c>
      <c r="N195" s="45">
        <v>300</v>
      </c>
    </row>
    <row r="196" spans="1:14" ht="15">
      <c r="A196" s="37" t="s">
        <v>561</v>
      </c>
      <c r="B196" s="38" t="s">
        <v>562</v>
      </c>
      <c r="C196" s="39">
        <v>182504166</v>
      </c>
      <c r="D196" s="40">
        <f t="array" ref="D196:D197">INDEX('Себе Стоимость'!C$31:C$40, Q196)</f>
        <v>150</v>
      </c>
      <c r="E196" s="40">
        <v>20</v>
      </c>
      <c r="F196" s="41">
        <f t="shared" si="0"/>
        <v>150.68493150684932</v>
      </c>
      <c r="G196" s="40">
        <v>7</v>
      </c>
      <c r="H196" s="40">
        <f t="shared" si="1"/>
        <v>52.739726027397268</v>
      </c>
      <c r="I196" s="40">
        <v>100</v>
      </c>
      <c r="J196" s="40">
        <v>0</v>
      </c>
      <c r="K196" s="42">
        <f t="shared" si="2"/>
        <v>1674.2770167427702</v>
      </c>
      <c r="L196" s="43">
        <v>55</v>
      </c>
      <c r="M196" s="44">
        <f t="shared" si="3"/>
        <v>753.42465753424665</v>
      </c>
      <c r="N196" s="45">
        <v>300</v>
      </c>
    </row>
    <row r="197" spans="1:14" ht="15">
      <c r="A197" s="37" t="s">
        <v>563</v>
      </c>
      <c r="B197" s="38" t="s">
        <v>564</v>
      </c>
      <c r="C197" s="39">
        <v>182504168</v>
      </c>
      <c r="D197" s="40">
        <v>200</v>
      </c>
      <c r="E197" s="40">
        <v>20</v>
      </c>
      <c r="F197" s="41">
        <f t="shared" si="0"/>
        <v>164.38356164383563</v>
      </c>
      <c r="G197" s="40">
        <v>7</v>
      </c>
      <c r="H197" s="40">
        <f t="shared" si="1"/>
        <v>57.534246575342465</v>
      </c>
      <c r="I197" s="40">
        <v>100</v>
      </c>
      <c r="J197" s="40">
        <v>0</v>
      </c>
      <c r="K197" s="42">
        <f t="shared" si="2"/>
        <v>1826.4840182648402</v>
      </c>
      <c r="L197" s="43">
        <v>55</v>
      </c>
      <c r="M197" s="44">
        <f t="shared" si="3"/>
        <v>821.91780821917814</v>
      </c>
      <c r="N197" s="45">
        <v>300</v>
      </c>
    </row>
    <row r="198" spans="1:14" ht="15">
      <c r="A198" s="37" t="s">
        <v>565</v>
      </c>
      <c r="B198" s="38" t="s">
        <v>566</v>
      </c>
      <c r="C198" s="39">
        <v>182504169</v>
      </c>
      <c r="D198" s="40">
        <f t="array" ref="D198:D199">INDEX('Себе Стоимость'!C$45:C$54, Q198)</f>
        <v>150</v>
      </c>
      <c r="E198" s="40">
        <v>20</v>
      </c>
      <c r="F198" s="41">
        <f t="shared" si="0"/>
        <v>150.68493150684932</v>
      </c>
      <c r="G198" s="40">
        <v>7</v>
      </c>
      <c r="H198" s="40">
        <f t="shared" si="1"/>
        <v>52.739726027397268</v>
      </c>
      <c r="I198" s="40">
        <v>100</v>
      </c>
      <c r="J198" s="40">
        <v>0</v>
      </c>
      <c r="K198" s="42">
        <f t="shared" si="2"/>
        <v>1674.2770167427702</v>
      </c>
      <c r="L198" s="43">
        <v>55</v>
      </c>
      <c r="M198" s="44">
        <f t="shared" si="3"/>
        <v>753.42465753424665</v>
      </c>
      <c r="N198" s="45">
        <v>300</v>
      </c>
    </row>
    <row r="199" spans="1:14" ht="15">
      <c r="A199" s="37" t="s">
        <v>567</v>
      </c>
      <c r="B199" s="38" t="s">
        <v>568</v>
      </c>
      <c r="C199" s="39">
        <v>182504170</v>
      </c>
      <c r="D199" s="40">
        <v>200</v>
      </c>
      <c r="E199" s="40">
        <v>20</v>
      </c>
      <c r="F199" s="41">
        <f t="shared" si="0"/>
        <v>164.38356164383563</v>
      </c>
      <c r="G199" s="40">
        <v>7</v>
      </c>
      <c r="H199" s="40">
        <f t="shared" si="1"/>
        <v>57.534246575342465</v>
      </c>
      <c r="I199" s="40">
        <v>100</v>
      </c>
      <c r="J199" s="40">
        <v>0</v>
      </c>
      <c r="K199" s="42">
        <f t="shared" si="2"/>
        <v>1826.4840182648402</v>
      </c>
      <c r="L199" s="43">
        <v>55</v>
      </c>
      <c r="M199" s="44">
        <f t="shared" si="3"/>
        <v>821.91780821917814</v>
      </c>
      <c r="N199" s="45">
        <v>300</v>
      </c>
    </row>
    <row r="200" spans="1:14" ht="15">
      <c r="A200" s="37" t="s">
        <v>569</v>
      </c>
      <c r="B200" s="38" t="s">
        <v>570</v>
      </c>
      <c r="C200" s="39">
        <v>182504172</v>
      </c>
      <c r="D200" s="40">
        <f t="array" ref="D200:D201">INDEX('Себе Стоимость'!C$17:C$26, Q200)</f>
        <v>150</v>
      </c>
      <c r="E200" s="40">
        <v>20</v>
      </c>
      <c r="F200" s="41">
        <f t="shared" si="0"/>
        <v>150.68493150684932</v>
      </c>
      <c r="G200" s="40">
        <v>7</v>
      </c>
      <c r="H200" s="40">
        <f t="shared" si="1"/>
        <v>52.739726027397268</v>
      </c>
      <c r="I200" s="40">
        <v>100</v>
      </c>
      <c r="J200" s="40">
        <v>0</v>
      </c>
      <c r="K200" s="42">
        <f t="shared" si="2"/>
        <v>1674.2770167427702</v>
      </c>
      <c r="L200" s="43">
        <v>55</v>
      </c>
      <c r="M200" s="44">
        <f t="shared" si="3"/>
        <v>753.42465753424665</v>
      </c>
      <c r="N200" s="45">
        <v>300</v>
      </c>
    </row>
    <row r="201" spans="1:14" ht="15">
      <c r="A201" s="37" t="s">
        <v>571</v>
      </c>
      <c r="B201" s="38" t="s">
        <v>572</v>
      </c>
      <c r="C201" s="39">
        <v>182504173</v>
      </c>
      <c r="D201" s="40">
        <v>200</v>
      </c>
      <c r="E201" s="40">
        <v>20</v>
      </c>
      <c r="F201" s="41">
        <f t="shared" si="0"/>
        <v>164.38356164383563</v>
      </c>
      <c r="G201" s="40">
        <v>7</v>
      </c>
      <c r="H201" s="40">
        <f t="shared" si="1"/>
        <v>57.534246575342465</v>
      </c>
      <c r="I201" s="40">
        <v>100</v>
      </c>
      <c r="J201" s="40">
        <v>0</v>
      </c>
      <c r="K201" s="42">
        <f t="shared" si="2"/>
        <v>1826.4840182648402</v>
      </c>
      <c r="L201" s="43">
        <v>55</v>
      </c>
      <c r="M201" s="44">
        <f t="shared" si="3"/>
        <v>821.91780821917814</v>
      </c>
      <c r="N201" s="45">
        <v>300</v>
      </c>
    </row>
    <row r="202" spans="1:14" ht="15">
      <c r="A202" s="37" t="s">
        <v>573</v>
      </c>
      <c r="B202" s="38" t="s">
        <v>574</v>
      </c>
      <c r="C202" s="39">
        <v>182504174</v>
      </c>
      <c r="D202" s="40">
        <f t="array" ref="D202:D203">INDEX('Себе Стоимость'!C$31:C$40, Q202)</f>
        <v>150</v>
      </c>
      <c r="E202" s="40">
        <v>20</v>
      </c>
      <c r="F202" s="41">
        <f t="shared" si="0"/>
        <v>150.68493150684932</v>
      </c>
      <c r="G202" s="40">
        <v>7</v>
      </c>
      <c r="H202" s="40">
        <f t="shared" si="1"/>
        <v>52.739726027397268</v>
      </c>
      <c r="I202" s="40">
        <v>100</v>
      </c>
      <c r="J202" s="40">
        <v>0</v>
      </c>
      <c r="K202" s="42">
        <f t="shared" si="2"/>
        <v>1674.2770167427702</v>
      </c>
      <c r="L202" s="43">
        <v>55</v>
      </c>
      <c r="M202" s="44">
        <f t="shared" si="3"/>
        <v>753.42465753424665</v>
      </c>
      <c r="N202" s="45">
        <v>300</v>
      </c>
    </row>
    <row r="203" spans="1:14" ht="15">
      <c r="A203" s="37" t="s">
        <v>575</v>
      </c>
      <c r="B203" s="38" t="s">
        <v>576</v>
      </c>
      <c r="C203" s="39">
        <v>182504175</v>
      </c>
      <c r="D203" s="40">
        <v>200</v>
      </c>
      <c r="E203" s="40">
        <v>20</v>
      </c>
      <c r="F203" s="41">
        <f t="shared" si="0"/>
        <v>164.38356164383563</v>
      </c>
      <c r="G203" s="40">
        <v>7</v>
      </c>
      <c r="H203" s="40">
        <f t="shared" si="1"/>
        <v>57.534246575342465</v>
      </c>
      <c r="I203" s="40">
        <v>100</v>
      </c>
      <c r="J203" s="40">
        <v>0</v>
      </c>
      <c r="K203" s="42">
        <f t="shared" si="2"/>
        <v>1826.4840182648402</v>
      </c>
      <c r="L203" s="43">
        <v>55</v>
      </c>
      <c r="M203" s="44">
        <f t="shared" si="3"/>
        <v>821.91780821917814</v>
      </c>
      <c r="N203" s="45">
        <v>300</v>
      </c>
    </row>
    <row r="204" spans="1:14" ht="15">
      <c r="A204" s="37" t="s">
        <v>577</v>
      </c>
      <c r="B204" s="38" t="s">
        <v>578</v>
      </c>
      <c r="C204" s="39">
        <v>182504176</v>
      </c>
      <c r="D204" s="40">
        <f t="array" ref="D204:D205">INDEX('Себе Стоимость'!C$45:C$54, Q204)</f>
        <v>150</v>
      </c>
      <c r="E204" s="40">
        <v>20</v>
      </c>
      <c r="F204" s="41">
        <f t="shared" si="0"/>
        <v>150.68493150684932</v>
      </c>
      <c r="G204" s="40">
        <v>7</v>
      </c>
      <c r="H204" s="40">
        <f t="shared" si="1"/>
        <v>52.739726027397268</v>
      </c>
      <c r="I204" s="40">
        <v>100</v>
      </c>
      <c r="J204" s="40">
        <v>0</v>
      </c>
      <c r="K204" s="42">
        <f t="shared" si="2"/>
        <v>1674.2770167427702</v>
      </c>
      <c r="L204" s="43">
        <v>55</v>
      </c>
      <c r="M204" s="44">
        <f t="shared" si="3"/>
        <v>753.42465753424665</v>
      </c>
      <c r="N204" s="45">
        <v>300</v>
      </c>
    </row>
    <row r="205" spans="1:14" ht="15">
      <c r="A205" s="37" t="s">
        <v>579</v>
      </c>
      <c r="B205" s="38" t="s">
        <v>580</v>
      </c>
      <c r="C205" s="39">
        <v>182504177</v>
      </c>
      <c r="D205" s="40">
        <v>200</v>
      </c>
      <c r="E205" s="40">
        <v>20</v>
      </c>
      <c r="F205" s="41">
        <f t="shared" si="0"/>
        <v>164.38356164383563</v>
      </c>
      <c r="G205" s="40">
        <v>7</v>
      </c>
      <c r="H205" s="40">
        <f t="shared" si="1"/>
        <v>57.534246575342465</v>
      </c>
      <c r="I205" s="40">
        <v>100</v>
      </c>
      <c r="J205" s="40">
        <v>0</v>
      </c>
      <c r="K205" s="42">
        <f t="shared" si="2"/>
        <v>1826.4840182648402</v>
      </c>
      <c r="L205" s="43">
        <v>55</v>
      </c>
      <c r="M205" s="44">
        <f t="shared" si="3"/>
        <v>821.91780821917814</v>
      </c>
      <c r="N205" s="45">
        <v>300</v>
      </c>
    </row>
    <row r="206" spans="1:14" ht="15">
      <c r="A206" s="37" t="s">
        <v>581</v>
      </c>
      <c r="B206" s="38" t="s">
        <v>582</v>
      </c>
      <c r="C206" s="39">
        <v>182504179</v>
      </c>
      <c r="D206" s="40">
        <f t="array" ref="D206:D207">INDEX('Себе Стоимость'!C$45:C$54, Q206)</f>
        <v>150</v>
      </c>
      <c r="E206" s="40">
        <v>20</v>
      </c>
      <c r="F206" s="41">
        <f t="shared" si="0"/>
        <v>150.68493150684932</v>
      </c>
      <c r="G206" s="40">
        <v>7</v>
      </c>
      <c r="H206" s="40">
        <f t="shared" si="1"/>
        <v>52.739726027397268</v>
      </c>
      <c r="I206" s="40">
        <v>100</v>
      </c>
      <c r="J206" s="40">
        <v>0</v>
      </c>
      <c r="K206" s="42">
        <f t="shared" si="2"/>
        <v>1674.2770167427702</v>
      </c>
      <c r="L206" s="43">
        <v>55</v>
      </c>
      <c r="M206" s="44">
        <f t="shared" si="3"/>
        <v>753.42465753424665</v>
      </c>
      <c r="N206" s="45">
        <v>300</v>
      </c>
    </row>
    <row r="207" spans="1:14" ht="15">
      <c r="A207" s="37" t="s">
        <v>583</v>
      </c>
      <c r="B207" s="38" t="s">
        <v>584</v>
      </c>
      <c r="C207" s="39">
        <v>182504180</v>
      </c>
      <c r="D207" s="40">
        <v>200</v>
      </c>
      <c r="E207" s="40">
        <v>20</v>
      </c>
      <c r="F207" s="41">
        <f t="shared" si="0"/>
        <v>164.38356164383563</v>
      </c>
      <c r="G207" s="40">
        <v>7</v>
      </c>
      <c r="H207" s="40">
        <f t="shared" si="1"/>
        <v>57.534246575342465</v>
      </c>
      <c r="I207" s="40">
        <v>100</v>
      </c>
      <c r="J207" s="40">
        <v>0</v>
      </c>
      <c r="K207" s="42">
        <f t="shared" si="2"/>
        <v>1826.4840182648402</v>
      </c>
      <c r="L207" s="43">
        <v>55</v>
      </c>
      <c r="M207" s="44">
        <f t="shared" si="3"/>
        <v>821.91780821917814</v>
      </c>
      <c r="N207" s="45">
        <v>300</v>
      </c>
    </row>
    <row r="208" spans="1:14" ht="15">
      <c r="A208" s="37" t="s">
        <v>585</v>
      </c>
      <c r="B208" s="38" t="s">
        <v>586</v>
      </c>
      <c r="C208" s="39">
        <v>182504181</v>
      </c>
      <c r="D208" s="40">
        <f t="array" ref="D208:D209">INDEX('Себе Стоимость'!C$31:C$40, Q208)</f>
        <v>150</v>
      </c>
      <c r="E208" s="40">
        <v>20</v>
      </c>
      <c r="F208" s="41">
        <f t="shared" si="0"/>
        <v>150.68493150684932</v>
      </c>
      <c r="G208" s="40">
        <v>7</v>
      </c>
      <c r="H208" s="40">
        <f t="shared" si="1"/>
        <v>52.739726027397268</v>
      </c>
      <c r="I208" s="40">
        <v>100</v>
      </c>
      <c r="J208" s="40">
        <v>0</v>
      </c>
      <c r="K208" s="42">
        <f t="shared" si="2"/>
        <v>1674.2770167427702</v>
      </c>
      <c r="L208" s="43">
        <v>55</v>
      </c>
      <c r="M208" s="44">
        <f t="shared" si="3"/>
        <v>753.42465753424665</v>
      </c>
      <c r="N208" s="45">
        <v>300</v>
      </c>
    </row>
    <row r="209" spans="1:14" ht="15">
      <c r="A209" s="37" t="s">
        <v>587</v>
      </c>
      <c r="B209" s="38" t="s">
        <v>588</v>
      </c>
      <c r="C209" s="39">
        <v>182504182</v>
      </c>
      <c r="D209" s="40">
        <v>200</v>
      </c>
      <c r="E209" s="40">
        <v>20</v>
      </c>
      <c r="F209" s="41">
        <f t="shared" si="0"/>
        <v>164.38356164383563</v>
      </c>
      <c r="G209" s="40">
        <v>7</v>
      </c>
      <c r="H209" s="40">
        <f t="shared" si="1"/>
        <v>57.534246575342465</v>
      </c>
      <c r="I209" s="40">
        <v>100</v>
      </c>
      <c r="J209" s="40">
        <v>0</v>
      </c>
      <c r="K209" s="42">
        <f t="shared" si="2"/>
        <v>1826.4840182648402</v>
      </c>
      <c r="L209" s="43">
        <v>55</v>
      </c>
      <c r="M209" s="44">
        <f t="shared" si="3"/>
        <v>821.91780821917814</v>
      </c>
      <c r="N209" s="45">
        <v>300</v>
      </c>
    </row>
    <row r="210" spans="1:14" ht="15">
      <c r="A210" s="37" t="s">
        <v>589</v>
      </c>
      <c r="B210" s="38" t="s">
        <v>590</v>
      </c>
      <c r="C210" s="39">
        <v>182504183</v>
      </c>
      <c r="D210" s="40">
        <f t="array" ref="D210:D211">INDEX('Себе Стоимость'!C$45:C$54, Q210)</f>
        <v>150</v>
      </c>
      <c r="E210" s="40">
        <v>20</v>
      </c>
      <c r="F210" s="41">
        <f t="shared" si="0"/>
        <v>150.68493150684932</v>
      </c>
      <c r="G210" s="40">
        <v>7</v>
      </c>
      <c r="H210" s="40">
        <f t="shared" si="1"/>
        <v>52.739726027397268</v>
      </c>
      <c r="I210" s="40">
        <v>100</v>
      </c>
      <c r="J210" s="40">
        <v>0</v>
      </c>
      <c r="K210" s="42">
        <f t="shared" si="2"/>
        <v>1674.2770167427702</v>
      </c>
      <c r="L210" s="43">
        <v>55</v>
      </c>
      <c r="M210" s="44">
        <f t="shared" si="3"/>
        <v>753.42465753424665</v>
      </c>
      <c r="N210" s="45">
        <v>300</v>
      </c>
    </row>
    <row r="211" spans="1:14" ht="15">
      <c r="A211" s="37" t="s">
        <v>591</v>
      </c>
      <c r="B211" s="38" t="s">
        <v>592</v>
      </c>
      <c r="C211" s="39">
        <v>182504184</v>
      </c>
      <c r="D211" s="40">
        <v>200</v>
      </c>
      <c r="E211" s="40">
        <v>20</v>
      </c>
      <c r="F211" s="41">
        <f t="shared" si="0"/>
        <v>164.38356164383563</v>
      </c>
      <c r="G211" s="40">
        <v>7</v>
      </c>
      <c r="H211" s="40">
        <f t="shared" si="1"/>
        <v>57.534246575342465</v>
      </c>
      <c r="I211" s="40">
        <v>100</v>
      </c>
      <c r="J211" s="40">
        <v>0</v>
      </c>
      <c r="K211" s="42">
        <f t="shared" si="2"/>
        <v>1826.4840182648402</v>
      </c>
      <c r="L211" s="43">
        <v>55</v>
      </c>
      <c r="M211" s="44">
        <f t="shared" si="3"/>
        <v>821.91780821917814</v>
      </c>
      <c r="N211" s="45">
        <v>300</v>
      </c>
    </row>
    <row r="212" spans="1:14" ht="15">
      <c r="A212" s="37" t="s">
        <v>593</v>
      </c>
      <c r="B212" s="38" t="s">
        <v>594</v>
      </c>
      <c r="C212" s="39">
        <v>182504185</v>
      </c>
      <c r="D212" s="40">
        <f t="array" ref="D212:D213">INDEX('Себе Стоимость'!C$45:C$54, Q212)</f>
        <v>150</v>
      </c>
      <c r="E212" s="40">
        <v>20</v>
      </c>
      <c r="F212" s="41">
        <f t="shared" si="0"/>
        <v>150.68493150684932</v>
      </c>
      <c r="G212" s="40">
        <v>7</v>
      </c>
      <c r="H212" s="40">
        <f t="shared" si="1"/>
        <v>52.739726027397268</v>
      </c>
      <c r="I212" s="40">
        <v>100</v>
      </c>
      <c r="J212" s="40">
        <v>0</v>
      </c>
      <c r="K212" s="42">
        <f t="shared" si="2"/>
        <v>1674.2770167427702</v>
      </c>
      <c r="L212" s="43">
        <v>55</v>
      </c>
      <c r="M212" s="44">
        <f t="shared" si="3"/>
        <v>753.42465753424665</v>
      </c>
      <c r="N212" s="45">
        <v>300</v>
      </c>
    </row>
    <row r="213" spans="1:14" ht="15">
      <c r="A213" s="37" t="s">
        <v>595</v>
      </c>
      <c r="B213" s="38" t="s">
        <v>596</v>
      </c>
      <c r="C213" s="39">
        <v>182504186</v>
      </c>
      <c r="D213" s="40">
        <v>200</v>
      </c>
      <c r="E213" s="40">
        <v>20</v>
      </c>
      <c r="F213" s="41">
        <f t="shared" si="0"/>
        <v>164.38356164383563</v>
      </c>
      <c r="G213" s="40">
        <v>7</v>
      </c>
      <c r="H213" s="40">
        <f t="shared" si="1"/>
        <v>57.534246575342465</v>
      </c>
      <c r="I213" s="40">
        <v>100</v>
      </c>
      <c r="J213" s="40">
        <v>0</v>
      </c>
      <c r="K213" s="42">
        <f t="shared" si="2"/>
        <v>1826.4840182648402</v>
      </c>
      <c r="L213" s="43">
        <v>55</v>
      </c>
      <c r="M213" s="44">
        <f t="shared" si="3"/>
        <v>821.91780821917814</v>
      </c>
      <c r="N213" s="45">
        <v>300</v>
      </c>
    </row>
    <row r="214" spans="1:14" ht="15">
      <c r="A214" s="37" t="s">
        <v>597</v>
      </c>
      <c r="B214" s="38" t="s">
        <v>598</v>
      </c>
      <c r="C214" s="39">
        <v>182504187</v>
      </c>
      <c r="D214" s="40">
        <f t="array" ref="D214:D215">INDEX('Себе Стоимость'!C$45:C$54, Q214)</f>
        <v>150</v>
      </c>
      <c r="E214" s="40">
        <v>20</v>
      </c>
      <c r="F214" s="41">
        <f t="shared" si="0"/>
        <v>150.68493150684932</v>
      </c>
      <c r="G214" s="40">
        <v>7</v>
      </c>
      <c r="H214" s="40">
        <f t="shared" si="1"/>
        <v>52.739726027397268</v>
      </c>
      <c r="I214" s="40">
        <v>100</v>
      </c>
      <c r="J214" s="40">
        <v>0</v>
      </c>
      <c r="K214" s="42">
        <f t="shared" si="2"/>
        <v>1674.2770167427702</v>
      </c>
      <c r="L214" s="43">
        <v>55</v>
      </c>
      <c r="M214" s="44">
        <f t="shared" si="3"/>
        <v>753.42465753424665</v>
      </c>
      <c r="N214" s="45">
        <v>300</v>
      </c>
    </row>
    <row r="215" spans="1:14" ht="15">
      <c r="A215" s="37" t="s">
        <v>599</v>
      </c>
      <c r="B215" s="38" t="s">
        <v>600</v>
      </c>
      <c r="C215" s="39">
        <v>182504188</v>
      </c>
      <c r="D215" s="40">
        <v>200</v>
      </c>
      <c r="E215" s="40">
        <v>20</v>
      </c>
      <c r="F215" s="41">
        <f t="shared" si="0"/>
        <v>164.38356164383563</v>
      </c>
      <c r="G215" s="40">
        <v>7</v>
      </c>
      <c r="H215" s="40">
        <f t="shared" si="1"/>
        <v>57.534246575342465</v>
      </c>
      <c r="I215" s="40">
        <v>100</v>
      </c>
      <c r="J215" s="40">
        <v>0</v>
      </c>
      <c r="K215" s="42">
        <f t="shared" si="2"/>
        <v>1826.4840182648402</v>
      </c>
      <c r="L215" s="43">
        <v>55</v>
      </c>
      <c r="M215" s="44">
        <f t="shared" si="3"/>
        <v>821.91780821917814</v>
      </c>
      <c r="N215" s="45">
        <v>300</v>
      </c>
    </row>
    <row r="216" spans="1:14" ht="15">
      <c r="A216" s="37" t="s">
        <v>601</v>
      </c>
      <c r="B216" s="38" t="s">
        <v>602</v>
      </c>
      <c r="C216" s="39">
        <v>182504189</v>
      </c>
      <c r="D216" s="40">
        <f t="array" ref="D216:D217">INDEX('Себе Стоимость'!C$31:C$40, Q216)</f>
        <v>150</v>
      </c>
      <c r="E216" s="40">
        <v>20</v>
      </c>
      <c r="F216" s="41">
        <f t="shared" si="0"/>
        <v>150.68493150684932</v>
      </c>
      <c r="G216" s="40">
        <v>7</v>
      </c>
      <c r="H216" s="40">
        <f t="shared" si="1"/>
        <v>52.739726027397268</v>
      </c>
      <c r="I216" s="40">
        <v>100</v>
      </c>
      <c r="J216" s="40">
        <v>0</v>
      </c>
      <c r="K216" s="42">
        <f t="shared" si="2"/>
        <v>1674.2770167427702</v>
      </c>
      <c r="L216" s="43">
        <v>55</v>
      </c>
      <c r="M216" s="44">
        <f t="shared" si="3"/>
        <v>753.42465753424665</v>
      </c>
      <c r="N216" s="45">
        <v>300</v>
      </c>
    </row>
    <row r="217" spans="1:14" ht="15">
      <c r="A217" s="37" t="s">
        <v>603</v>
      </c>
      <c r="B217" s="38" t="s">
        <v>604</v>
      </c>
      <c r="C217" s="39">
        <v>182504190</v>
      </c>
      <c r="D217" s="40">
        <v>200</v>
      </c>
      <c r="E217" s="40">
        <v>20</v>
      </c>
      <c r="F217" s="41">
        <f t="shared" si="0"/>
        <v>164.38356164383563</v>
      </c>
      <c r="G217" s="40">
        <v>7</v>
      </c>
      <c r="H217" s="40">
        <f t="shared" si="1"/>
        <v>57.534246575342465</v>
      </c>
      <c r="I217" s="40">
        <v>100</v>
      </c>
      <c r="J217" s="40">
        <v>0</v>
      </c>
      <c r="K217" s="42">
        <f t="shared" si="2"/>
        <v>1826.4840182648402</v>
      </c>
      <c r="L217" s="43">
        <v>55</v>
      </c>
      <c r="M217" s="44">
        <f t="shared" si="3"/>
        <v>821.91780821917814</v>
      </c>
      <c r="N217" s="45">
        <v>300</v>
      </c>
    </row>
    <row r="218" spans="1:14" ht="15">
      <c r="A218" s="37" t="s">
        <v>605</v>
      </c>
      <c r="B218" s="38" t="s">
        <v>606</v>
      </c>
      <c r="C218" s="39">
        <v>182504191</v>
      </c>
      <c r="D218" s="40">
        <f t="array" ref="D218:D219">INDEX('Себе Стоимость'!C$31:C$40, Q218)</f>
        <v>150</v>
      </c>
      <c r="E218" s="40">
        <v>20</v>
      </c>
      <c r="F218" s="41">
        <f t="shared" si="0"/>
        <v>150.68493150684932</v>
      </c>
      <c r="G218" s="40">
        <v>7</v>
      </c>
      <c r="H218" s="40">
        <f t="shared" si="1"/>
        <v>52.739726027397268</v>
      </c>
      <c r="I218" s="40">
        <v>100</v>
      </c>
      <c r="J218" s="40">
        <v>0</v>
      </c>
      <c r="K218" s="42">
        <f t="shared" si="2"/>
        <v>1674.2770167427702</v>
      </c>
      <c r="L218" s="43">
        <v>55</v>
      </c>
      <c r="M218" s="44">
        <f t="shared" si="3"/>
        <v>753.42465753424665</v>
      </c>
      <c r="N218" s="45">
        <v>300</v>
      </c>
    </row>
    <row r="219" spans="1:14" ht="15">
      <c r="A219" s="37" t="s">
        <v>607</v>
      </c>
      <c r="B219" s="38" t="s">
        <v>608</v>
      </c>
      <c r="C219" s="39">
        <v>182504192</v>
      </c>
      <c r="D219" s="40">
        <v>200</v>
      </c>
      <c r="E219" s="40">
        <v>20</v>
      </c>
      <c r="F219" s="41">
        <f t="shared" si="0"/>
        <v>164.38356164383563</v>
      </c>
      <c r="G219" s="40">
        <v>7</v>
      </c>
      <c r="H219" s="40">
        <f t="shared" si="1"/>
        <v>57.534246575342465</v>
      </c>
      <c r="I219" s="40">
        <v>100</v>
      </c>
      <c r="J219" s="40">
        <v>0</v>
      </c>
      <c r="K219" s="42">
        <f t="shared" si="2"/>
        <v>1826.4840182648402</v>
      </c>
      <c r="L219" s="43">
        <v>55</v>
      </c>
      <c r="M219" s="44">
        <f t="shared" si="3"/>
        <v>821.91780821917814</v>
      </c>
      <c r="N219" s="45">
        <v>300</v>
      </c>
    </row>
    <row r="220" spans="1:14" ht="15">
      <c r="A220" s="37" t="s">
        <v>609</v>
      </c>
      <c r="B220" s="38" t="s">
        <v>610</v>
      </c>
      <c r="C220" s="39">
        <v>182504193</v>
      </c>
      <c r="D220" s="40">
        <f t="array" ref="D220:D221">INDEX('Себе Стоимость'!C$45:C$54, Q220)</f>
        <v>150</v>
      </c>
      <c r="E220" s="40">
        <v>20</v>
      </c>
      <c r="F220" s="41">
        <f t="shared" si="0"/>
        <v>150.68493150684932</v>
      </c>
      <c r="G220" s="40">
        <v>7</v>
      </c>
      <c r="H220" s="40">
        <f t="shared" si="1"/>
        <v>52.739726027397268</v>
      </c>
      <c r="I220" s="40">
        <v>100</v>
      </c>
      <c r="J220" s="40">
        <v>0</v>
      </c>
      <c r="K220" s="42">
        <f t="shared" si="2"/>
        <v>1674.2770167427702</v>
      </c>
      <c r="L220" s="43">
        <v>55</v>
      </c>
      <c r="M220" s="44">
        <f t="shared" si="3"/>
        <v>753.42465753424665</v>
      </c>
      <c r="N220" s="45">
        <v>300</v>
      </c>
    </row>
    <row r="221" spans="1:14" ht="15">
      <c r="A221" s="37" t="s">
        <v>611</v>
      </c>
      <c r="B221" s="38" t="s">
        <v>612</v>
      </c>
      <c r="C221" s="39">
        <v>182504194</v>
      </c>
      <c r="D221" s="40">
        <v>200</v>
      </c>
      <c r="E221" s="40">
        <v>20</v>
      </c>
      <c r="F221" s="41">
        <f t="shared" si="0"/>
        <v>164.38356164383563</v>
      </c>
      <c r="G221" s="40">
        <v>7</v>
      </c>
      <c r="H221" s="40">
        <f t="shared" si="1"/>
        <v>57.534246575342465</v>
      </c>
      <c r="I221" s="40">
        <v>100</v>
      </c>
      <c r="J221" s="40">
        <v>0</v>
      </c>
      <c r="K221" s="42">
        <f t="shared" si="2"/>
        <v>1826.4840182648402</v>
      </c>
      <c r="L221" s="43">
        <v>55</v>
      </c>
      <c r="M221" s="44">
        <f t="shared" si="3"/>
        <v>821.91780821917814</v>
      </c>
      <c r="N221" s="45">
        <v>300</v>
      </c>
    </row>
    <row r="222" spans="1:14" ht="15">
      <c r="A222" s="37" t="s">
        <v>613</v>
      </c>
      <c r="B222" s="38" t="s">
        <v>614</v>
      </c>
      <c r="C222" s="39">
        <v>182504195</v>
      </c>
      <c r="D222" s="40">
        <f t="array" ref="D222:D223">INDEX('Себе Стоимость'!C$45:C$54, Q222)</f>
        <v>150</v>
      </c>
      <c r="E222" s="40">
        <v>20</v>
      </c>
      <c r="F222" s="41">
        <f t="shared" si="0"/>
        <v>150.68493150684932</v>
      </c>
      <c r="G222" s="40">
        <v>7</v>
      </c>
      <c r="H222" s="40">
        <f t="shared" si="1"/>
        <v>52.739726027397268</v>
      </c>
      <c r="I222" s="40">
        <v>100</v>
      </c>
      <c r="J222" s="40">
        <v>0</v>
      </c>
      <c r="K222" s="42">
        <f t="shared" si="2"/>
        <v>1674.2770167427702</v>
      </c>
      <c r="L222" s="43">
        <v>55</v>
      </c>
      <c r="M222" s="44">
        <f t="shared" si="3"/>
        <v>753.42465753424665</v>
      </c>
      <c r="N222" s="45">
        <v>300</v>
      </c>
    </row>
    <row r="223" spans="1:14" ht="15">
      <c r="A223" s="37" t="s">
        <v>615</v>
      </c>
      <c r="B223" s="38" t="s">
        <v>616</v>
      </c>
      <c r="C223" s="39">
        <v>182504196</v>
      </c>
      <c r="D223" s="40">
        <v>200</v>
      </c>
      <c r="E223" s="40">
        <v>20</v>
      </c>
      <c r="F223" s="41">
        <f t="shared" si="0"/>
        <v>164.38356164383563</v>
      </c>
      <c r="G223" s="40">
        <v>7</v>
      </c>
      <c r="H223" s="40">
        <f t="shared" si="1"/>
        <v>57.534246575342465</v>
      </c>
      <c r="I223" s="40">
        <v>100</v>
      </c>
      <c r="J223" s="40">
        <v>0</v>
      </c>
      <c r="K223" s="42">
        <f t="shared" si="2"/>
        <v>1826.4840182648402</v>
      </c>
      <c r="L223" s="43">
        <v>55</v>
      </c>
      <c r="M223" s="44">
        <f t="shared" si="3"/>
        <v>821.91780821917814</v>
      </c>
      <c r="N223" s="45">
        <v>300</v>
      </c>
    </row>
    <row r="224" spans="1:14" ht="15">
      <c r="A224" s="37" t="s">
        <v>617</v>
      </c>
      <c r="B224" s="38" t="s">
        <v>618</v>
      </c>
      <c r="C224" s="39">
        <v>182504197</v>
      </c>
      <c r="D224" s="40">
        <f t="array" ref="D224:D225">INDEX('Себе Стоимость'!C$31:C$40, Q224)</f>
        <v>150</v>
      </c>
      <c r="E224" s="40">
        <v>20</v>
      </c>
      <c r="F224" s="41">
        <f t="shared" si="0"/>
        <v>150.68493150684932</v>
      </c>
      <c r="G224" s="40">
        <v>7</v>
      </c>
      <c r="H224" s="40">
        <f t="shared" si="1"/>
        <v>52.739726027397268</v>
      </c>
      <c r="I224" s="40">
        <v>100</v>
      </c>
      <c r="J224" s="40">
        <v>0</v>
      </c>
      <c r="K224" s="42">
        <f t="shared" si="2"/>
        <v>1674.2770167427702</v>
      </c>
      <c r="L224" s="43">
        <v>55</v>
      </c>
      <c r="M224" s="44">
        <f t="shared" si="3"/>
        <v>753.42465753424665</v>
      </c>
      <c r="N224" s="45">
        <v>300</v>
      </c>
    </row>
    <row r="225" spans="1:14" ht="15">
      <c r="A225" s="37" t="s">
        <v>619</v>
      </c>
      <c r="B225" s="38" t="s">
        <v>620</v>
      </c>
      <c r="C225" s="39">
        <v>182504198</v>
      </c>
      <c r="D225" s="40">
        <v>200</v>
      </c>
      <c r="E225" s="40">
        <v>20</v>
      </c>
      <c r="F225" s="41">
        <f t="shared" si="0"/>
        <v>164.38356164383563</v>
      </c>
      <c r="G225" s="40">
        <v>7</v>
      </c>
      <c r="H225" s="40">
        <f t="shared" si="1"/>
        <v>57.534246575342465</v>
      </c>
      <c r="I225" s="40">
        <v>100</v>
      </c>
      <c r="J225" s="40">
        <v>0</v>
      </c>
      <c r="K225" s="42">
        <f t="shared" si="2"/>
        <v>1826.4840182648402</v>
      </c>
      <c r="L225" s="43">
        <v>55</v>
      </c>
      <c r="M225" s="44">
        <f t="shared" si="3"/>
        <v>821.91780821917814</v>
      </c>
      <c r="N225" s="45">
        <v>300</v>
      </c>
    </row>
    <row r="226" spans="1:14" ht="15">
      <c r="A226" s="37" t="s">
        <v>621</v>
      </c>
      <c r="B226" s="38" t="s">
        <v>622</v>
      </c>
      <c r="C226" s="39">
        <v>182504199</v>
      </c>
      <c r="D226" s="40">
        <f t="array" ref="D226:D227">INDEX('Себе Стоимость'!C$45:C$54, Q226)</f>
        <v>150</v>
      </c>
      <c r="E226" s="40">
        <v>20</v>
      </c>
      <c r="F226" s="41">
        <f t="shared" si="0"/>
        <v>150.68493150684932</v>
      </c>
      <c r="G226" s="40">
        <v>7</v>
      </c>
      <c r="H226" s="40">
        <f t="shared" si="1"/>
        <v>52.739726027397268</v>
      </c>
      <c r="I226" s="40">
        <v>100</v>
      </c>
      <c r="J226" s="40">
        <v>0</v>
      </c>
      <c r="K226" s="42">
        <f t="shared" si="2"/>
        <v>1674.2770167427702</v>
      </c>
      <c r="L226" s="43">
        <v>55</v>
      </c>
      <c r="M226" s="44">
        <f t="shared" si="3"/>
        <v>753.42465753424665</v>
      </c>
      <c r="N226" s="45">
        <v>300</v>
      </c>
    </row>
    <row r="227" spans="1:14" ht="15">
      <c r="A227" s="37" t="s">
        <v>623</v>
      </c>
      <c r="B227" s="38" t="s">
        <v>624</v>
      </c>
      <c r="C227" s="39">
        <v>182504200</v>
      </c>
      <c r="D227" s="40">
        <v>200</v>
      </c>
      <c r="E227" s="40">
        <v>20</v>
      </c>
      <c r="F227" s="41">
        <f t="shared" si="0"/>
        <v>164.38356164383563</v>
      </c>
      <c r="G227" s="40">
        <v>7</v>
      </c>
      <c r="H227" s="40">
        <f t="shared" si="1"/>
        <v>57.534246575342465</v>
      </c>
      <c r="I227" s="40">
        <v>100</v>
      </c>
      <c r="J227" s="40">
        <v>0</v>
      </c>
      <c r="K227" s="42">
        <f t="shared" si="2"/>
        <v>1826.4840182648402</v>
      </c>
      <c r="L227" s="43">
        <v>55</v>
      </c>
      <c r="M227" s="44">
        <f t="shared" si="3"/>
        <v>821.91780821917814</v>
      </c>
      <c r="N227" s="45">
        <v>300</v>
      </c>
    </row>
    <row r="228" spans="1:14" ht="15">
      <c r="A228" s="37" t="s">
        <v>625</v>
      </c>
      <c r="B228" s="38" t="s">
        <v>626</v>
      </c>
      <c r="C228" s="39">
        <v>182504201</v>
      </c>
      <c r="D228" s="40">
        <f t="array" ref="D228:D229">INDEX('Себе Стоимость'!C$31:C$40, Q228)</f>
        <v>150</v>
      </c>
      <c r="E228" s="40">
        <v>20</v>
      </c>
      <c r="F228" s="41">
        <f t="shared" si="0"/>
        <v>150.68493150684932</v>
      </c>
      <c r="G228" s="40">
        <v>7</v>
      </c>
      <c r="H228" s="40">
        <f t="shared" si="1"/>
        <v>52.739726027397268</v>
      </c>
      <c r="I228" s="40">
        <v>100</v>
      </c>
      <c r="J228" s="40">
        <v>0</v>
      </c>
      <c r="K228" s="42">
        <f t="shared" si="2"/>
        <v>1674.2770167427702</v>
      </c>
      <c r="L228" s="43">
        <v>55</v>
      </c>
      <c r="M228" s="44">
        <f t="shared" si="3"/>
        <v>753.42465753424665</v>
      </c>
      <c r="N228" s="45">
        <v>300</v>
      </c>
    </row>
    <row r="229" spans="1:14" ht="15">
      <c r="A229" s="37" t="s">
        <v>627</v>
      </c>
      <c r="B229" s="38" t="s">
        <v>628</v>
      </c>
      <c r="C229" s="39">
        <v>182504202</v>
      </c>
      <c r="D229" s="40">
        <v>200</v>
      </c>
      <c r="E229" s="40">
        <v>20</v>
      </c>
      <c r="F229" s="41">
        <f t="shared" si="0"/>
        <v>164.38356164383563</v>
      </c>
      <c r="G229" s="40">
        <v>7</v>
      </c>
      <c r="H229" s="40">
        <f t="shared" si="1"/>
        <v>57.534246575342465</v>
      </c>
      <c r="I229" s="40">
        <v>100</v>
      </c>
      <c r="J229" s="40">
        <v>0</v>
      </c>
      <c r="K229" s="42">
        <f t="shared" si="2"/>
        <v>1826.4840182648402</v>
      </c>
      <c r="L229" s="43">
        <v>55</v>
      </c>
      <c r="M229" s="44">
        <f t="shared" si="3"/>
        <v>821.91780821917814</v>
      </c>
      <c r="N229" s="45">
        <v>300</v>
      </c>
    </row>
    <row r="230" spans="1:14" ht="15">
      <c r="A230" s="37" t="s">
        <v>629</v>
      </c>
      <c r="B230" s="38" t="s">
        <v>630</v>
      </c>
      <c r="C230" s="39">
        <v>182504203</v>
      </c>
      <c r="D230" s="40">
        <f t="array" ref="D230:D231">INDEX('Себе Стоимость'!C$17:C$26, Q230)</f>
        <v>150</v>
      </c>
      <c r="E230" s="40">
        <v>20</v>
      </c>
      <c r="F230" s="41">
        <f t="shared" si="0"/>
        <v>150.68493150684932</v>
      </c>
      <c r="G230" s="40">
        <v>7</v>
      </c>
      <c r="H230" s="40">
        <f t="shared" si="1"/>
        <v>52.739726027397268</v>
      </c>
      <c r="I230" s="40">
        <v>100</v>
      </c>
      <c r="J230" s="40">
        <v>0</v>
      </c>
      <c r="K230" s="42">
        <f t="shared" si="2"/>
        <v>1674.2770167427702</v>
      </c>
      <c r="L230" s="43">
        <v>55</v>
      </c>
      <c r="M230" s="44">
        <f t="shared" si="3"/>
        <v>753.42465753424665</v>
      </c>
      <c r="N230" s="45">
        <v>300</v>
      </c>
    </row>
    <row r="231" spans="1:14" ht="15">
      <c r="A231" s="37" t="s">
        <v>631</v>
      </c>
      <c r="B231" s="38" t="s">
        <v>632</v>
      </c>
      <c r="C231" s="39">
        <v>182504204</v>
      </c>
      <c r="D231" s="40">
        <v>200</v>
      </c>
      <c r="E231" s="40">
        <v>20</v>
      </c>
      <c r="F231" s="41">
        <f t="shared" si="0"/>
        <v>164.38356164383563</v>
      </c>
      <c r="G231" s="40">
        <v>7</v>
      </c>
      <c r="H231" s="40">
        <f t="shared" si="1"/>
        <v>57.534246575342465</v>
      </c>
      <c r="I231" s="40">
        <v>100</v>
      </c>
      <c r="J231" s="40">
        <v>0</v>
      </c>
      <c r="K231" s="42">
        <f t="shared" si="2"/>
        <v>1826.4840182648402</v>
      </c>
      <c r="L231" s="43">
        <v>55</v>
      </c>
      <c r="M231" s="44">
        <f t="shared" si="3"/>
        <v>821.91780821917814</v>
      </c>
      <c r="N231" s="45">
        <v>300</v>
      </c>
    </row>
    <row r="232" spans="1:14" ht="15">
      <c r="A232" s="37" t="s">
        <v>633</v>
      </c>
      <c r="B232" s="38" t="s">
        <v>634</v>
      </c>
      <c r="C232" s="39">
        <v>182504205</v>
      </c>
      <c r="D232" s="40">
        <f t="array" ref="D232:D233">INDEX('Себе Стоимость'!C$31:C$40, Q232)</f>
        <v>150</v>
      </c>
      <c r="E232" s="40">
        <v>20</v>
      </c>
      <c r="F232" s="41">
        <f t="shared" si="0"/>
        <v>150.68493150684932</v>
      </c>
      <c r="G232" s="40">
        <v>7</v>
      </c>
      <c r="H232" s="40">
        <f t="shared" si="1"/>
        <v>52.739726027397268</v>
      </c>
      <c r="I232" s="40">
        <v>100</v>
      </c>
      <c r="J232" s="40">
        <v>0</v>
      </c>
      <c r="K232" s="42">
        <f t="shared" si="2"/>
        <v>1674.2770167427702</v>
      </c>
      <c r="L232" s="43">
        <v>55</v>
      </c>
      <c r="M232" s="44">
        <f t="shared" si="3"/>
        <v>753.42465753424665</v>
      </c>
      <c r="N232" s="45">
        <v>300</v>
      </c>
    </row>
    <row r="233" spans="1:14" ht="15">
      <c r="A233" s="37" t="s">
        <v>635</v>
      </c>
      <c r="B233" s="38" t="s">
        <v>636</v>
      </c>
      <c r="C233" s="39">
        <v>182504206</v>
      </c>
      <c r="D233" s="40">
        <v>200</v>
      </c>
      <c r="E233" s="40">
        <v>20</v>
      </c>
      <c r="F233" s="41">
        <f t="shared" si="0"/>
        <v>164.38356164383563</v>
      </c>
      <c r="G233" s="40">
        <v>7</v>
      </c>
      <c r="H233" s="40">
        <f t="shared" si="1"/>
        <v>57.534246575342465</v>
      </c>
      <c r="I233" s="40">
        <v>100</v>
      </c>
      <c r="J233" s="40">
        <v>0</v>
      </c>
      <c r="K233" s="42">
        <f t="shared" si="2"/>
        <v>1826.4840182648402</v>
      </c>
      <c r="L233" s="43">
        <v>55</v>
      </c>
      <c r="M233" s="44">
        <f t="shared" si="3"/>
        <v>821.91780821917814</v>
      </c>
      <c r="N233" s="45">
        <v>300</v>
      </c>
    </row>
    <row r="234" spans="1:14" ht="15">
      <c r="A234" s="37" t="s">
        <v>637</v>
      </c>
      <c r="B234" s="38" t="s">
        <v>638</v>
      </c>
      <c r="C234" s="39">
        <v>182504207</v>
      </c>
      <c r="D234" s="40">
        <f t="array" ref="D234:D235">INDEX('Себе Стоимость'!C$31:C$40, Q234)</f>
        <v>150</v>
      </c>
      <c r="E234" s="40">
        <v>20</v>
      </c>
      <c r="F234" s="41">
        <f t="shared" si="0"/>
        <v>150.68493150684932</v>
      </c>
      <c r="G234" s="40">
        <v>7</v>
      </c>
      <c r="H234" s="40">
        <f t="shared" si="1"/>
        <v>52.739726027397268</v>
      </c>
      <c r="I234" s="40">
        <v>100</v>
      </c>
      <c r="J234" s="40">
        <v>0</v>
      </c>
      <c r="K234" s="42">
        <f t="shared" si="2"/>
        <v>1674.2770167427702</v>
      </c>
      <c r="L234" s="43">
        <v>55</v>
      </c>
      <c r="M234" s="44">
        <f t="shared" si="3"/>
        <v>753.42465753424665</v>
      </c>
      <c r="N234" s="45">
        <v>300</v>
      </c>
    </row>
    <row r="235" spans="1:14" ht="15">
      <c r="A235" s="37" t="s">
        <v>639</v>
      </c>
      <c r="B235" s="38" t="s">
        <v>640</v>
      </c>
      <c r="C235" s="39">
        <v>182504208</v>
      </c>
      <c r="D235" s="40">
        <v>200</v>
      </c>
      <c r="E235" s="40">
        <v>20</v>
      </c>
      <c r="F235" s="41">
        <f t="shared" si="0"/>
        <v>164.38356164383563</v>
      </c>
      <c r="G235" s="40">
        <v>7</v>
      </c>
      <c r="H235" s="40">
        <f t="shared" si="1"/>
        <v>57.534246575342465</v>
      </c>
      <c r="I235" s="40">
        <v>100</v>
      </c>
      <c r="J235" s="40">
        <v>0</v>
      </c>
      <c r="K235" s="42">
        <f t="shared" si="2"/>
        <v>1826.4840182648402</v>
      </c>
      <c r="L235" s="43">
        <v>55</v>
      </c>
      <c r="M235" s="44">
        <f t="shared" si="3"/>
        <v>821.91780821917814</v>
      </c>
      <c r="N235" s="45">
        <v>300</v>
      </c>
    </row>
    <row r="236" spans="1:14" ht="15">
      <c r="A236" s="37" t="s">
        <v>641</v>
      </c>
      <c r="B236" s="38" t="s">
        <v>642</v>
      </c>
      <c r="C236" s="39">
        <v>182504209</v>
      </c>
      <c r="D236" s="40">
        <f t="array" ref="D236:D237">INDEX('Себе Стоимость'!C$31:C$40, Q236)</f>
        <v>150</v>
      </c>
      <c r="E236" s="40">
        <v>20</v>
      </c>
      <c r="F236" s="41">
        <f t="shared" si="0"/>
        <v>150.68493150684932</v>
      </c>
      <c r="G236" s="40">
        <v>7</v>
      </c>
      <c r="H236" s="40">
        <f t="shared" si="1"/>
        <v>52.739726027397268</v>
      </c>
      <c r="I236" s="40">
        <v>100</v>
      </c>
      <c r="J236" s="40">
        <v>0</v>
      </c>
      <c r="K236" s="42">
        <f t="shared" si="2"/>
        <v>1674.2770167427702</v>
      </c>
      <c r="L236" s="43">
        <v>55</v>
      </c>
      <c r="M236" s="44">
        <f t="shared" si="3"/>
        <v>753.42465753424665</v>
      </c>
      <c r="N236" s="45">
        <v>300</v>
      </c>
    </row>
    <row r="237" spans="1:14" ht="15">
      <c r="A237" s="37" t="s">
        <v>643</v>
      </c>
      <c r="B237" s="38" t="s">
        <v>644</v>
      </c>
      <c r="C237" s="39">
        <v>182504210</v>
      </c>
      <c r="D237" s="40">
        <v>200</v>
      </c>
      <c r="E237" s="40">
        <v>20</v>
      </c>
      <c r="F237" s="41">
        <f t="shared" si="0"/>
        <v>164.38356164383563</v>
      </c>
      <c r="G237" s="40">
        <v>7</v>
      </c>
      <c r="H237" s="40">
        <f t="shared" si="1"/>
        <v>57.534246575342465</v>
      </c>
      <c r="I237" s="40">
        <v>100</v>
      </c>
      <c r="J237" s="40">
        <v>0</v>
      </c>
      <c r="K237" s="42">
        <f t="shared" si="2"/>
        <v>1826.4840182648402</v>
      </c>
      <c r="L237" s="43">
        <v>55</v>
      </c>
      <c r="M237" s="44">
        <f t="shared" si="3"/>
        <v>821.91780821917814</v>
      </c>
      <c r="N237" s="45">
        <v>300</v>
      </c>
    </row>
    <row r="238" spans="1:14" ht="15">
      <c r="A238" s="37" t="s">
        <v>645</v>
      </c>
      <c r="B238" s="38" t="s">
        <v>646</v>
      </c>
      <c r="C238" s="39">
        <v>182504211</v>
      </c>
      <c r="D238" s="40">
        <f t="array" ref="D238:D239">INDEX('Себе Стоимость'!C$31:C$40, Q238)</f>
        <v>150</v>
      </c>
      <c r="E238" s="40">
        <v>20</v>
      </c>
      <c r="F238" s="41">
        <f t="shared" si="0"/>
        <v>150.68493150684932</v>
      </c>
      <c r="G238" s="40">
        <v>7</v>
      </c>
      <c r="H238" s="40">
        <f t="shared" si="1"/>
        <v>52.739726027397268</v>
      </c>
      <c r="I238" s="40">
        <v>100</v>
      </c>
      <c r="J238" s="40">
        <v>0</v>
      </c>
      <c r="K238" s="42">
        <f t="shared" si="2"/>
        <v>1674.2770167427702</v>
      </c>
      <c r="L238" s="43">
        <v>55</v>
      </c>
      <c r="M238" s="44">
        <f t="shared" si="3"/>
        <v>753.42465753424665</v>
      </c>
      <c r="N238" s="45">
        <v>300</v>
      </c>
    </row>
    <row r="239" spans="1:14" ht="15">
      <c r="A239" s="37" t="s">
        <v>647</v>
      </c>
      <c r="B239" s="38" t="s">
        <v>648</v>
      </c>
      <c r="C239" s="39">
        <v>182504212</v>
      </c>
      <c r="D239" s="40">
        <v>200</v>
      </c>
      <c r="E239" s="40">
        <v>20</v>
      </c>
      <c r="F239" s="41">
        <f t="shared" si="0"/>
        <v>164.38356164383563</v>
      </c>
      <c r="G239" s="40">
        <v>7</v>
      </c>
      <c r="H239" s="40">
        <f t="shared" si="1"/>
        <v>57.534246575342465</v>
      </c>
      <c r="I239" s="40">
        <v>100</v>
      </c>
      <c r="J239" s="40">
        <v>0</v>
      </c>
      <c r="K239" s="42">
        <f t="shared" si="2"/>
        <v>1826.4840182648402</v>
      </c>
      <c r="L239" s="43">
        <v>55</v>
      </c>
      <c r="M239" s="44">
        <f t="shared" si="3"/>
        <v>821.91780821917814</v>
      </c>
      <c r="N239" s="45">
        <v>300</v>
      </c>
    </row>
    <row r="240" spans="1:14" ht="15">
      <c r="A240" s="37" t="s">
        <v>649</v>
      </c>
      <c r="B240" s="38" t="s">
        <v>650</v>
      </c>
      <c r="C240" s="39">
        <v>182504213</v>
      </c>
      <c r="D240" s="40">
        <f t="array" ref="D240:D241">INDEX('Себе Стоимость'!C$31:C$40, Q240)</f>
        <v>150</v>
      </c>
      <c r="E240" s="40">
        <v>20</v>
      </c>
      <c r="F240" s="41">
        <f t="shared" si="0"/>
        <v>150.68493150684932</v>
      </c>
      <c r="G240" s="40">
        <v>7</v>
      </c>
      <c r="H240" s="40">
        <f t="shared" si="1"/>
        <v>52.739726027397268</v>
      </c>
      <c r="I240" s="40">
        <v>100</v>
      </c>
      <c r="J240" s="40">
        <v>0</v>
      </c>
      <c r="K240" s="42">
        <f t="shared" si="2"/>
        <v>1674.2770167427702</v>
      </c>
      <c r="L240" s="43">
        <v>55</v>
      </c>
      <c r="M240" s="44">
        <f t="shared" si="3"/>
        <v>753.42465753424665</v>
      </c>
      <c r="N240" s="45">
        <v>300</v>
      </c>
    </row>
    <row r="241" spans="1:14" ht="15">
      <c r="A241" s="37" t="s">
        <v>651</v>
      </c>
      <c r="B241" s="38" t="s">
        <v>652</v>
      </c>
      <c r="C241" s="39">
        <v>182504214</v>
      </c>
      <c r="D241" s="40">
        <v>200</v>
      </c>
      <c r="E241" s="40">
        <v>20</v>
      </c>
      <c r="F241" s="41">
        <f t="shared" si="0"/>
        <v>164.38356164383563</v>
      </c>
      <c r="G241" s="40">
        <v>7</v>
      </c>
      <c r="H241" s="40">
        <f t="shared" si="1"/>
        <v>57.534246575342465</v>
      </c>
      <c r="I241" s="40">
        <v>100</v>
      </c>
      <c r="J241" s="40">
        <v>0</v>
      </c>
      <c r="K241" s="42">
        <f t="shared" si="2"/>
        <v>1826.4840182648402</v>
      </c>
      <c r="L241" s="43">
        <v>55</v>
      </c>
      <c r="M241" s="44">
        <f t="shared" si="3"/>
        <v>821.91780821917814</v>
      </c>
      <c r="N241" s="45">
        <v>300</v>
      </c>
    </row>
    <row r="242" spans="1:14" ht="15">
      <c r="A242" s="37" t="s">
        <v>653</v>
      </c>
      <c r="B242" s="38" t="s">
        <v>654</v>
      </c>
      <c r="C242" s="39">
        <v>182504215</v>
      </c>
      <c r="D242" s="40">
        <f t="array" ref="D242:D243">INDEX('Себе Стоимость'!C$31:C$40, Q242)</f>
        <v>150</v>
      </c>
      <c r="E242" s="40">
        <v>20</v>
      </c>
      <c r="F242" s="41">
        <f t="shared" si="0"/>
        <v>150.68493150684932</v>
      </c>
      <c r="G242" s="40">
        <v>7</v>
      </c>
      <c r="H242" s="40">
        <f t="shared" si="1"/>
        <v>52.739726027397268</v>
      </c>
      <c r="I242" s="40">
        <v>100</v>
      </c>
      <c r="J242" s="40">
        <v>0</v>
      </c>
      <c r="K242" s="42">
        <f t="shared" si="2"/>
        <v>1674.2770167427702</v>
      </c>
      <c r="L242" s="43">
        <v>55</v>
      </c>
      <c r="M242" s="44">
        <f t="shared" si="3"/>
        <v>753.42465753424665</v>
      </c>
      <c r="N242" s="45">
        <v>300</v>
      </c>
    </row>
    <row r="243" spans="1:14" ht="15">
      <c r="A243" s="37" t="s">
        <v>655</v>
      </c>
      <c r="B243" s="38" t="s">
        <v>656</v>
      </c>
      <c r="C243" s="39">
        <v>182504216</v>
      </c>
      <c r="D243" s="40">
        <v>200</v>
      </c>
      <c r="E243" s="40">
        <v>20</v>
      </c>
      <c r="F243" s="41">
        <f t="shared" si="0"/>
        <v>164.38356164383563</v>
      </c>
      <c r="G243" s="40">
        <v>7</v>
      </c>
      <c r="H243" s="40">
        <f t="shared" si="1"/>
        <v>57.534246575342465</v>
      </c>
      <c r="I243" s="40">
        <v>100</v>
      </c>
      <c r="J243" s="40">
        <v>0</v>
      </c>
      <c r="K243" s="42">
        <f t="shared" si="2"/>
        <v>1826.4840182648402</v>
      </c>
      <c r="L243" s="43">
        <v>55</v>
      </c>
      <c r="M243" s="44">
        <f t="shared" si="3"/>
        <v>821.91780821917814</v>
      </c>
      <c r="N243" s="45">
        <v>300</v>
      </c>
    </row>
    <row r="244" spans="1:14" ht="15">
      <c r="A244" s="37" t="s">
        <v>657</v>
      </c>
      <c r="B244" s="38" t="s">
        <v>658</v>
      </c>
      <c r="C244" s="39">
        <v>182504217</v>
      </c>
      <c r="D244" s="40">
        <f t="array" ref="D244:D245">INDEX('Себе Стоимость'!C$17:C$26, Q244)</f>
        <v>150</v>
      </c>
      <c r="E244" s="40">
        <v>20</v>
      </c>
      <c r="F244" s="41">
        <f t="shared" si="0"/>
        <v>150.68493150684932</v>
      </c>
      <c r="G244" s="40">
        <v>7</v>
      </c>
      <c r="H244" s="40">
        <f t="shared" si="1"/>
        <v>52.739726027397268</v>
      </c>
      <c r="I244" s="40">
        <v>100</v>
      </c>
      <c r="J244" s="40">
        <v>0</v>
      </c>
      <c r="K244" s="42">
        <f t="shared" si="2"/>
        <v>1674.2770167427702</v>
      </c>
      <c r="L244" s="43">
        <v>55</v>
      </c>
      <c r="M244" s="44">
        <f t="shared" si="3"/>
        <v>753.42465753424665</v>
      </c>
      <c r="N244" s="45">
        <v>300</v>
      </c>
    </row>
    <row r="245" spans="1:14" ht="15">
      <c r="A245" s="37" t="s">
        <v>659</v>
      </c>
      <c r="B245" s="38" t="s">
        <v>660</v>
      </c>
      <c r="C245" s="39">
        <v>182504218</v>
      </c>
      <c r="D245" s="40">
        <v>200</v>
      </c>
      <c r="E245" s="40">
        <v>20</v>
      </c>
      <c r="F245" s="41">
        <f t="shared" si="0"/>
        <v>164.38356164383563</v>
      </c>
      <c r="G245" s="40">
        <v>7</v>
      </c>
      <c r="H245" s="40">
        <f t="shared" si="1"/>
        <v>57.534246575342465</v>
      </c>
      <c r="I245" s="40">
        <v>100</v>
      </c>
      <c r="J245" s="40">
        <v>0</v>
      </c>
      <c r="K245" s="42">
        <f t="shared" si="2"/>
        <v>1826.4840182648402</v>
      </c>
      <c r="L245" s="43">
        <v>55</v>
      </c>
      <c r="M245" s="44">
        <f t="shared" si="3"/>
        <v>821.91780821917814</v>
      </c>
      <c r="N245" s="45">
        <v>300</v>
      </c>
    </row>
    <row r="246" spans="1:14" ht="15">
      <c r="A246" s="37" t="s">
        <v>661</v>
      </c>
      <c r="B246" s="38" t="s">
        <v>662</v>
      </c>
      <c r="C246" s="39">
        <v>182504219</v>
      </c>
      <c r="D246" s="40">
        <f t="array" ref="D246:D247">INDEX('Себе Стоимость'!C$17:C$26, Q246)</f>
        <v>150</v>
      </c>
      <c r="E246" s="40">
        <v>20</v>
      </c>
      <c r="F246" s="41">
        <f t="shared" si="0"/>
        <v>150.68493150684932</v>
      </c>
      <c r="G246" s="40">
        <v>7</v>
      </c>
      <c r="H246" s="40">
        <f t="shared" si="1"/>
        <v>52.739726027397268</v>
      </c>
      <c r="I246" s="40">
        <v>100</v>
      </c>
      <c r="J246" s="40">
        <v>0</v>
      </c>
      <c r="K246" s="42">
        <f t="shared" si="2"/>
        <v>1674.2770167427702</v>
      </c>
      <c r="L246" s="43">
        <v>55</v>
      </c>
      <c r="M246" s="44">
        <f t="shared" si="3"/>
        <v>753.42465753424665</v>
      </c>
      <c r="N246" s="45">
        <v>300</v>
      </c>
    </row>
    <row r="247" spans="1:14" ht="15">
      <c r="A247" s="37" t="s">
        <v>663</v>
      </c>
      <c r="B247" s="38" t="s">
        <v>664</v>
      </c>
      <c r="C247" s="39">
        <v>182504220</v>
      </c>
      <c r="D247" s="40">
        <v>200</v>
      </c>
      <c r="E247" s="40">
        <v>20</v>
      </c>
      <c r="F247" s="41">
        <f t="shared" si="0"/>
        <v>164.38356164383563</v>
      </c>
      <c r="G247" s="40">
        <v>7</v>
      </c>
      <c r="H247" s="40">
        <f t="shared" si="1"/>
        <v>57.534246575342465</v>
      </c>
      <c r="I247" s="40">
        <v>100</v>
      </c>
      <c r="J247" s="40">
        <v>0</v>
      </c>
      <c r="K247" s="42">
        <f t="shared" si="2"/>
        <v>1826.4840182648402</v>
      </c>
      <c r="L247" s="43">
        <v>55</v>
      </c>
      <c r="M247" s="44">
        <f t="shared" si="3"/>
        <v>821.91780821917814</v>
      </c>
      <c r="N247" s="45">
        <v>300</v>
      </c>
    </row>
    <row r="248" spans="1:14" ht="15">
      <c r="A248" s="37" t="s">
        <v>665</v>
      </c>
      <c r="B248" s="38" t="s">
        <v>666</v>
      </c>
      <c r="C248" s="39">
        <v>182504221</v>
      </c>
      <c r="D248" s="40">
        <f t="array" ref="D248:D249">INDEX('Себе Стоимость'!C$45:C$54, Q248)</f>
        <v>150</v>
      </c>
      <c r="E248" s="40">
        <v>20</v>
      </c>
      <c r="F248" s="41">
        <f t="shared" si="0"/>
        <v>150.68493150684932</v>
      </c>
      <c r="G248" s="40">
        <v>7</v>
      </c>
      <c r="H248" s="40">
        <f t="shared" si="1"/>
        <v>52.739726027397268</v>
      </c>
      <c r="I248" s="40">
        <v>100</v>
      </c>
      <c r="J248" s="40">
        <v>0</v>
      </c>
      <c r="K248" s="42">
        <f t="shared" si="2"/>
        <v>1674.2770167427702</v>
      </c>
      <c r="L248" s="43">
        <v>55</v>
      </c>
      <c r="M248" s="44">
        <f t="shared" si="3"/>
        <v>753.42465753424665</v>
      </c>
      <c r="N248" s="45">
        <v>300</v>
      </c>
    </row>
    <row r="249" spans="1:14" ht="15">
      <c r="A249" s="37" t="s">
        <v>667</v>
      </c>
      <c r="B249" s="38" t="s">
        <v>668</v>
      </c>
      <c r="C249" s="39">
        <v>182504222</v>
      </c>
      <c r="D249" s="40">
        <v>200</v>
      </c>
      <c r="E249" s="40">
        <v>20</v>
      </c>
      <c r="F249" s="41">
        <f t="shared" si="0"/>
        <v>164.38356164383563</v>
      </c>
      <c r="G249" s="40">
        <v>7</v>
      </c>
      <c r="H249" s="40">
        <f t="shared" si="1"/>
        <v>57.534246575342465</v>
      </c>
      <c r="I249" s="40">
        <v>100</v>
      </c>
      <c r="J249" s="40">
        <v>0</v>
      </c>
      <c r="K249" s="42">
        <f t="shared" si="2"/>
        <v>1826.4840182648402</v>
      </c>
      <c r="L249" s="43">
        <v>55</v>
      </c>
      <c r="M249" s="44">
        <f t="shared" si="3"/>
        <v>821.91780821917814</v>
      </c>
      <c r="N249" s="45">
        <v>300</v>
      </c>
    </row>
    <row r="250" spans="1:14" ht="15">
      <c r="A250" s="37" t="s">
        <v>669</v>
      </c>
      <c r="B250" s="38" t="s">
        <v>670</v>
      </c>
      <c r="C250" s="39">
        <v>182504223</v>
      </c>
      <c r="D250" s="40">
        <f t="array" ref="D250:D251">INDEX('Себе Стоимость'!C$45:C$54, Q250)</f>
        <v>150</v>
      </c>
      <c r="E250" s="40">
        <v>20</v>
      </c>
      <c r="F250" s="41">
        <f t="shared" si="0"/>
        <v>150.68493150684932</v>
      </c>
      <c r="G250" s="40">
        <v>7</v>
      </c>
      <c r="H250" s="40">
        <f t="shared" si="1"/>
        <v>52.739726027397268</v>
      </c>
      <c r="I250" s="40">
        <v>100</v>
      </c>
      <c r="J250" s="40">
        <v>0</v>
      </c>
      <c r="K250" s="42">
        <f t="shared" si="2"/>
        <v>1674.2770167427702</v>
      </c>
      <c r="L250" s="43">
        <v>55</v>
      </c>
      <c r="M250" s="44">
        <f t="shared" si="3"/>
        <v>753.42465753424665</v>
      </c>
      <c r="N250" s="45">
        <v>300</v>
      </c>
    </row>
    <row r="251" spans="1:14" ht="15">
      <c r="A251" s="37" t="s">
        <v>671</v>
      </c>
      <c r="B251" s="38" t="s">
        <v>672</v>
      </c>
      <c r="C251" s="39">
        <v>182504224</v>
      </c>
      <c r="D251" s="40">
        <v>200</v>
      </c>
      <c r="E251" s="40">
        <v>20</v>
      </c>
      <c r="F251" s="41">
        <f t="shared" si="0"/>
        <v>164.38356164383563</v>
      </c>
      <c r="G251" s="40">
        <v>7</v>
      </c>
      <c r="H251" s="40">
        <f t="shared" si="1"/>
        <v>57.534246575342465</v>
      </c>
      <c r="I251" s="40">
        <v>100</v>
      </c>
      <c r="J251" s="40">
        <v>0</v>
      </c>
      <c r="K251" s="42">
        <f t="shared" si="2"/>
        <v>1786.7778439547351</v>
      </c>
      <c r="L251" s="43">
        <v>54</v>
      </c>
      <c r="M251" s="44">
        <f t="shared" si="3"/>
        <v>821.91780821917814</v>
      </c>
      <c r="N251" s="45">
        <v>300</v>
      </c>
    </row>
    <row r="252" spans="1:14" ht="12.75"/>
    <row r="253" spans="1:14" ht="12.75"/>
    <row r="254" spans="1:14" ht="12.75"/>
    <row r="255" spans="1:14" ht="12.75"/>
    <row r="256" spans="1:14" ht="12.75"/>
    <row r="257" ht="12.75"/>
    <row r="258" ht="12.75"/>
    <row r="259" ht="12.75"/>
    <row r="260" ht="12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10"/>
  <sheetViews>
    <sheetView topLeftCell="A37" workbookViewId="0">
      <selection activeCell="H2" sqref="H2"/>
    </sheetView>
  </sheetViews>
  <sheetFormatPr defaultColWidth="12.5703125" defaultRowHeight="15.75" customHeight="1"/>
  <cols>
    <col min="1" max="1" width="4.5703125" customWidth="1"/>
    <col min="2" max="2" width="16.85546875" customWidth="1"/>
    <col min="7" max="7" width="5.42578125" customWidth="1"/>
    <col min="10" max="10" width="5.140625" customWidth="1"/>
    <col min="11" max="11" width="13" customWidth="1"/>
    <col min="12" max="12" width="15.85546875" customWidth="1"/>
  </cols>
  <sheetData>
    <row r="1" spans="1:28" ht="33.75" customHeight="1">
      <c r="A1" s="52"/>
      <c r="B1" s="53" t="s">
        <v>685</v>
      </c>
      <c r="C1" s="52"/>
      <c r="D1" s="52"/>
      <c r="E1" s="52"/>
      <c r="F1" s="52"/>
      <c r="G1" s="52"/>
      <c r="H1" s="52"/>
      <c r="I1" s="52"/>
      <c r="J1" s="54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ht="30" customHeight="1">
      <c r="A2" s="56"/>
      <c r="B2" s="56" t="s">
        <v>686</v>
      </c>
      <c r="C2" s="56" t="s">
        <v>687</v>
      </c>
      <c r="D2" s="56" t="s">
        <v>698</v>
      </c>
      <c r="E2" s="56" t="s">
        <v>688</v>
      </c>
      <c r="F2" s="56" t="s">
        <v>689</v>
      </c>
      <c r="G2" s="52"/>
      <c r="H2" s="52"/>
      <c r="I2" s="52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spans="1:28">
      <c r="A3" s="57"/>
      <c r="B3" s="58" t="s">
        <v>193</v>
      </c>
      <c r="C3" s="58">
        <v>150</v>
      </c>
      <c r="D3" s="58">
        <v>270</v>
      </c>
      <c r="E3" s="59"/>
      <c r="F3" s="16">
        <f t="shared" ref="F3:F12" si="0">D3*E3</f>
        <v>0</v>
      </c>
      <c r="G3" s="60"/>
      <c r="H3" s="60"/>
      <c r="I3" s="60"/>
      <c r="J3" s="61"/>
      <c r="L3" s="55"/>
    </row>
    <row r="4" spans="1:28">
      <c r="A4" s="57"/>
      <c r="B4" s="58" t="s">
        <v>193</v>
      </c>
      <c r="C4" s="58">
        <v>200</v>
      </c>
      <c r="D4" s="58">
        <v>315</v>
      </c>
      <c r="E4" s="59"/>
      <c r="F4" s="16">
        <f t="shared" si="0"/>
        <v>0</v>
      </c>
      <c r="G4" s="60"/>
      <c r="H4" s="60"/>
      <c r="I4" s="60"/>
      <c r="J4" s="61"/>
      <c r="L4" s="55"/>
    </row>
    <row r="5" spans="1:28">
      <c r="A5" s="57"/>
      <c r="B5" s="58" t="s">
        <v>193</v>
      </c>
      <c r="C5" s="58">
        <v>300</v>
      </c>
      <c r="D5" s="58">
        <v>405</v>
      </c>
      <c r="E5" s="59"/>
      <c r="F5" s="16">
        <f t="shared" si="0"/>
        <v>0</v>
      </c>
      <c r="G5" s="60"/>
      <c r="H5" s="60"/>
      <c r="I5" s="60"/>
      <c r="J5" s="61"/>
      <c r="L5" s="55"/>
    </row>
    <row r="6" spans="1:28">
      <c r="A6" s="57"/>
      <c r="B6" s="58" t="s">
        <v>193</v>
      </c>
      <c r="C6" s="58">
        <v>400</v>
      </c>
      <c r="D6" s="58">
        <v>505</v>
      </c>
      <c r="E6" s="59"/>
      <c r="F6" s="16">
        <f t="shared" si="0"/>
        <v>0</v>
      </c>
      <c r="G6" s="60"/>
      <c r="H6" s="60"/>
      <c r="I6" s="60"/>
      <c r="J6" s="61"/>
      <c r="L6" s="55"/>
    </row>
    <row r="7" spans="1:28">
      <c r="A7" s="57"/>
      <c r="B7" s="58" t="s">
        <v>193</v>
      </c>
      <c r="C7" s="58">
        <v>500</v>
      </c>
      <c r="D7" s="58">
        <v>605</v>
      </c>
      <c r="E7" s="59"/>
      <c r="F7" s="16">
        <f t="shared" si="0"/>
        <v>0</v>
      </c>
      <c r="G7" s="60"/>
      <c r="H7" s="60"/>
      <c r="I7" s="60"/>
      <c r="J7" s="61"/>
      <c r="L7" s="55"/>
    </row>
    <row r="8" spans="1:28">
      <c r="A8" s="57"/>
      <c r="B8" s="58" t="s">
        <v>193</v>
      </c>
      <c r="C8" s="58">
        <v>600</v>
      </c>
      <c r="D8" s="58">
        <v>705</v>
      </c>
      <c r="E8" s="59"/>
      <c r="F8" s="16">
        <f>D8*E8</f>
        <v>0</v>
      </c>
      <c r="G8" s="60"/>
      <c r="H8" s="60"/>
      <c r="I8" s="60"/>
      <c r="J8" s="61"/>
      <c r="L8" s="55"/>
    </row>
    <row r="9" spans="1:28">
      <c r="A9" s="57"/>
      <c r="B9" s="58" t="s">
        <v>193</v>
      </c>
      <c r="C9" s="58">
        <v>700</v>
      </c>
      <c r="D9" s="58">
        <v>805</v>
      </c>
      <c r="E9" s="59"/>
      <c r="F9" s="16">
        <f>D9*E9</f>
        <v>0</v>
      </c>
      <c r="G9" s="60"/>
      <c r="H9" s="60"/>
      <c r="I9" s="60"/>
      <c r="J9" s="61"/>
      <c r="L9" s="55"/>
    </row>
    <row r="10" spans="1:28">
      <c r="A10" s="57"/>
      <c r="B10" s="58" t="s">
        <v>193</v>
      </c>
      <c r="C10" s="58">
        <v>800</v>
      </c>
      <c r="D10" s="58">
        <v>905</v>
      </c>
      <c r="E10" s="59"/>
      <c r="F10" s="16">
        <f t="shared" si="0"/>
        <v>0</v>
      </c>
      <c r="G10" s="60"/>
      <c r="H10" s="60"/>
      <c r="I10" s="60"/>
      <c r="J10" s="61"/>
      <c r="L10" s="55"/>
    </row>
    <row r="11" spans="1:28">
      <c r="A11" s="57"/>
      <c r="B11" s="58" t="s">
        <v>193</v>
      </c>
      <c r="C11" s="58">
        <v>900</v>
      </c>
      <c r="D11" s="58">
        <v>1005</v>
      </c>
      <c r="E11" s="59"/>
      <c r="F11" s="16">
        <f t="shared" si="0"/>
        <v>0</v>
      </c>
      <c r="G11" s="60"/>
      <c r="H11" s="60"/>
      <c r="I11" s="60"/>
      <c r="J11" s="61"/>
      <c r="L11" s="55"/>
    </row>
    <row r="12" spans="1:28">
      <c r="A12" s="57"/>
      <c r="B12" s="58" t="s">
        <v>193</v>
      </c>
      <c r="C12" s="58">
        <v>1000</v>
      </c>
      <c r="D12" s="58">
        <v>1105</v>
      </c>
      <c r="E12" s="59"/>
      <c r="F12" s="16">
        <f t="shared" si="0"/>
        <v>0</v>
      </c>
      <c r="G12" s="60"/>
      <c r="H12" s="62" t="s">
        <v>690</v>
      </c>
      <c r="I12" s="62" t="s">
        <v>691</v>
      </c>
      <c r="J12" s="61"/>
      <c r="L12" s="55"/>
    </row>
    <row r="13" spans="1:28" ht="12.75" customHeight="1">
      <c r="A13" s="63"/>
      <c r="B13" s="63"/>
      <c r="C13" s="63"/>
      <c r="D13" s="63"/>
      <c r="E13" s="64" t="s">
        <v>692</v>
      </c>
      <c r="F13" s="65" t="s">
        <v>692</v>
      </c>
      <c r="G13" s="60"/>
      <c r="H13" s="83">
        <f t="shared" ref="H13:I13" si="1">E14+E28+E42+E56</f>
        <v>0</v>
      </c>
      <c r="I13" s="83">
        <f t="shared" si="1"/>
        <v>0</v>
      </c>
      <c r="J13" s="61"/>
      <c r="L13" s="55"/>
    </row>
    <row r="14" spans="1:28">
      <c r="A14" s="60"/>
      <c r="B14" s="60"/>
      <c r="C14" s="60"/>
      <c r="D14" s="60"/>
      <c r="E14" s="17">
        <f>E3+E4</f>
        <v>0</v>
      </c>
      <c r="F14" s="17">
        <f>SUM(F3:F12)</f>
        <v>0</v>
      </c>
      <c r="G14" s="66"/>
      <c r="H14" s="84"/>
      <c r="I14" s="84"/>
      <c r="J14" s="61"/>
      <c r="L14" s="55"/>
    </row>
    <row r="15" spans="1:28" ht="33" customHeight="1">
      <c r="A15" s="67"/>
      <c r="B15" s="53" t="s">
        <v>216</v>
      </c>
      <c r="C15" s="60"/>
      <c r="D15" s="60"/>
      <c r="E15" s="60"/>
      <c r="F15" s="60"/>
      <c r="G15" s="60"/>
      <c r="H15" s="60"/>
      <c r="I15" s="60"/>
      <c r="J15" s="61"/>
      <c r="L15" s="55"/>
    </row>
    <row r="16" spans="1:28" ht="36" customHeight="1">
      <c r="A16" s="68"/>
      <c r="B16" s="56" t="s">
        <v>686</v>
      </c>
      <c r="C16" s="56" t="s">
        <v>687</v>
      </c>
      <c r="D16" s="56" t="s">
        <v>698</v>
      </c>
      <c r="E16" s="56" t="s">
        <v>688</v>
      </c>
      <c r="F16" s="56" t="s">
        <v>689</v>
      </c>
      <c r="G16" s="69"/>
      <c r="H16" s="60"/>
      <c r="I16" s="60"/>
      <c r="J16" s="61"/>
      <c r="L16" s="55"/>
    </row>
    <row r="17" spans="1:12">
      <c r="A17" s="63"/>
      <c r="B17" s="58" t="s">
        <v>216</v>
      </c>
      <c r="C17" s="58">
        <v>150</v>
      </c>
      <c r="D17" s="58">
        <v>291</v>
      </c>
      <c r="E17" s="59"/>
      <c r="F17" s="16">
        <f t="shared" ref="F17:F26" si="2">D17*E17</f>
        <v>0</v>
      </c>
      <c r="G17" s="60"/>
      <c r="H17" s="60"/>
      <c r="I17" s="60"/>
      <c r="J17" s="61"/>
      <c r="L17" s="55"/>
    </row>
    <row r="18" spans="1:12">
      <c r="A18" s="63"/>
      <c r="B18" s="58" t="s">
        <v>216</v>
      </c>
      <c r="C18" s="58">
        <v>200</v>
      </c>
      <c r="D18" s="58">
        <v>343</v>
      </c>
      <c r="E18" s="59"/>
      <c r="F18" s="16">
        <f t="shared" si="2"/>
        <v>0</v>
      </c>
      <c r="G18" s="60"/>
      <c r="H18" s="60"/>
      <c r="I18" s="60"/>
      <c r="J18" s="61"/>
      <c r="L18" s="55"/>
    </row>
    <row r="19" spans="1:12">
      <c r="A19" s="63"/>
      <c r="B19" s="58" t="s">
        <v>216</v>
      </c>
      <c r="C19" s="58">
        <v>300</v>
      </c>
      <c r="D19" s="58">
        <v>447</v>
      </c>
      <c r="E19" s="59"/>
      <c r="F19" s="16">
        <f t="shared" si="2"/>
        <v>0</v>
      </c>
      <c r="G19" s="60"/>
      <c r="H19" s="60"/>
      <c r="I19" s="60"/>
      <c r="J19" s="61"/>
      <c r="L19" s="55"/>
    </row>
    <row r="20" spans="1:12">
      <c r="A20" s="63"/>
      <c r="B20" s="58" t="s">
        <v>216</v>
      </c>
      <c r="C20" s="58">
        <v>400</v>
      </c>
      <c r="D20" s="58">
        <v>561</v>
      </c>
      <c r="E20" s="59"/>
      <c r="F20" s="16">
        <f t="shared" si="2"/>
        <v>0</v>
      </c>
      <c r="G20" s="60"/>
      <c r="H20" s="60"/>
      <c r="I20" s="60"/>
      <c r="J20" s="61"/>
      <c r="L20" s="55"/>
    </row>
    <row r="21" spans="1:12">
      <c r="A21" s="63"/>
      <c r="B21" s="58" t="s">
        <v>216</v>
      </c>
      <c r="C21" s="58">
        <v>500</v>
      </c>
      <c r="D21" s="58">
        <v>675</v>
      </c>
      <c r="E21" s="59"/>
      <c r="F21" s="16">
        <f t="shared" si="2"/>
        <v>0</v>
      </c>
      <c r="G21" s="60"/>
      <c r="H21" s="60"/>
      <c r="I21" s="60"/>
      <c r="J21" s="61"/>
      <c r="L21" s="55"/>
    </row>
    <row r="22" spans="1:12">
      <c r="A22" s="63"/>
      <c r="B22" s="58" t="s">
        <v>216</v>
      </c>
      <c r="C22" s="58">
        <v>600</v>
      </c>
      <c r="D22" s="58">
        <v>789</v>
      </c>
      <c r="E22" s="59"/>
      <c r="F22" s="16">
        <f t="shared" si="2"/>
        <v>0</v>
      </c>
      <c r="G22" s="60"/>
      <c r="H22" s="60"/>
      <c r="I22" s="60"/>
      <c r="J22" s="61"/>
      <c r="L22" s="55"/>
    </row>
    <row r="23" spans="1:12">
      <c r="A23" s="63"/>
      <c r="B23" s="58" t="s">
        <v>216</v>
      </c>
      <c r="C23" s="58">
        <v>700</v>
      </c>
      <c r="D23" s="58">
        <v>903</v>
      </c>
      <c r="E23" s="59"/>
      <c r="F23" s="16">
        <f t="shared" si="2"/>
        <v>0</v>
      </c>
      <c r="G23" s="60"/>
      <c r="H23" s="60"/>
      <c r="I23" s="60"/>
      <c r="J23" s="61"/>
      <c r="L23" s="55"/>
    </row>
    <row r="24" spans="1:12">
      <c r="A24" s="63"/>
      <c r="B24" s="58" t="s">
        <v>216</v>
      </c>
      <c r="C24" s="58">
        <v>800</v>
      </c>
      <c r="D24" s="58">
        <v>1017</v>
      </c>
      <c r="E24" s="59"/>
      <c r="F24" s="16">
        <f t="shared" si="2"/>
        <v>0</v>
      </c>
      <c r="G24" s="60"/>
      <c r="H24" s="60"/>
      <c r="I24" s="60"/>
      <c r="J24" s="61"/>
      <c r="L24" s="55"/>
    </row>
    <row r="25" spans="1:12">
      <c r="A25" s="63"/>
      <c r="B25" s="58" t="s">
        <v>216</v>
      </c>
      <c r="C25" s="58">
        <v>900</v>
      </c>
      <c r="D25" s="58">
        <v>1131</v>
      </c>
      <c r="E25" s="59"/>
      <c r="F25" s="16">
        <f t="shared" si="2"/>
        <v>0</v>
      </c>
      <c r="G25" s="60"/>
      <c r="H25" s="60"/>
      <c r="I25" s="60"/>
      <c r="J25" s="61"/>
      <c r="L25" s="55"/>
    </row>
    <row r="26" spans="1:12">
      <c r="A26" s="63"/>
      <c r="B26" s="58" t="s">
        <v>216</v>
      </c>
      <c r="C26" s="58">
        <v>1000</v>
      </c>
      <c r="D26" s="58">
        <v>1245</v>
      </c>
      <c r="E26" s="59"/>
      <c r="F26" s="16">
        <f t="shared" si="2"/>
        <v>0</v>
      </c>
      <c r="G26" s="60"/>
      <c r="H26" s="62" t="s">
        <v>690</v>
      </c>
      <c r="I26" s="62" t="s">
        <v>691</v>
      </c>
      <c r="J26" s="61"/>
      <c r="L26" s="55"/>
    </row>
    <row r="27" spans="1:12" ht="15.75" customHeight="1">
      <c r="A27" s="70"/>
      <c r="B27" s="71"/>
      <c r="C27" s="57"/>
      <c r="D27" s="57"/>
      <c r="E27" s="64" t="s">
        <v>692</v>
      </c>
      <c r="F27" s="65" t="s">
        <v>692</v>
      </c>
      <c r="G27" s="60"/>
      <c r="H27" s="83">
        <f>E28+E14+E42+E56</f>
        <v>0</v>
      </c>
      <c r="I27" s="83">
        <f>F14+F28+F42+F56</f>
        <v>0</v>
      </c>
      <c r="J27" s="61"/>
      <c r="L27" s="55"/>
    </row>
    <row r="28" spans="1:12">
      <c r="A28" s="67"/>
      <c r="B28" s="67"/>
      <c r="C28" s="60"/>
      <c r="D28" s="60"/>
      <c r="E28" s="17">
        <f t="shared" ref="E28:F28" si="3">E17+E18+E19+E20+E21+E22+E23+E24+E25+E26</f>
        <v>0</v>
      </c>
      <c r="F28" s="17">
        <f t="shared" si="3"/>
        <v>0</v>
      </c>
      <c r="G28" s="66"/>
      <c r="H28" s="84"/>
      <c r="I28" s="84"/>
      <c r="J28" s="61"/>
      <c r="L28" s="55"/>
    </row>
    <row r="29" spans="1:12" ht="29.25" customHeight="1">
      <c r="A29" s="67"/>
      <c r="B29" s="53" t="s">
        <v>693</v>
      </c>
      <c r="C29" s="60"/>
      <c r="D29" s="60"/>
      <c r="E29" s="60"/>
      <c r="F29" s="60"/>
      <c r="G29" s="60"/>
      <c r="H29" s="60"/>
      <c r="I29" s="60"/>
      <c r="J29" s="61"/>
      <c r="L29" s="55"/>
    </row>
    <row r="30" spans="1:12" ht="36" customHeight="1">
      <c r="A30" s="72"/>
      <c r="B30" s="56" t="s">
        <v>686</v>
      </c>
      <c r="C30" s="56" t="s">
        <v>687</v>
      </c>
      <c r="D30" s="56" t="s">
        <v>698</v>
      </c>
      <c r="E30" s="56" t="s">
        <v>688</v>
      </c>
      <c r="F30" s="56" t="s">
        <v>689</v>
      </c>
      <c r="G30" s="69"/>
      <c r="H30" s="60"/>
      <c r="I30" s="60"/>
      <c r="J30" s="61"/>
      <c r="L30" s="55"/>
    </row>
    <row r="31" spans="1:12">
      <c r="A31" s="63"/>
      <c r="B31" s="73" t="s">
        <v>239</v>
      </c>
      <c r="C31" s="58">
        <v>150</v>
      </c>
      <c r="D31" s="73">
        <v>347</v>
      </c>
      <c r="E31" s="59"/>
      <c r="F31" s="16">
        <f t="shared" ref="F31:F40" si="4">D31*E31</f>
        <v>0</v>
      </c>
      <c r="G31" s="60"/>
      <c r="H31" s="60"/>
      <c r="I31" s="60"/>
      <c r="J31" s="61"/>
      <c r="L31" s="55"/>
    </row>
    <row r="32" spans="1:12">
      <c r="A32" s="63"/>
      <c r="B32" s="73" t="s">
        <v>239</v>
      </c>
      <c r="C32" s="73">
        <v>200</v>
      </c>
      <c r="D32" s="73">
        <v>417</v>
      </c>
      <c r="E32" s="59"/>
      <c r="F32" s="16">
        <f t="shared" si="4"/>
        <v>0</v>
      </c>
      <c r="G32" s="60"/>
      <c r="H32" s="60"/>
      <c r="I32" s="60"/>
      <c r="J32" s="61"/>
      <c r="L32" s="55"/>
    </row>
    <row r="33" spans="1:12">
      <c r="A33" s="63"/>
      <c r="B33" s="73" t="s">
        <v>239</v>
      </c>
      <c r="C33" s="73">
        <v>300</v>
      </c>
      <c r="D33" s="73">
        <v>558</v>
      </c>
      <c r="E33" s="59"/>
      <c r="F33" s="16">
        <f t="shared" si="4"/>
        <v>0</v>
      </c>
      <c r="G33" s="60"/>
      <c r="H33" s="60"/>
      <c r="I33" s="60"/>
      <c r="J33" s="61"/>
      <c r="L33" s="55"/>
    </row>
    <row r="34" spans="1:12">
      <c r="A34" s="63"/>
      <c r="B34" s="73" t="s">
        <v>239</v>
      </c>
      <c r="C34" s="73">
        <v>400</v>
      </c>
      <c r="D34" s="73">
        <v>709</v>
      </c>
      <c r="E34" s="59"/>
      <c r="F34" s="16">
        <f t="shared" si="4"/>
        <v>0</v>
      </c>
      <c r="G34" s="60"/>
      <c r="H34" s="60"/>
      <c r="I34" s="60"/>
      <c r="J34" s="61"/>
      <c r="L34" s="55"/>
    </row>
    <row r="35" spans="1:12">
      <c r="A35" s="63"/>
      <c r="B35" s="73" t="s">
        <v>239</v>
      </c>
      <c r="C35" s="73">
        <v>500</v>
      </c>
      <c r="D35" s="73">
        <v>860</v>
      </c>
      <c r="E35" s="59"/>
      <c r="F35" s="16">
        <f t="shared" si="4"/>
        <v>0</v>
      </c>
      <c r="G35" s="60"/>
      <c r="H35" s="60"/>
      <c r="I35" s="60"/>
      <c r="J35" s="61"/>
      <c r="L35" s="55"/>
    </row>
    <row r="36" spans="1:12">
      <c r="A36" s="63"/>
      <c r="B36" s="73" t="s">
        <v>239</v>
      </c>
      <c r="C36" s="73">
        <v>600</v>
      </c>
      <c r="D36" s="73">
        <v>1011</v>
      </c>
      <c r="E36" s="59"/>
      <c r="F36" s="16">
        <f t="shared" si="4"/>
        <v>0</v>
      </c>
      <c r="G36" s="60"/>
      <c r="H36" s="60"/>
      <c r="I36" s="60"/>
      <c r="J36" s="61"/>
      <c r="L36" s="55"/>
    </row>
    <row r="37" spans="1:12">
      <c r="A37" s="63"/>
      <c r="B37" s="73" t="s">
        <v>239</v>
      </c>
      <c r="C37" s="73">
        <v>700</v>
      </c>
      <c r="D37" s="73">
        <v>1162</v>
      </c>
      <c r="E37" s="59"/>
      <c r="F37" s="16">
        <f t="shared" si="4"/>
        <v>0</v>
      </c>
      <c r="G37" s="60"/>
      <c r="H37" s="60"/>
      <c r="I37" s="60"/>
      <c r="J37" s="61"/>
      <c r="L37" s="55"/>
    </row>
    <row r="38" spans="1:12">
      <c r="A38" s="63"/>
      <c r="B38" s="73" t="s">
        <v>239</v>
      </c>
      <c r="C38" s="73">
        <v>800</v>
      </c>
      <c r="D38" s="73">
        <v>1313</v>
      </c>
      <c r="E38" s="59"/>
      <c r="F38" s="16">
        <f t="shared" si="4"/>
        <v>0</v>
      </c>
      <c r="G38" s="60"/>
      <c r="H38" s="60"/>
      <c r="I38" s="60"/>
      <c r="J38" s="61"/>
      <c r="L38" s="55"/>
    </row>
    <row r="39" spans="1:12">
      <c r="A39" s="63"/>
      <c r="B39" s="73" t="s">
        <v>239</v>
      </c>
      <c r="C39" s="73">
        <v>900</v>
      </c>
      <c r="D39" s="73">
        <v>1464</v>
      </c>
      <c r="E39" s="59"/>
      <c r="F39" s="16">
        <f t="shared" si="4"/>
        <v>0</v>
      </c>
      <c r="G39" s="60"/>
      <c r="H39" s="60"/>
      <c r="I39" s="60"/>
      <c r="J39" s="61"/>
      <c r="L39" s="55"/>
    </row>
    <row r="40" spans="1:12">
      <c r="A40" s="63"/>
      <c r="B40" s="73" t="s">
        <v>239</v>
      </c>
      <c r="C40" s="73">
        <v>1000</v>
      </c>
      <c r="D40" s="73">
        <v>1615</v>
      </c>
      <c r="E40" s="59"/>
      <c r="F40" s="16">
        <f t="shared" si="4"/>
        <v>0</v>
      </c>
      <c r="G40" s="60"/>
      <c r="H40" s="62" t="s">
        <v>690</v>
      </c>
      <c r="I40" s="62" t="s">
        <v>691</v>
      </c>
      <c r="J40" s="61"/>
      <c r="L40" s="55"/>
    </row>
    <row r="41" spans="1:12" ht="15.75" customHeight="1">
      <c r="A41" s="70"/>
      <c r="B41" s="70"/>
      <c r="C41" s="63"/>
      <c r="D41" s="63"/>
      <c r="E41" s="64" t="s">
        <v>692</v>
      </c>
      <c r="F41" s="65" t="s">
        <v>692</v>
      </c>
      <c r="G41" s="60"/>
      <c r="H41" s="83">
        <f t="shared" ref="H41:I41" si="5">E14+E28+E42+E56</f>
        <v>0</v>
      </c>
      <c r="I41" s="83">
        <f t="shared" si="5"/>
        <v>0</v>
      </c>
      <c r="J41" s="61"/>
      <c r="L41" s="55"/>
    </row>
    <row r="42" spans="1:12">
      <c r="A42" s="67"/>
      <c r="B42" s="67"/>
      <c r="C42" s="60"/>
      <c r="D42" s="60"/>
      <c r="E42" s="17">
        <f t="shared" ref="E42:F42" si="6">E31+E32+E33+E34+E35+E36+E37+E38+E39+E40</f>
        <v>0</v>
      </c>
      <c r="F42" s="17">
        <f t="shared" si="6"/>
        <v>0</v>
      </c>
      <c r="G42" s="66"/>
      <c r="H42" s="84"/>
      <c r="I42" s="84"/>
      <c r="J42" s="61"/>
      <c r="L42" s="55"/>
    </row>
    <row r="43" spans="1:12" ht="33" customHeight="1">
      <c r="A43" s="67"/>
      <c r="B43" s="53" t="s">
        <v>694</v>
      </c>
      <c r="C43" s="60"/>
      <c r="D43" s="60"/>
      <c r="E43" s="60"/>
      <c r="F43" s="60"/>
      <c r="G43" s="60"/>
      <c r="H43" s="60"/>
      <c r="I43" s="60"/>
      <c r="J43" s="61"/>
      <c r="L43" s="55"/>
    </row>
    <row r="44" spans="1:12" ht="36.75" customHeight="1">
      <c r="A44" s="72"/>
      <c r="B44" s="56" t="s">
        <v>686</v>
      </c>
      <c r="C44" s="56" t="s">
        <v>687</v>
      </c>
      <c r="D44" s="56" t="s">
        <v>698</v>
      </c>
      <c r="E44" s="56" t="s">
        <v>688</v>
      </c>
      <c r="F44" s="56" t="s">
        <v>689</v>
      </c>
      <c r="G44" s="60"/>
      <c r="H44" s="60"/>
      <c r="I44" s="60"/>
      <c r="J44" s="61"/>
      <c r="L44" s="55"/>
    </row>
    <row r="45" spans="1:12">
      <c r="A45" s="63"/>
      <c r="B45" s="73" t="s">
        <v>262</v>
      </c>
      <c r="C45" s="58">
        <v>150</v>
      </c>
      <c r="D45" s="73">
        <v>333</v>
      </c>
      <c r="E45" s="59"/>
      <c r="F45" s="16">
        <f t="shared" ref="F45:F54" si="7">D45*E45</f>
        <v>0</v>
      </c>
      <c r="G45" s="60"/>
      <c r="H45" s="60"/>
      <c r="I45" s="60"/>
      <c r="J45" s="61"/>
      <c r="L45" s="55"/>
    </row>
    <row r="46" spans="1:12">
      <c r="A46" s="63"/>
      <c r="B46" s="73" t="s">
        <v>262</v>
      </c>
      <c r="C46" s="73">
        <v>200</v>
      </c>
      <c r="D46" s="73">
        <v>399</v>
      </c>
      <c r="E46" s="59"/>
      <c r="F46" s="16">
        <f t="shared" si="7"/>
        <v>0</v>
      </c>
      <c r="G46" s="60"/>
      <c r="H46" s="60"/>
      <c r="I46" s="60"/>
      <c r="J46" s="61"/>
      <c r="L46" s="55"/>
    </row>
    <row r="47" spans="1:12">
      <c r="A47" s="63"/>
      <c r="B47" s="73" t="s">
        <v>262</v>
      </c>
      <c r="C47" s="73">
        <v>300</v>
      </c>
      <c r="D47" s="73">
        <v>531</v>
      </c>
      <c r="E47" s="59"/>
      <c r="F47" s="16">
        <f t="shared" si="7"/>
        <v>0</v>
      </c>
      <c r="G47" s="60"/>
      <c r="H47" s="60"/>
      <c r="I47" s="60"/>
      <c r="J47" s="61"/>
      <c r="L47" s="55"/>
    </row>
    <row r="48" spans="1:12">
      <c r="A48" s="63"/>
      <c r="B48" s="73" t="s">
        <v>262</v>
      </c>
      <c r="C48" s="73">
        <v>400</v>
      </c>
      <c r="D48" s="73">
        <v>673</v>
      </c>
      <c r="E48" s="59"/>
      <c r="F48" s="16">
        <f t="shared" si="7"/>
        <v>0</v>
      </c>
      <c r="G48" s="60"/>
      <c r="H48" s="60"/>
      <c r="I48" s="60"/>
      <c r="J48" s="61"/>
      <c r="L48" s="55"/>
    </row>
    <row r="49" spans="1:12">
      <c r="A49" s="63"/>
      <c r="B49" s="73" t="s">
        <v>262</v>
      </c>
      <c r="C49" s="73">
        <v>500</v>
      </c>
      <c r="D49" s="73">
        <v>815</v>
      </c>
      <c r="E49" s="59"/>
      <c r="F49" s="16">
        <f t="shared" si="7"/>
        <v>0</v>
      </c>
      <c r="G49" s="60"/>
      <c r="H49" s="60"/>
      <c r="I49" s="60"/>
      <c r="J49" s="61"/>
      <c r="L49" s="55"/>
    </row>
    <row r="50" spans="1:12">
      <c r="A50" s="63"/>
      <c r="B50" s="73" t="s">
        <v>262</v>
      </c>
      <c r="C50" s="73">
        <v>600</v>
      </c>
      <c r="D50" s="73">
        <v>957</v>
      </c>
      <c r="E50" s="59"/>
      <c r="F50" s="16">
        <f t="shared" si="7"/>
        <v>0</v>
      </c>
      <c r="G50" s="60"/>
      <c r="H50" s="60"/>
      <c r="I50" s="60"/>
      <c r="J50" s="61"/>
      <c r="L50" s="55"/>
    </row>
    <row r="51" spans="1:12">
      <c r="A51" s="63"/>
      <c r="B51" s="73" t="s">
        <v>262</v>
      </c>
      <c r="C51" s="73">
        <v>700</v>
      </c>
      <c r="D51" s="73">
        <v>1099</v>
      </c>
      <c r="E51" s="59"/>
      <c r="F51" s="16">
        <f t="shared" si="7"/>
        <v>0</v>
      </c>
      <c r="G51" s="60"/>
      <c r="H51" s="60"/>
      <c r="I51" s="60"/>
      <c r="J51" s="61"/>
      <c r="L51" s="55"/>
    </row>
    <row r="52" spans="1:12">
      <c r="A52" s="63"/>
      <c r="B52" s="73" t="s">
        <v>262</v>
      </c>
      <c r="C52" s="73">
        <v>800</v>
      </c>
      <c r="D52" s="73">
        <v>1241</v>
      </c>
      <c r="E52" s="59"/>
      <c r="F52" s="16">
        <f t="shared" si="7"/>
        <v>0</v>
      </c>
      <c r="G52" s="60"/>
      <c r="H52" s="60"/>
      <c r="I52" s="60"/>
      <c r="J52" s="61"/>
      <c r="L52" s="55"/>
    </row>
    <row r="53" spans="1:12">
      <c r="A53" s="63"/>
      <c r="B53" s="73" t="s">
        <v>262</v>
      </c>
      <c r="C53" s="73">
        <v>900</v>
      </c>
      <c r="D53" s="73">
        <v>1383</v>
      </c>
      <c r="E53" s="59"/>
      <c r="F53" s="16">
        <f t="shared" si="7"/>
        <v>0</v>
      </c>
      <c r="G53" s="60"/>
      <c r="H53" s="60"/>
      <c r="I53" s="60"/>
      <c r="J53" s="61"/>
      <c r="L53" s="55"/>
    </row>
    <row r="54" spans="1:12">
      <c r="A54" s="63"/>
      <c r="B54" s="73" t="s">
        <v>262</v>
      </c>
      <c r="C54" s="73">
        <v>1000</v>
      </c>
      <c r="D54" s="73">
        <v>1525</v>
      </c>
      <c r="E54" s="59"/>
      <c r="F54" s="16">
        <f t="shared" si="7"/>
        <v>0</v>
      </c>
      <c r="G54" s="60"/>
      <c r="H54" s="60"/>
      <c r="I54" s="60"/>
      <c r="J54" s="61"/>
      <c r="L54" s="55"/>
    </row>
    <row r="55" spans="1:12">
      <c r="A55" s="70"/>
      <c r="B55" s="63"/>
      <c r="C55" s="63"/>
      <c r="D55" s="63"/>
      <c r="E55" s="64" t="s">
        <v>692</v>
      </c>
      <c r="F55" s="65" t="s">
        <v>692</v>
      </c>
      <c r="G55" s="66"/>
      <c r="H55" s="60"/>
      <c r="I55" s="60"/>
      <c r="J55" s="61"/>
      <c r="L55" s="55"/>
    </row>
    <row r="56" spans="1:12">
      <c r="A56" s="60"/>
      <c r="B56" s="60"/>
      <c r="C56" s="60"/>
      <c r="D56" s="60"/>
      <c r="E56" s="17">
        <f t="shared" ref="E56:F56" si="8">E45+E46+E47+E48+E49+E50+E51+E52+E53+E54</f>
        <v>0</v>
      </c>
      <c r="F56" s="17">
        <f t="shared" si="8"/>
        <v>0</v>
      </c>
      <c r="G56" s="60"/>
      <c r="H56" s="62" t="s">
        <v>690</v>
      </c>
      <c r="I56" s="62" t="s">
        <v>691</v>
      </c>
      <c r="J56" s="74"/>
      <c r="L56" s="55"/>
    </row>
    <row r="57" spans="1:12" ht="12.75" customHeight="1">
      <c r="A57" s="60"/>
      <c r="B57" s="60"/>
      <c r="C57" s="60"/>
      <c r="D57" s="60"/>
      <c r="E57" s="60"/>
      <c r="F57" s="60"/>
      <c r="G57" s="60"/>
      <c r="H57" s="83">
        <f>E14+E28+E42+E56</f>
        <v>0</v>
      </c>
      <c r="I57" s="83">
        <f>F28+F14+F42+F56</f>
        <v>0</v>
      </c>
      <c r="J57" s="61"/>
      <c r="L57" s="55"/>
    </row>
    <row r="58" spans="1:12" ht="18.75" customHeight="1">
      <c r="A58" s="60"/>
      <c r="B58" s="60"/>
      <c r="C58" s="60"/>
      <c r="D58" s="60"/>
      <c r="E58" s="60"/>
      <c r="F58" s="60"/>
      <c r="G58" s="60"/>
      <c r="H58" s="84"/>
      <c r="I58" s="84"/>
      <c r="J58" s="61"/>
      <c r="L58" s="55"/>
    </row>
    <row r="59" spans="1:12">
      <c r="A59" s="60"/>
      <c r="B59" s="60"/>
      <c r="C59" s="60"/>
      <c r="D59" s="60"/>
      <c r="E59" s="60"/>
      <c r="F59" s="60"/>
      <c r="G59" s="60"/>
      <c r="H59" s="60"/>
      <c r="I59" s="60"/>
      <c r="J59" s="61"/>
      <c r="L59" s="55"/>
    </row>
    <row r="60" spans="1:12">
      <c r="A60" s="60"/>
      <c r="B60" s="60"/>
      <c r="C60" s="60"/>
      <c r="D60" s="60"/>
      <c r="E60" s="60"/>
      <c r="F60" s="60"/>
      <c r="G60" s="60"/>
      <c r="H60" s="60"/>
      <c r="I60" s="60"/>
      <c r="J60" s="61"/>
      <c r="L60" s="55"/>
    </row>
    <row r="61" spans="1:12" ht="31.5">
      <c r="A61" s="67"/>
      <c r="B61" s="53" t="s">
        <v>696</v>
      </c>
      <c r="C61" s="60"/>
      <c r="D61" s="60"/>
      <c r="E61" s="60"/>
      <c r="F61" s="60"/>
      <c r="G61" s="60"/>
      <c r="H61" s="60"/>
      <c r="I61" s="60"/>
      <c r="J61" s="61"/>
      <c r="L61" s="55"/>
    </row>
    <row r="62" spans="1:12" ht="31.5">
      <c r="A62" s="72"/>
      <c r="B62" s="56" t="s">
        <v>686</v>
      </c>
      <c r="C62" s="56" t="s">
        <v>697</v>
      </c>
      <c r="D62" s="56" t="s">
        <v>698</v>
      </c>
      <c r="E62" s="56" t="s">
        <v>688</v>
      </c>
      <c r="F62" s="56" t="s">
        <v>689</v>
      </c>
      <c r="G62" s="60"/>
      <c r="H62" s="60"/>
      <c r="I62" s="60"/>
      <c r="J62" s="61"/>
      <c r="L62" s="55"/>
    </row>
    <row r="63" spans="1:12">
      <c r="A63" s="63"/>
      <c r="B63" s="73"/>
      <c r="C63" s="58">
        <v>150</v>
      </c>
      <c r="D63" s="73">
        <v>276</v>
      </c>
      <c r="E63" s="59"/>
      <c r="F63" s="16"/>
      <c r="G63" s="60"/>
      <c r="H63" s="60"/>
      <c r="I63" s="60"/>
      <c r="J63" s="61"/>
      <c r="L63" s="55"/>
    </row>
    <row r="64" spans="1:12">
      <c r="A64" s="63"/>
      <c r="B64" s="73"/>
      <c r="C64" s="73">
        <v>200</v>
      </c>
      <c r="D64" s="73">
        <v>323</v>
      </c>
      <c r="E64" s="59"/>
      <c r="F64" s="16"/>
      <c r="G64" s="60"/>
      <c r="H64" s="60"/>
      <c r="I64" s="60"/>
      <c r="J64" s="61"/>
      <c r="L64" s="55"/>
    </row>
    <row r="65" spans="1:12">
      <c r="A65" s="63"/>
      <c r="B65" s="73"/>
      <c r="C65" s="58">
        <v>300</v>
      </c>
      <c r="D65" s="73">
        <v>417</v>
      </c>
      <c r="E65" s="59"/>
      <c r="F65" s="16"/>
      <c r="G65" s="60"/>
      <c r="H65" s="60"/>
      <c r="I65" s="60"/>
      <c r="J65" s="61"/>
      <c r="L65" s="55"/>
    </row>
    <row r="66" spans="1:12">
      <c r="A66" s="63"/>
      <c r="B66" s="73"/>
      <c r="C66" s="73">
        <v>400</v>
      </c>
      <c r="D66" s="73">
        <v>521</v>
      </c>
      <c r="E66" s="59"/>
      <c r="F66" s="16"/>
      <c r="G66" s="60"/>
      <c r="H66" s="60"/>
      <c r="I66" s="60"/>
      <c r="J66" s="61"/>
      <c r="L66" s="55"/>
    </row>
    <row r="67" spans="1:12">
      <c r="A67" s="63"/>
      <c r="B67" s="73"/>
      <c r="C67" s="58">
        <v>500</v>
      </c>
      <c r="D67" s="73">
        <v>625</v>
      </c>
      <c r="E67" s="59"/>
      <c r="F67" s="16"/>
      <c r="G67" s="60"/>
      <c r="H67" s="60"/>
      <c r="I67" s="60"/>
      <c r="J67" s="61"/>
      <c r="L67" s="55"/>
    </row>
    <row r="68" spans="1:12">
      <c r="A68" s="63"/>
      <c r="B68" s="73"/>
      <c r="C68" s="73">
        <v>600</v>
      </c>
      <c r="D68" s="73">
        <v>729</v>
      </c>
      <c r="E68" s="59"/>
      <c r="F68" s="16"/>
      <c r="G68" s="60"/>
      <c r="H68" s="60"/>
      <c r="I68" s="60"/>
      <c r="J68" s="61"/>
      <c r="L68" s="55"/>
    </row>
    <row r="69" spans="1:12">
      <c r="A69" s="63"/>
      <c r="B69" s="73"/>
      <c r="C69" s="58">
        <v>700</v>
      </c>
      <c r="D69" s="73">
        <v>833</v>
      </c>
      <c r="E69" s="59"/>
      <c r="F69" s="16"/>
      <c r="G69" s="60"/>
      <c r="H69" s="60"/>
      <c r="I69" s="60"/>
      <c r="J69" s="61"/>
      <c r="L69" s="55"/>
    </row>
    <row r="70" spans="1:12">
      <c r="A70" s="63"/>
      <c r="B70" s="73"/>
      <c r="C70" s="73">
        <v>800</v>
      </c>
      <c r="D70" s="73">
        <v>937</v>
      </c>
      <c r="E70" s="59"/>
      <c r="F70" s="16"/>
      <c r="G70" s="60"/>
      <c r="H70" s="60"/>
      <c r="I70" s="60"/>
      <c r="J70" s="61"/>
      <c r="L70" s="55"/>
    </row>
    <row r="71" spans="1:12">
      <c r="A71" s="63"/>
      <c r="B71" s="73"/>
      <c r="C71" s="58">
        <v>900</v>
      </c>
      <c r="D71" s="73">
        <v>1041</v>
      </c>
      <c r="E71" s="59"/>
      <c r="F71" s="16"/>
      <c r="G71" s="60"/>
      <c r="H71" s="60"/>
      <c r="I71" s="60"/>
      <c r="J71" s="61"/>
      <c r="L71" s="55"/>
    </row>
    <row r="72" spans="1:12">
      <c r="A72" s="63"/>
      <c r="B72" s="73"/>
      <c r="C72" s="73">
        <v>1000</v>
      </c>
      <c r="D72" s="73">
        <v>1145</v>
      </c>
      <c r="E72" s="59"/>
      <c r="F72" s="16"/>
      <c r="G72" s="60"/>
      <c r="H72" s="60"/>
      <c r="I72" s="60"/>
      <c r="J72" s="61"/>
      <c r="L72" s="55"/>
    </row>
    <row r="73" spans="1:12">
      <c r="A73" s="70"/>
      <c r="B73" s="63"/>
      <c r="C73" s="63"/>
      <c r="D73" s="63"/>
      <c r="E73" s="64"/>
      <c r="F73" s="65"/>
      <c r="G73" s="66"/>
      <c r="H73" s="60"/>
      <c r="I73" s="60"/>
      <c r="J73" s="61"/>
      <c r="L73" s="55"/>
    </row>
    <row r="74" spans="1:12">
      <c r="A74" s="60"/>
      <c r="B74" s="60"/>
      <c r="C74" s="60"/>
      <c r="D74" s="60"/>
      <c r="E74" s="17"/>
      <c r="F74" s="17"/>
      <c r="G74" s="60"/>
      <c r="H74" s="62" t="s">
        <v>690</v>
      </c>
      <c r="I74" s="62" t="s">
        <v>691</v>
      </c>
      <c r="J74" s="74"/>
      <c r="L74" s="55"/>
    </row>
    <row r="75" spans="1:12" ht="12.75" customHeight="1">
      <c r="A75" s="60"/>
      <c r="B75" s="60"/>
      <c r="C75" s="60"/>
      <c r="D75" s="60"/>
      <c r="E75" s="60"/>
      <c r="F75" s="60"/>
      <c r="G75" s="60"/>
      <c r="H75" s="83">
        <v>0</v>
      </c>
      <c r="I75" s="83">
        <v>0</v>
      </c>
      <c r="J75" s="61"/>
      <c r="L75" s="55"/>
    </row>
    <row r="76" spans="1:12">
      <c r="A76" s="60"/>
      <c r="B76" s="60"/>
      <c r="C76" s="60"/>
      <c r="D76" s="60"/>
      <c r="E76" s="60"/>
      <c r="F76" s="60"/>
      <c r="G76" s="60"/>
      <c r="H76" s="84"/>
      <c r="I76" s="84"/>
      <c r="J76" s="61"/>
      <c r="L76" s="55"/>
    </row>
    <row r="77" spans="1:12">
      <c r="A77" s="60"/>
      <c r="B77" s="60"/>
      <c r="C77" s="60"/>
      <c r="D77" s="60"/>
      <c r="E77" s="60"/>
      <c r="F77" s="60"/>
      <c r="G77" s="60"/>
      <c r="H77" s="60"/>
      <c r="I77" s="60"/>
      <c r="J77" s="61"/>
      <c r="L77" s="55"/>
    </row>
    <row r="78" spans="1:12">
      <c r="A78" s="61"/>
      <c r="B78" s="61"/>
      <c r="C78" s="61"/>
      <c r="D78" s="61"/>
      <c r="E78" s="61"/>
      <c r="F78" s="61"/>
      <c r="G78" s="61"/>
      <c r="H78" s="61"/>
      <c r="I78" s="61"/>
      <c r="J78" s="61"/>
      <c r="L78" s="55"/>
    </row>
    <row r="79" spans="1:12">
      <c r="G79" s="75"/>
      <c r="L79" s="55"/>
    </row>
    <row r="80" spans="1:12">
      <c r="G80" s="75"/>
      <c r="L80" s="55"/>
    </row>
    <row r="81" spans="7:12">
      <c r="G81" s="75"/>
      <c r="L81" s="55"/>
    </row>
    <row r="82" spans="7:12">
      <c r="G82" s="75"/>
      <c r="L82" s="55"/>
    </row>
    <row r="83" spans="7:12">
      <c r="G83" s="75"/>
      <c r="L83" s="55"/>
    </row>
    <row r="84" spans="7:12">
      <c r="G84" s="75"/>
      <c r="L84" s="55"/>
    </row>
    <row r="85" spans="7:12">
      <c r="G85" s="75"/>
      <c r="L85" s="55"/>
    </row>
    <row r="86" spans="7:12">
      <c r="G86" s="75"/>
      <c r="L86" s="55"/>
    </row>
    <row r="87" spans="7:12">
      <c r="G87" s="75"/>
      <c r="L87" s="55"/>
    </row>
    <row r="88" spans="7:12">
      <c r="G88" s="75"/>
      <c r="L88" s="55"/>
    </row>
    <row r="89" spans="7:12">
      <c r="G89" s="75"/>
      <c r="L89" s="55"/>
    </row>
    <row r="90" spans="7:12">
      <c r="G90" s="75"/>
      <c r="L90" s="55"/>
    </row>
    <row r="91" spans="7:12">
      <c r="G91" s="75"/>
      <c r="L91" s="55"/>
    </row>
    <row r="92" spans="7:12">
      <c r="G92" s="75"/>
      <c r="L92" s="55"/>
    </row>
    <row r="93" spans="7:12">
      <c r="G93" s="75"/>
      <c r="L93" s="55"/>
    </row>
    <row r="94" spans="7:12">
      <c r="G94" s="75"/>
      <c r="L94" s="55"/>
    </row>
    <row r="95" spans="7:12">
      <c r="G95" s="75"/>
      <c r="L95" s="55"/>
    </row>
    <row r="96" spans="7:12">
      <c r="G96" s="75"/>
      <c r="L96" s="55"/>
    </row>
    <row r="97" spans="7:12">
      <c r="G97" s="75"/>
      <c r="L97" s="55"/>
    </row>
    <row r="98" spans="7:12">
      <c r="G98" s="75"/>
      <c r="L98" s="55"/>
    </row>
    <row r="99" spans="7:12">
      <c r="G99" s="75"/>
      <c r="L99" s="55"/>
    </row>
    <row r="100" spans="7:12">
      <c r="G100" s="75"/>
      <c r="L100" s="55"/>
    </row>
    <row r="101" spans="7:12">
      <c r="G101" s="75"/>
      <c r="L101" s="55"/>
    </row>
    <row r="102" spans="7:12">
      <c r="G102" s="75"/>
      <c r="L102" s="55"/>
    </row>
    <row r="103" spans="7:12">
      <c r="G103" s="75"/>
      <c r="L103" s="55"/>
    </row>
    <row r="104" spans="7:12">
      <c r="G104" s="75"/>
      <c r="L104" s="55"/>
    </row>
    <row r="105" spans="7:12">
      <c r="G105" s="75"/>
      <c r="L105" s="55"/>
    </row>
    <row r="106" spans="7:12">
      <c r="G106" s="75"/>
      <c r="L106" s="55"/>
    </row>
    <row r="107" spans="7:12">
      <c r="G107" s="75"/>
      <c r="L107" s="55"/>
    </row>
    <row r="108" spans="7:12">
      <c r="G108" s="75"/>
      <c r="L108" s="55"/>
    </row>
    <row r="109" spans="7:12">
      <c r="G109" s="75"/>
      <c r="L109" s="55"/>
    </row>
    <row r="110" spans="7:12">
      <c r="G110" s="75"/>
      <c r="L110" s="55"/>
    </row>
    <row r="111" spans="7:12">
      <c r="G111" s="75"/>
      <c r="L111" s="55"/>
    </row>
    <row r="112" spans="7:12">
      <c r="G112" s="75"/>
      <c r="L112" s="55"/>
    </row>
    <row r="113" spans="7:12">
      <c r="G113" s="75"/>
      <c r="L113" s="55"/>
    </row>
    <row r="114" spans="7:12">
      <c r="G114" s="75"/>
      <c r="L114" s="55"/>
    </row>
    <row r="115" spans="7:12">
      <c r="G115" s="75"/>
      <c r="L115" s="55"/>
    </row>
    <row r="116" spans="7:12">
      <c r="G116" s="75"/>
      <c r="L116" s="55"/>
    </row>
    <row r="117" spans="7:12">
      <c r="G117" s="75"/>
      <c r="L117" s="55"/>
    </row>
    <row r="118" spans="7:12">
      <c r="G118" s="75"/>
      <c r="L118" s="55"/>
    </row>
    <row r="119" spans="7:12">
      <c r="G119" s="75"/>
      <c r="L119" s="55"/>
    </row>
    <row r="120" spans="7:12">
      <c r="G120" s="75"/>
      <c r="L120" s="55"/>
    </row>
    <row r="121" spans="7:12">
      <c r="G121" s="75"/>
      <c r="L121" s="55"/>
    </row>
    <row r="122" spans="7:12">
      <c r="G122" s="75"/>
      <c r="L122" s="55"/>
    </row>
    <row r="123" spans="7:12">
      <c r="G123" s="75"/>
      <c r="L123" s="55"/>
    </row>
    <row r="124" spans="7:12">
      <c r="G124" s="75"/>
      <c r="L124" s="55"/>
    </row>
    <row r="125" spans="7:12">
      <c r="G125" s="75"/>
      <c r="L125" s="55"/>
    </row>
    <row r="126" spans="7:12">
      <c r="G126" s="75"/>
      <c r="L126" s="55"/>
    </row>
    <row r="127" spans="7:12">
      <c r="G127" s="75"/>
      <c r="L127" s="55"/>
    </row>
    <row r="128" spans="7:12">
      <c r="G128" s="75"/>
      <c r="L128" s="55"/>
    </row>
    <row r="129" spans="7:12">
      <c r="G129" s="75"/>
      <c r="L129" s="55"/>
    </row>
    <row r="130" spans="7:12">
      <c r="G130" s="75"/>
      <c r="L130" s="55"/>
    </row>
    <row r="131" spans="7:12">
      <c r="G131" s="75"/>
      <c r="L131" s="55"/>
    </row>
    <row r="132" spans="7:12">
      <c r="G132" s="75"/>
      <c r="L132" s="55"/>
    </row>
    <row r="133" spans="7:12">
      <c r="G133" s="75"/>
      <c r="L133" s="55"/>
    </row>
    <row r="134" spans="7:12">
      <c r="G134" s="75"/>
      <c r="L134" s="55"/>
    </row>
    <row r="135" spans="7:12">
      <c r="G135" s="75"/>
      <c r="L135" s="55"/>
    </row>
    <row r="136" spans="7:12">
      <c r="G136" s="75"/>
      <c r="L136" s="55"/>
    </row>
    <row r="137" spans="7:12">
      <c r="G137" s="75"/>
      <c r="L137" s="55"/>
    </row>
    <row r="138" spans="7:12">
      <c r="G138" s="75"/>
      <c r="L138" s="55"/>
    </row>
    <row r="139" spans="7:12">
      <c r="G139" s="75"/>
      <c r="L139" s="55"/>
    </row>
    <row r="140" spans="7:12">
      <c r="G140" s="75"/>
      <c r="L140" s="55"/>
    </row>
    <row r="141" spans="7:12">
      <c r="G141" s="75"/>
      <c r="L141" s="55"/>
    </row>
    <row r="142" spans="7:12">
      <c r="G142" s="75"/>
      <c r="L142" s="55"/>
    </row>
    <row r="143" spans="7:12">
      <c r="G143" s="75"/>
      <c r="L143" s="55"/>
    </row>
    <row r="144" spans="7:12">
      <c r="G144" s="75"/>
      <c r="L144" s="55"/>
    </row>
    <row r="145" spans="7:12">
      <c r="G145" s="75"/>
      <c r="L145" s="55"/>
    </row>
    <row r="146" spans="7:12">
      <c r="G146" s="75"/>
      <c r="L146" s="55"/>
    </row>
    <row r="147" spans="7:12">
      <c r="G147" s="75"/>
      <c r="L147" s="55"/>
    </row>
    <row r="148" spans="7:12">
      <c r="G148" s="75"/>
      <c r="L148" s="55"/>
    </row>
    <row r="149" spans="7:12">
      <c r="G149" s="75"/>
      <c r="L149" s="55"/>
    </row>
    <row r="150" spans="7:12">
      <c r="G150" s="75"/>
      <c r="L150" s="55"/>
    </row>
    <row r="151" spans="7:12">
      <c r="G151" s="75"/>
      <c r="L151" s="55"/>
    </row>
    <row r="152" spans="7:12">
      <c r="G152" s="75"/>
      <c r="L152" s="55"/>
    </row>
    <row r="153" spans="7:12">
      <c r="G153" s="75"/>
      <c r="L153" s="55"/>
    </row>
    <row r="154" spans="7:12">
      <c r="G154" s="75"/>
      <c r="L154" s="55"/>
    </row>
    <row r="155" spans="7:12">
      <c r="G155" s="75"/>
      <c r="L155" s="55"/>
    </row>
    <row r="156" spans="7:12">
      <c r="G156" s="75"/>
      <c r="L156" s="55"/>
    </row>
    <row r="157" spans="7:12">
      <c r="G157" s="75"/>
      <c r="L157" s="55"/>
    </row>
    <row r="158" spans="7:12">
      <c r="G158" s="75"/>
      <c r="L158" s="55"/>
    </row>
    <row r="159" spans="7:12">
      <c r="G159" s="75"/>
      <c r="L159" s="55"/>
    </row>
    <row r="160" spans="7:12">
      <c r="G160" s="75"/>
      <c r="L160" s="55"/>
    </row>
    <row r="161" spans="7:12">
      <c r="G161" s="75"/>
      <c r="L161" s="55"/>
    </row>
    <row r="162" spans="7:12">
      <c r="G162" s="75"/>
      <c r="L162" s="55"/>
    </row>
    <row r="163" spans="7:12">
      <c r="G163" s="75"/>
      <c r="L163" s="55"/>
    </row>
    <row r="164" spans="7:12">
      <c r="G164" s="75"/>
      <c r="L164" s="55"/>
    </row>
    <row r="165" spans="7:12">
      <c r="G165" s="75"/>
      <c r="L165" s="55"/>
    </row>
    <row r="166" spans="7:12">
      <c r="G166" s="75"/>
      <c r="L166" s="55"/>
    </row>
    <row r="167" spans="7:12">
      <c r="G167" s="75"/>
      <c r="L167" s="55"/>
    </row>
    <row r="168" spans="7:12">
      <c r="G168" s="75"/>
      <c r="L168" s="55"/>
    </row>
    <row r="169" spans="7:12">
      <c r="G169" s="75"/>
      <c r="L169" s="55"/>
    </row>
    <row r="170" spans="7:12">
      <c r="G170" s="75"/>
      <c r="L170" s="55"/>
    </row>
    <row r="171" spans="7:12">
      <c r="G171" s="75"/>
      <c r="L171" s="55"/>
    </row>
    <row r="172" spans="7:12" ht="12.75">
      <c r="G172" s="75"/>
    </row>
    <row r="173" spans="7:12" ht="12.75">
      <c r="G173" s="75"/>
    </row>
    <row r="174" spans="7:12" ht="12.75">
      <c r="G174" s="75"/>
    </row>
    <row r="175" spans="7:12" ht="12.75">
      <c r="G175" s="75"/>
    </row>
    <row r="176" spans="7:12" ht="12.75">
      <c r="G176" s="75"/>
    </row>
    <row r="177" spans="7:7" ht="12.75">
      <c r="G177" s="75"/>
    </row>
    <row r="178" spans="7:7" ht="12.75">
      <c r="G178" s="75"/>
    </row>
    <row r="179" spans="7:7" ht="12.75">
      <c r="G179" s="75"/>
    </row>
    <row r="180" spans="7:7" ht="12.75">
      <c r="G180" s="75"/>
    </row>
    <row r="181" spans="7:7" ht="12.75">
      <c r="G181" s="75"/>
    </row>
    <row r="182" spans="7:7" ht="12.75">
      <c r="G182" s="75"/>
    </row>
    <row r="183" spans="7:7" ht="12.75">
      <c r="G183" s="75"/>
    </row>
    <row r="184" spans="7:7" ht="12.75">
      <c r="G184" s="75"/>
    </row>
    <row r="185" spans="7:7" ht="12.75">
      <c r="G185" s="75"/>
    </row>
    <row r="186" spans="7:7" ht="12.75">
      <c r="G186" s="75"/>
    </row>
    <row r="187" spans="7:7" ht="12.75">
      <c r="G187" s="75"/>
    </row>
    <row r="188" spans="7:7" ht="12.75">
      <c r="G188" s="75"/>
    </row>
    <row r="189" spans="7:7" ht="12.75">
      <c r="G189" s="75"/>
    </row>
    <row r="190" spans="7:7" ht="12.75">
      <c r="G190" s="75"/>
    </row>
    <row r="191" spans="7:7" ht="12.75">
      <c r="G191" s="75"/>
    </row>
    <row r="192" spans="7:7" ht="12.75">
      <c r="G192" s="75"/>
    </row>
    <row r="193" spans="7:7" ht="12.75">
      <c r="G193" s="75"/>
    </row>
    <row r="194" spans="7:7" ht="12.75">
      <c r="G194" s="75"/>
    </row>
    <row r="195" spans="7:7" ht="12.75">
      <c r="G195" s="75"/>
    </row>
    <row r="196" spans="7:7" ht="12.75">
      <c r="G196" s="75"/>
    </row>
    <row r="197" spans="7:7" ht="12.75">
      <c r="G197" s="75"/>
    </row>
    <row r="198" spans="7:7" ht="12.75">
      <c r="G198" s="75"/>
    </row>
    <row r="199" spans="7:7" ht="12.75">
      <c r="G199" s="75"/>
    </row>
    <row r="200" spans="7:7" ht="12.75">
      <c r="G200" s="75"/>
    </row>
    <row r="201" spans="7:7" ht="12.75">
      <c r="G201" s="75"/>
    </row>
    <row r="202" spans="7:7" ht="12.75">
      <c r="G202" s="75"/>
    </row>
    <row r="203" spans="7:7" ht="12.75">
      <c r="G203" s="75"/>
    </row>
    <row r="204" spans="7:7" ht="12.75">
      <c r="G204" s="75"/>
    </row>
    <row r="205" spans="7:7" ht="12.75">
      <c r="G205" s="75"/>
    </row>
    <row r="206" spans="7:7" ht="12.75">
      <c r="G206" s="75"/>
    </row>
    <row r="207" spans="7:7" ht="12.75">
      <c r="G207" s="75"/>
    </row>
    <row r="208" spans="7:7" ht="12.75">
      <c r="G208" s="75"/>
    </row>
    <row r="209" spans="7:7" ht="12.75">
      <c r="G209" s="75"/>
    </row>
    <row r="210" spans="7:7" ht="12.75">
      <c r="G210" s="75"/>
    </row>
    <row r="211" spans="7:7" ht="12.75">
      <c r="G211" s="75"/>
    </row>
    <row r="212" spans="7:7" ht="12.75">
      <c r="G212" s="75"/>
    </row>
    <row r="213" spans="7:7" ht="12.75">
      <c r="G213" s="75"/>
    </row>
    <row r="214" spans="7:7" ht="12.75">
      <c r="G214" s="75"/>
    </row>
    <row r="215" spans="7:7" ht="12.75">
      <c r="G215" s="75"/>
    </row>
    <row r="216" spans="7:7" ht="12.75">
      <c r="G216" s="75"/>
    </row>
    <row r="217" spans="7:7" ht="12.75">
      <c r="G217" s="75"/>
    </row>
    <row r="218" spans="7:7" ht="12.75">
      <c r="G218" s="75"/>
    </row>
    <row r="219" spans="7:7" ht="12.75">
      <c r="G219" s="75"/>
    </row>
    <row r="220" spans="7:7" ht="12.75">
      <c r="G220" s="75"/>
    </row>
    <row r="221" spans="7:7" ht="12.75">
      <c r="G221" s="75"/>
    </row>
    <row r="222" spans="7:7" ht="12.75">
      <c r="G222" s="75"/>
    </row>
    <row r="223" spans="7:7" ht="12.75">
      <c r="G223" s="75"/>
    </row>
    <row r="224" spans="7:7" ht="12.75">
      <c r="G224" s="75"/>
    </row>
    <row r="225" spans="7:7" ht="12.75">
      <c r="G225" s="75"/>
    </row>
    <row r="226" spans="7:7" ht="12.75">
      <c r="G226" s="75"/>
    </row>
    <row r="227" spans="7:7" ht="12.75">
      <c r="G227" s="75"/>
    </row>
    <row r="228" spans="7:7" ht="12.75">
      <c r="G228" s="75"/>
    </row>
    <row r="229" spans="7:7" ht="12.75">
      <c r="G229" s="75"/>
    </row>
    <row r="230" spans="7:7" ht="12.75">
      <c r="G230" s="75"/>
    </row>
    <row r="231" spans="7:7" ht="12.75">
      <c r="G231" s="75"/>
    </row>
    <row r="232" spans="7:7" ht="12.75">
      <c r="G232" s="75"/>
    </row>
    <row r="233" spans="7:7" ht="12.75">
      <c r="G233" s="75"/>
    </row>
    <row r="234" spans="7:7" ht="12.75">
      <c r="G234" s="75"/>
    </row>
    <row r="235" spans="7:7" ht="12.75">
      <c r="G235" s="75"/>
    </row>
    <row r="236" spans="7:7" ht="12.75">
      <c r="G236" s="75"/>
    </row>
    <row r="237" spans="7:7" ht="12.75">
      <c r="G237" s="75"/>
    </row>
    <row r="238" spans="7:7" ht="12.75">
      <c r="G238" s="75"/>
    </row>
    <row r="239" spans="7:7" ht="12.75">
      <c r="G239" s="75"/>
    </row>
    <row r="240" spans="7:7" ht="12.75">
      <c r="G240" s="75"/>
    </row>
    <row r="241" spans="7:7" ht="12.75">
      <c r="G241" s="75"/>
    </row>
    <row r="242" spans="7:7" ht="12.75">
      <c r="G242" s="75"/>
    </row>
    <row r="243" spans="7:7" ht="12.75">
      <c r="G243" s="75"/>
    </row>
    <row r="244" spans="7:7" ht="12.75">
      <c r="G244" s="75"/>
    </row>
    <row r="245" spans="7:7" ht="12.75">
      <c r="G245" s="75"/>
    </row>
    <row r="246" spans="7:7" ht="12.75">
      <c r="G246" s="75"/>
    </row>
    <row r="247" spans="7:7" ht="12.75">
      <c r="G247" s="75"/>
    </row>
    <row r="248" spans="7:7" ht="12.75">
      <c r="G248" s="75"/>
    </row>
    <row r="249" spans="7:7" ht="12.75">
      <c r="G249" s="75"/>
    </row>
    <row r="250" spans="7:7" ht="12.75">
      <c r="G250" s="75"/>
    </row>
    <row r="251" spans="7:7" ht="12.75">
      <c r="G251" s="75"/>
    </row>
    <row r="252" spans="7:7" ht="12.75">
      <c r="G252" s="75"/>
    </row>
    <row r="253" spans="7:7" ht="12.75">
      <c r="G253" s="75"/>
    </row>
    <row r="254" spans="7:7" ht="12.75">
      <c r="G254" s="75"/>
    </row>
    <row r="255" spans="7:7" ht="12.75">
      <c r="G255" s="75"/>
    </row>
    <row r="256" spans="7:7" ht="12.75">
      <c r="G256" s="75"/>
    </row>
    <row r="257" spans="7:7" ht="12.75">
      <c r="G257" s="75"/>
    </row>
    <row r="258" spans="7:7" ht="12.75">
      <c r="G258" s="75"/>
    </row>
    <row r="259" spans="7:7" ht="12.75">
      <c r="G259" s="75"/>
    </row>
    <row r="260" spans="7:7" ht="12.75">
      <c r="G260" s="75"/>
    </row>
    <row r="261" spans="7:7" ht="12.75">
      <c r="G261" s="75"/>
    </row>
    <row r="262" spans="7:7" ht="12.75">
      <c r="G262" s="75"/>
    </row>
    <row r="263" spans="7:7" ht="12.75">
      <c r="G263" s="75"/>
    </row>
    <row r="264" spans="7:7" ht="12.75">
      <c r="G264" s="75"/>
    </row>
    <row r="265" spans="7:7" ht="12.75">
      <c r="G265" s="75"/>
    </row>
    <row r="266" spans="7:7" ht="12.75">
      <c r="G266" s="75"/>
    </row>
    <row r="267" spans="7:7" ht="12.75">
      <c r="G267" s="75"/>
    </row>
    <row r="268" spans="7:7" ht="12.75">
      <c r="G268" s="75"/>
    </row>
    <row r="269" spans="7:7" ht="12.75">
      <c r="G269" s="75"/>
    </row>
    <row r="270" spans="7:7" ht="12.75">
      <c r="G270" s="75"/>
    </row>
    <row r="271" spans="7:7" ht="12.75">
      <c r="G271" s="75"/>
    </row>
    <row r="272" spans="7:7" ht="12.75">
      <c r="G272" s="75"/>
    </row>
    <row r="273" spans="7:7" ht="12.75">
      <c r="G273" s="75"/>
    </row>
    <row r="274" spans="7:7" ht="12.75">
      <c r="G274" s="75"/>
    </row>
    <row r="275" spans="7:7" ht="12.75">
      <c r="G275" s="75"/>
    </row>
    <row r="276" spans="7:7" ht="12.75">
      <c r="G276" s="75"/>
    </row>
    <row r="277" spans="7:7" ht="12.75">
      <c r="G277" s="75"/>
    </row>
    <row r="278" spans="7:7" ht="12.75">
      <c r="G278" s="75"/>
    </row>
    <row r="279" spans="7:7" ht="12.75">
      <c r="G279" s="75"/>
    </row>
    <row r="280" spans="7:7" ht="12.75">
      <c r="G280" s="75"/>
    </row>
    <row r="281" spans="7:7" ht="12.75">
      <c r="G281" s="75"/>
    </row>
    <row r="282" spans="7:7" ht="12.75">
      <c r="G282" s="75"/>
    </row>
    <row r="283" spans="7:7" ht="12.75">
      <c r="G283" s="75"/>
    </row>
    <row r="284" spans="7:7" ht="12.75">
      <c r="G284" s="75"/>
    </row>
    <row r="285" spans="7:7" ht="12.75">
      <c r="G285" s="75"/>
    </row>
    <row r="286" spans="7:7" ht="12.75">
      <c r="G286" s="75"/>
    </row>
    <row r="287" spans="7:7" ht="12.75">
      <c r="G287" s="75"/>
    </row>
    <row r="288" spans="7:7" ht="12.75">
      <c r="G288" s="75"/>
    </row>
    <row r="289" spans="7:7" ht="12.75">
      <c r="G289" s="75"/>
    </row>
    <row r="290" spans="7:7" ht="12.75">
      <c r="G290" s="75"/>
    </row>
    <row r="291" spans="7:7" ht="12.75">
      <c r="G291" s="75"/>
    </row>
    <row r="292" spans="7:7" ht="12.75">
      <c r="G292" s="75"/>
    </row>
    <row r="293" spans="7:7" ht="12.75">
      <c r="G293" s="75"/>
    </row>
    <row r="294" spans="7:7" ht="12.75">
      <c r="G294" s="75"/>
    </row>
    <row r="295" spans="7:7" ht="12.75">
      <c r="G295" s="75"/>
    </row>
    <row r="296" spans="7:7" ht="12.75">
      <c r="G296" s="75"/>
    </row>
    <row r="297" spans="7:7" ht="12.75">
      <c r="G297" s="75"/>
    </row>
    <row r="298" spans="7:7" ht="12.75">
      <c r="G298" s="75"/>
    </row>
    <row r="299" spans="7:7" ht="12.75">
      <c r="G299" s="75"/>
    </row>
    <row r="300" spans="7:7" ht="12.75">
      <c r="G300" s="75"/>
    </row>
    <row r="301" spans="7:7" ht="12.75">
      <c r="G301" s="75"/>
    </row>
    <row r="302" spans="7:7" ht="12.75">
      <c r="G302" s="75"/>
    </row>
    <row r="303" spans="7:7" ht="12.75">
      <c r="G303" s="75"/>
    </row>
    <row r="304" spans="7:7" ht="12.75">
      <c r="G304" s="75"/>
    </row>
    <row r="305" spans="7:7" ht="12.75">
      <c r="G305" s="75"/>
    </row>
    <row r="306" spans="7:7" ht="12.75">
      <c r="G306" s="75"/>
    </row>
    <row r="307" spans="7:7" ht="12.75">
      <c r="G307" s="75"/>
    </row>
    <row r="308" spans="7:7" ht="12.75">
      <c r="G308" s="75"/>
    </row>
    <row r="309" spans="7:7" ht="12.75">
      <c r="G309" s="75"/>
    </row>
    <row r="310" spans="7:7" ht="12.75">
      <c r="G310" s="75"/>
    </row>
    <row r="311" spans="7:7" ht="12.75">
      <c r="G311" s="75"/>
    </row>
    <row r="312" spans="7:7" ht="12.75">
      <c r="G312" s="75"/>
    </row>
    <row r="313" spans="7:7" ht="12.75">
      <c r="G313" s="75"/>
    </row>
    <row r="314" spans="7:7" ht="12.75">
      <c r="G314" s="75"/>
    </row>
    <row r="315" spans="7:7" ht="12.75">
      <c r="G315" s="75"/>
    </row>
    <row r="316" spans="7:7" ht="12.75">
      <c r="G316" s="75"/>
    </row>
    <row r="317" spans="7:7" ht="12.75">
      <c r="G317" s="75"/>
    </row>
    <row r="318" spans="7:7" ht="12.75">
      <c r="G318" s="75"/>
    </row>
    <row r="319" spans="7:7" ht="12.75">
      <c r="G319" s="75"/>
    </row>
    <row r="320" spans="7:7" ht="12.75">
      <c r="G320" s="75"/>
    </row>
    <row r="321" spans="7:7" ht="12.75">
      <c r="G321" s="75"/>
    </row>
    <row r="322" spans="7:7" ht="12.75">
      <c r="G322" s="75"/>
    </row>
    <row r="323" spans="7:7" ht="12.75">
      <c r="G323" s="75"/>
    </row>
    <row r="324" spans="7:7" ht="12.75">
      <c r="G324" s="75"/>
    </row>
    <row r="325" spans="7:7" ht="12.75">
      <c r="G325" s="75"/>
    </row>
    <row r="326" spans="7:7" ht="12.75">
      <c r="G326" s="75"/>
    </row>
    <row r="327" spans="7:7" ht="12.75">
      <c r="G327" s="75"/>
    </row>
    <row r="328" spans="7:7" ht="12.75">
      <c r="G328" s="75"/>
    </row>
    <row r="329" spans="7:7" ht="12.75">
      <c r="G329" s="75"/>
    </row>
    <row r="330" spans="7:7" ht="12.75">
      <c r="G330" s="75"/>
    </row>
    <row r="331" spans="7:7" ht="12.75">
      <c r="G331" s="75"/>
    </row>
    <row r="332" spans="7:7" ht="12.75">
      <c r="G332" s="75"/>
    </row>
    <row r="333" spans="7:7" ht="12.75">
      <c r="G333" s="75"/>
    </row>
    <row r="334" spans="7:7" ht="12.75">
      <c r="G334" s="75"/>
    </row>
    <row r="335" spans="7:7" ht="12.75">
      <c r="G335" s="75"/>
    </row>
    <row r="336" spans="7:7" ht="12.75">
      <c r="G336" s="75"/>
    </row>
    <row r="337" spans="7:7" ht="12.75">
      <c r="G337" s="75"/>
    </row>
    <row r="338" spans="7:7" ht="12.75">
      <c r="G338" s="75"/>
    </row>
    <row r="339" spans="7:7" ht="12.75">
      <c r="G339" s="75"/>
    </row>
    <row r="340" spans="7:7" ht="12.75">
      <c r="G340" s="75"/>
    </row>
    <row r="341" spans="7:7" ht="12.75">
      <c r="G341" s="75"/>
    </row>
    <row r="342" spans="7:7" ht="12.75">
      <c r="G342" s="75"/>
    </row>
    <row r="343" spans="7:7" ht="12.75">
      <c r="G343" s="75"/>
    </row>
    <row r="344" spans="7:7" ht="12.75">
      <c r="G344" s="75"/>
    </row>
    <row r="345" spans="7:7" ht="12.75">
      <c r="G345" s="75"/>
    </row>
    <row r="346" spans="7:7" ht="12.75">
      <c r="G346" s="75"/>
    </row>
    <row r="347" spans="7:7" ht="12.75">
      <c r="G347" s="75"/>
    </row>
    <row r="348" spans="7:7" ht="12.75">
      <c r="G348" s="75"/>
    </row>
    <row r="349" spans="7:7" ht="12.75">
      <c r="G349" s="75"/>
    </row>
    <row r="350" spans="7:7" ht="12.75">
      <c r="G350" s="75"/>
    </row>
    <row r="351" spans="7:7" ht="12.75">
      <c r="G351" s="75"/>
    </row>
    <row r="352" spans="7:7" ht="12.75">
      <c r="G352" s="75"/>
    </row>
    <row r="353" spans="7:7" ht="12.75">
      <c r="G353" s="75"/>
    </row>
    <row r="354" spans="7:7" ht="12.75">
      <c r="G354" s="75"/>
    </row>
    <row r="355" spans="7:7" ht="12.75">
      <c r="G355" s="75"/>
    </row>
    <row r="356" spans="7:7" ht="12.75">
      <c r="G356" s="75"/>
    </row>
    <row r="357" spans="7:7" ht="12.75">
      <c r="G357" s="75"/>
    </row>
    <row r="358" spans="7:7" ht="12.75">
      <c r="G358" s="75"/>
    </row>
    <row r="359" spans="7:7" ht="12.75">
      <c r="G359" s="75"/>
    </row>
    <row r="360" spans="7:7" ht="12.75">
      <c r="G360" s="75"/>
    </row>
    <row r="361" spans="7:7" ht="12.75">
      <c r="G361" s="75"/>
    </row>
    <row r="362" spans="7:7" ht="12.75">
      <c r="G362" s="75"/>
    </row>
    <row r="363" spans="7:7" ht="12.75">
      <c r="G363" s="75"/>
    </row>
    <row r="364" spans="7:7" ht="12.75">
      <c r="G364" s="75"/>
    </row>
    <row r="365" spans="7:7" ht="12.75">
      <c r="G365" s="75"/>
    </row>
    <row r="366" spans="7:7" ht="12.75">
      <c r="G366" s="75"/>
    </row>
    <row r="367" spans="7:7" ht="12.75">
      <c r="G367" s="75"/>
    </row>
    <row r="368" spans="7:7" ht="12.75">
      <c r="G368" s="75"/>
    </row>
    <row r="369" spans="7:7" ht="12.75">
      <c r="G369" s="75"/>
    </row>
    <row r="370" spans="7:7" ht="12.75">
      <c r="G370" s="75"/>
    </row>
    <row r="371" spans="7:7" ht="12.75">
      <c r="G371" s="75"/>
    </row>
    <row r="372" spans="7:7" ht="12.75">
      <c r="G372" s="75"/>
    </row>
    <row r="373" spans="7:7" ht="12.75">
      <c r="G373" s="75"/>
    </row>
    <row r="374" spans="7:7" ht="12.75">
      <c r="G374" s="75"/>
    </row>
    <row r="375" spans="7:7" ht="12.75">
      <c r="G375" s="75"/>
    </row>
    <row r="376" spans="7:7" ht="12.75">
      <c r="G376" s="75"/>
    </row>
    <row r="377" spans="7:7" ht="12.75">
      <c r="G377" s="75"/>
    </row>
    <row r="378" spans="7:7" ht="12.75">
      <c r="G378" s="75"/>
    </row>
    <row r="379" spans="7:7" ht="12.75">
      <c r="G379" s="75"/>
    </row>
    <row r="380" spans="7:7" ht="12.75">
      <c r="G380" s="75"/>
    </row>
    <row r="381" spans="7:7" ht="12.75">
      <c r="G381" s="75"/>
    </row>
    <row r="382" spans="7:7" ht="12.75">
      <c r="G382" s="75"/>
    </row>
    <row r="383" spans="7:7" ht="12.75">
      <c r="G383" s="75"/>
    </row>
    <row r="384" spans="7:7" ht="12.75">
      <c r="G384" s="75"/>
    </row>
    <row r="385" spans="7:7" ht="12.75">
      <c r="G385" s="75"/>
    </row>
    <row r="386" spans="7:7" ht="12.75">
      <c r="G386" s="75"/>
    </row>
    <row r="387" spans="7:7" ht="12.75">
      <c r="G387" s="75"/>
    </row>
    <row r="388" spans="7:7" ht="12.75">
      <c r="G388" s="75"/>
    </row>
    <row r="389" spans="7:7" ht="12.75">
      <c r="G389" s="75"/>
    </row>
    <row r="390" spans="7:7" ht="12.75">
      <c r="G390" s="75"/>
    </row>
    <row r="391" spans="7:7" ht="12.75">
      <c r="G391" s="75"/>
    </row>
    <row r="392" spans="7:7" ht="12.75">
      <c r="G392" s="75"/>
    </row>
    <row r="393" spans="7:7" ht="12.75">
      <c r="G393" s="75"/>
    </row>
    <row r="394" spans="7:7" ht="12.75">
      <c r="G394" s="75"/>
    </row>
    <row r="395" spans="7:7" ht="12.75">
      <c r="G395" s="75"/>
    </row>
    <row r="396" spans="7:7" ht="12.75">
      <c r="G396" s="75"/>
    </row>
    <row r="397" spans="7:7" ht="12.75">
      <c r="G397" s="75"/>
    </row>
    <row r="398" spans="7:7" ht="12.75">
      <c r="G398" s="75"/>
    </row>
    <row r="399" spans="7:7" ht="12.75">
      <c r="G399" s="75"/>
    </row>
    <row r="400" spans="7:7" ht="12.75">
      <c r="G400" s="75"/>
    </row>
    <row r="401" spans="7:7" ht="12.75">
      <c r="G401" s="75"/>
    </row>
    <row r="402" spans="7:7" ht="12.75">
      <c r="G402" s="75"/>
    </row>
    <row r="403" spans="7:7" ht="12.75">
      <c r="G403" s="75"/>
    </row>
    <row r="404" spans="7:7" ht="12.75">
      <c r="G404" s="75"/>
    </row>
    <row r="405" spans="7:7" ht="12.75">
      <c r="G405" s="75"/>
    </row>
    <row r="406" spans="7:7" ht="12.75">
      <c r="G406" s="75"/>
    </row>
    <row r="407" spans="7:7" ht="12.75">
      <c r="G407" s="75"/>
    </row>
    <row r="408" spans="7:7" ht="12.75">
      <c r="G408" s="75"/>
    </row>
    <row r="409" spans="7:7" ht="12.75">
      <c r="G409" s="75"/>
    </row>
    <row r="410" spans="7:7" ht="12.75">
      <c r="G410" s="75"/>
    </row>
    <row r="411" spans="7:7" ht="12.75">
      <c r="G411" s="75"/>
    </row>
    <row r="412" spans="7:7" ht="12.75">
      <c r="G412" s="75"/>
    </row>
    <row r="413" spans="7:7" ht="12.75">
      <c r="G413" s="75"/>
    </row>
    <row r="414" spans="7:7" ht="12.75">
      <c r="G414" s="75"/>
    </row>
    <row r="415" spans="7:7" ht="12.75">
      <c r="G415" s="75"/>
    </row>
    <row r="416" spans="7:7" ht="12.75">
      <c r="G416" s="75"/>
    </row>
    <row r="417" spans="7:7" ht="12.75">
      <c r="G417" s="75"/>
    </row>
    <row r="418" spans="7:7" ht="12.75">
      <c r="G418" s="75"/>
    </row>
    <row r="419" spans="7:7" ht="12.75">
      <c r="G419" s="75"/>
    </row>
    <row r="420" spans="7:7" ht="12.75">
      <c r="G420" s="75"/>
    </row>
    <row r="421" spans="7:7" ht="12.75">
      <c r="G421" s="75"/>
    </row>
    <row r="422" spans="7:7" ht="12.75">
      <c r="G422" s="75"/>
    </row>
    <row r="423" spans="7:7" ht="12.75">
      <c r="G423" s="75"/>
    </row>
    <row r="424" spans="7:7" ht="12.75">
      <c r="G424" s="75"/>
    </row>
    <row r="425" spans="7:7" ht="12.75">
      <c r="G425" s="75"/>
    </row>
    <row r="426" spans="7:7" ht="12.75">
      <c r="G426" s="75"/>
    </row>
    <row r="427" spans="7:7" ht="12.75">
      <c r="G427" s="75"/>
    </row>
    <row r="428" spans="7:7" ht="12.75">
      <c r="G428" s="75"/>
    </row>
    <row r="429" spans="7:7" ht="12.75">
      <c r="G429" s="75"/>
    </row>
    <row r="430" spans="7:7" ht="12.75">
      <c r="G430" s="75"/>
    </row>
    <row r="431" spans="7:7" ht="12.75">
      <c r="G431" s="75"/>
    </row>
    <row r="432" spans="7:7" ht="12.75">
      <c r="G432" s="75"/>
    </row>
    <row r="433" spans="7:7" ht="12.75">
      <c r="G433" s="75"/>
    </row>
    <row r="434" spans="7:7" ht="12.75">
      <c r="G434" s="75"/>
    </row>
    <row r="435" spans="7:7" ht="12.75">
      <c r="G435" s="75"/>
    </row>
    <row r="436" spans="7:7" ht="12.75">
      <c r="G436" s="75"/>
    </row>
    <row r="437" spans="7:7" ht="12.75">
      <c r="G437" s="75"/>
    </row>
    <row r="438" spans="7:7" ht="12.75">
      <c r="G438" s="75"/>
    </row>
    <row r="439" spans="7:7" ht="12.75">
      <c r="G439" s="75"/>
    </row>
    <row r="440" spans="7:7" ht="12.75">
      <c r="G440" s="75"/>
    </row>
    <row r="441" spans="7:7" ht="12.75">
      <c r="G441" s="75"/>
    </row>
    <row r="442" spans="7:7" ht="12.75">
      <c r="G442" s="75"/>
    </row>
    <row r="443" spans="7:7" ht="12.75">
      <c r="G443" s="75"/>
    </row>
    <row r="444" spans="7:7" ht="12.75">
      <c r="G444" s="75"/>
    </row>
    <row r="445" spans="7:7" ht="12.75">
      <c r="G445" s="75"/>
    </row>
    <row r="446" spans="7:7" ht="12.75">
      <c r="G446" s="75"/>
    </row>
    <row r="447" spans="7:7" ht="12.75">
      <c r="G447" s="75"/>
    </row>
    <row r="448" spans="7:7" ht="12.75">
      <c r="G448" s="75"/>
    </row>
    <row r="449" spans="7:7" ht="12.75">
      <c r="G449" s="75"/>
    </row>
    <row r="450" spans="7:7" ht="12.75">
      <c r="G450" s="75"/>
    </row>
    <row r="451" spans="7:7" ht="12.75">
      <c r="G451" s="75"/>
    </row>
    <row r="452" spans="7:7" ht="12.75">
      <c r="G452" s="75"/>
    </row>
    <row r="453" spans="7:7" ht="12.75">
      <c r="G453" s="75"/>
    </row>
    <row r="454" spans="7:7" ht="12.75">
      <c r="G454" s="75"/>
    </row>
    <row r="455" spans="7:7" ht="12.75">
      <c r="G455" s="75"/>
    </row>
    <row r="456" spans="7:7" ht="12.75">
      <c r="G456" s="75"/>
    </row>
    <row r="457" spans="7:7" ht="12.75">
      <c r="G457" s="75"/>
    </row>
    <row r="458" spans="7:7" ht="12.75">
      <c r="G458" s="75"/>
    </row>
    <row r="459" spans="7:7" ht="12.75">
      <c r="G459" s="75"/>
    </row>
    <row r="460" spans="7:7" ht="12.75">
      <c r="G460" s="75"/>
    </row>
    <row r="461" spans="7:7" ht="12.75">
      <c r="G461" s="75"/>
    </row>
    <row r="462" spans="7:7" ht="12.75">
      <c r="G462" s="75"/>
    </row>
    <row r="463" spans="7:7" ht="12.75">
      <c r="G463" s="75"/>
    </row>
    <row r="464" spans="7:7" ht="12.75">
      <c r="G464" s="75"/>
    </row>
    <row r="465" spans="7:7" ht="12.75">
      <c r="G465" s="75"/>
    </row>
    <row r="466" spans="7:7" ht="12.75">
      <c r="G466" s="75"/>
    </row>
    <row r="467" spans="7:7" ht="12.75">
      <c r="G467" s="75"/>
    </row>
    <row r="468" spans="7:7" ht="12.75">
      <c r="G468" s="75"/>
    </row>
    <row r="469" spans="7:7" ht="12.75">
      <c r="G469" s="75"/>
    </row>
    <row r="470" spans="7:7" ht="12.75">
      <c r="G470" s="75"/>
    </row>
    <row r="471" spans="7:7" ht="12.75">
      <c r="G471" s="75"/>
    </row>
    <row r="472" spans="7:7" ht="12.75">
      <c r="G472" s="75"/>
    </row>
    <row r="473" spans="7:7" ht="12.75">
      <c r="G473" s="75"/>
    </row>
    <row r="474" spans="7:7" ht="12.75">
      <c r="G474" s="75"/>
    </row>
    <row r="475" spans="7:7" ht="12.75">
      <c r="G475" s="75"/>
    </row>
    <row r="476" spans="7:7" ht="12.75">
      <c r="G476" s="75"/>
    </row>
    <row r="477" spans="7:7" ht="12.75">
      <c r="G477" s="75"/>
    </row>
    <row r="478" spans="7:7" ht="12.75">
      <c r="G478" s="75"/>
    </row>
    <row r="479" spans="7:7" ht="12.75">
      <c r="G479" s="75"/>
    </row>
    <row r="480" spans="7:7" ht="12.75">
      <c r="G480" s="75"/>
    </row>
    <row r="481" spans="7:7" ht="12.75">
      <c r="G481" s="75"/>
    </row>
    <row r="482" spans="7:7" ht="12.75">
      <c r="G482" s="75"/>
    </row>
    <row r="483" spans="7:7" ht="12.75">
      <c r="G483" s="75"/>
    </row>
    <row r="484" spans="7:7" ht="12.75">
      <c r="G484" s="75"/>
    </row>
    <row r="485" spans="7:7" ht="12.75">
      <c r="G485" s="75"/>
    </row>
    <row r="486" spans="7:7" ht="12.75">
      <c r="G486" s="75"/>
    </row>
    <row r="487" spans="7:7" ht="12.75">
      <c r="G487" s="75"/>
    </row>
    <row r="488" spans="7:7" ht="12.75">
      <c r="G488" s="75"/>
    </row>
    <row r="489" spans="7:7" ht="12.75">
      <c r="G489" s="75"/>
    </row>
    <row r="490" spans="7:7" ht="12.75">
      <c r="G490" s="75"/>
    </row>
    <row r="491" spans="7:7" ht="12.75">
      <c r="G491" s="75"/>
    </row>
    <row r="492" spans="7:7" ht="12.75">
      <c r="G492" s="75"/>
    </row>
    <row r="493" spans="7:7" ht="12.75">
      <c r="G493" s="75"/>
    </row>
    <row r="494" spans="7:7" ht="12.75">
      <c r="G494" s="75"/>
    </row>
    <row r="495" spans="7:7" ht="12.75">
      <c r="G495" s="75"/>
    </row>
    <row r="496" spans="7:7" ht="12.75">
      <c r="G496" s="75"/>
    </row>
    <row r="497" spans="7:7" ht="12.75">
      <c r="G497" s="75"/>
    </row>
    <row r="498" spans="7:7" ht="12.75">
      <c r="G498" s="75"/>
    </row>
    <row r="499" spans="7:7" ht="12.75">
      <c r="G499" s="75"/>
    </row>
    <row r="500" spans="7:7" ht="12.75">
      <c r="G500" s="75"/>
    </row>
    <row r="501" spans="7:7" ht="12.75">
      <c r="G501" s="75"/>
    </row>
    <row r="502" spans="7:7" ht="12.75">
      <c r="G502" s="75"/>
    </row>
    <row r="503" spans="7:7" ht="12.75">
      <c r="G503" s="75"/>
    </row>
    <row r="504" spans="7:7" ht="12.75">
      <c r="G504" s="75"/>
    </row>
    <row r="505" spans="7:7" ht="12.75">
      <c r="G505" s="75"/>
    </row>
    <row r="506" spans="7:7" ht="12.75">
      <c r="G506" s="75"/>
    </row>
    <row r="507" spans="7:7" ht="12.75">
      <c r="G507" s="75"/>
    </row>
    <row r="508" spans="7:7" ht="12.75">
      <c r="G508" s="75"/>
    </row>
    <row r="509" spans="7:7" ht="12.75">
      <c r="G509" s="75"/>
    </row>
    <row r="510" spans="7:7" ht="12.75">
      <c r="G510" s="75"/>
    </row>
    <row r="511" spans="7:7" ht="12.75">
      <c r="G511" s="75"/>
    </row>
    <row r="512" spans="7:7" ht="12.75">
      <c r="G512" s="75"/>
    </row>
    <row r="513" spans="7:7" ht="12.75">
      <c r="G513" s="75"/>
    </row>
    <row r="514" spans="7:7" ht="12.75">
      <c r="G514" s="75"/>
    </row>
    <row r="515" spans="7:7" ht="12.75">
      <c r="G515" s="75"/>
    </row>
    <row r="516" spans="7:7" ht="12.75">
      <c r="G516" s="75"/>
    </row>
    <row r="517" spans="7:7" ht="12.75">
      <c r="G517" s="75"/>
    </row>
    <row r="518" spans="7:7" ht="12.75">
      <c r="G518" s="75"/>
    </row>
    <row r="519" spans="7:7" ht="12.75">
      <c r="G519" s="75"/>
    </row>
    <row r="520" spans="7:7" ht="12.75">
      <c r="G520" s="75"/>
    </row>
    <row r="521" spans="7:7" ht="12.75">
      <c r="G521" s="75"/>
    </row>
    <row r="522" spans="7:7" ht="12.75">
      <c r="G522" s="75"/>
    </row>
    <row r="523" spans="7:7" ht="12.75">
      <c r="G523" s="75"/>
    </row>
    <row r="524" spans="7:7" ht="12.75">
      <c r="G524" s="75"/>
    </row>
    <row r="525" spans="7:7" ht="12.75">
      <c r="G525" s="75"/>
    </row>
    <row r="526" spans="7:7" ht="12.75">
      <c r="G526" s="75"/>
    </row>
    <row r="527" spans="7:7" ht="12.75">
      <c r="G527" s="75"/>
    </row>
    <row r="528" spans="7:7" ht="12.75">
      <c r="G528" s="75"/>
    </row>
    <row r="529" spans="7:7" ht="12.75">
      <c r="G529" s="75"/>
    </row>
    <row r="530" spans="7:7" ht="12.75">
      <c r="G530" s="75"/>
    </row>
    <row r="531" spans="7:7" ht="12.75">
      <c r="G531" s="75"/>
    </row>
    <row r="532" spans="7:7" ht="12.75">
      <c r="G532" s="75"/>
    </row>
    <row r="533" spans="7:7" ht="12.75">
      <c r="G533" s="75"/>
    </row>
    <row r="534" spans="7:7" ht="12.75">
      <c r="G534" s="75"/>
    </row>
    <row r="535" spans="7:7" ht="12.75">
      <c r="G535" s="75"/>
    </row>
    <row r="536" spans="7:7" ht="12.75">
      <c r="G536" s="75"/>
    </row>
    <row r="537" spans="7:7" ht="12.75">
      <c r="G537" s="75"/>
    </row>
    <row r="538" spans="7:7" ht="12.75">
      <c r="G538" s="75"/>
    </row>
    <row r="539" spans="7:7" ht="12.75">
      <c r="G539" s="75"/>
    </row>
    <row r="540" spans="7:7" ht="12.75">
      <c r="G540" s="75"/>
    </row>
    <row r="541" spans="7:7" ht="12.75">
      <c r="G541" s="75"/>
    </row>
    <row r="542" spans="7:7" ht="12.75">
      <c r="G542" s="75"/>
    </row>
    <row r="543" spans="7:7" ht="12.75">
      <c r="G543" s="75"/>
    </row>
    <row r="544" spans="7:7" ht="12.75">
      <c r="G544" s="75"/>
    </row>
    <row r="545" spans="7:7" ht="12.75">
      <c r="G545" s="75"/>
    </row>
    <row r="546" spans="7:7" ht="12.75">
      <c r="G546" s="75"/>
    </row>
    <row r="547" spans="7:7" ht="12.75">
      <c r="G547" s="75"/>
    </row>
    <row r="548" spans="7:7" ht="12.75">
      <c r="G548" s="75"/>
    </row>
    <row r="549" spans="7:7" ht="12.75">
      <c r="G549" s="75"/>
    </row>
    <row r="550" spans="7:7" ht="12.75">
      <c r="G550" s="75"/>
    </row>
    <row r="551" spans="7:7" ht="12.75">
      <c r="G551" s="75"/>
    </row>
    <row r="552" spans="7:7" ht="12.75">
      <c r="G552" s="75"/>
    </row>
    <row r="553" spans="7:7" ht="12.75">
      <c r="G553" s="75"/>
    </row>
    <row r="554" spans="7:7" ht="12.75">
      <c r="G554" s="75"/>
    </row>
    <row r="555" spans="7:7" ht="12.75">
      <c r="G555" s="75"/>
    </row>
    <row r="556" spans="7:7" ht="12.75">
      <c r="G556" s="75"/>
    </row>
    <row r="557" spans="7:7" ht="12.75">
      <c r="G557" s="75"/>
    </row>
    <row r="558" spans="7:7" ht="12.75">
      <c r="G558" s="75"/>
    </row>
    <row r="559" spans="7:7" ht="12.75">
      <c r="G559" s="75"/>
    </row>
    <row r="560" spans="7:7" ht="12.75">
      <c r="G560" s="75"/>
    </row>
    <row r="561" spans="7:7" ht="12.75">
      <c r="G561" s="75"/>
    </row>
    <row r="562" spans="7:7" ht="12.75">
      <c r="G562" s="75"/>
    </row>
    <row r="563" spans="7:7" ht="12.75">
      <c r="G563" s="75"/>
    </row>
    <row r="564" spans="7:7" ht="12.75">
      <c r="G564" s="75"/>
    </row>
    <row r="565" spans="7:7" ht="12.75">
      <c r="G565" s="75"/>
    </row>
    <row r="566" spans="7:7" ht="12.75">
      <c r="G566" s="75"/>
    </row>
    <row r="567" spans="7:7" ht="12.75">
      <c r="G567" s="75"/>
    </row>
    <row r="568" spans="7:7" ht="12.75">
      <c r="G568" s="75"/>
    </row>
    <row r="569" spans="7:7" ht="12.75">
      <c r="G569" s="75"/>
    </row>
    <row r="570" spans="7:7" ht="12.75">
      <c r="G570" s="75"/>
    </row>
    <row r="571" spans="7:7" ht="12.75">
      <c r="G571" s="75"/>
    </row>
    <row r="572" spans="7:7" ht="12.75">
      <c r="G572" s="75"/>
    </row>
    <row r="573" spans="7:7" ht="12.75">
      <c r="G573" s="75"/>
    </row>
    <row r="574" spans="7:7" ht="12.75">
      <c r="G574" s="75"/>
    </row>
    <row r="575" spans="7:7" ht="12.75">
      <c r="G575" s="75"/>
    </row>
    <row r="576" spans="7:7" ht="12.75">
      <c r="G576" s="75"/>
    </row>
    <row r="577" spans="7:7" ht="12.75">
      <c r="G577" s="75"/>
    </row>
    <row r="578" spans="7:7" ht="12.75">
      <c r="G578" s="75"/>
    </row>
    <row r="579" spans="7:7" ht="12.75">
      <c r="G579" s="75"/>
    </row>
    <row r="580" spans="7:7" ht="12.75">
      <c r="G580" s="75"/>
    </row>
    <row r="581" spans="7:7" ht="12.75">
      <c r="G581" s="75"/>
    </row>
    <row r="582" spans="7:7" ht="12.75">
      <c r="G582" s="75"/>
    </row>
    <row r="583" spans="7:7" ht="12.75">
      <c r="G583" s="75"/>
    </row>
    <row r="584" spans="7:7" ht="12.75">
      <c r="G584" s="75"/>
    </row>
    <row r="585" spans="7:7" ht="12.75">
      <c r="G585" s="75"/>
    </row>
    <row r="586" spans="7:7" ht="12.75">
      <c r="G586" s="75"/>
    </row>
    <row r="587" spans="7:7" ht="12.75">
      <c r="G587" s="75"/>
    </row>
    <row r="588" spans="7:7" ht="12.75">
      <c r="G588" s="75"/>
    </row>
    <row r="589" spans="7:7" ht="12.75">
      <c r="G589" s="75"/>
    </row>
    <row r="590" spans="7:7" ht="12.75">
      <c r="G590" s="75"/>
    </row>
    <row r="591" spans="7:7" ht="12.75">
      <c r="G591" s="75"/>
    </row>
    <row r="592" spans="7:7" ht="12.75">
      <c r="G592" s="75"/>
    </row>
    <row r="593" spans="7:7" ht="12.75">
      <c r="G593" s="75"/>
    </row>
    <row r="594" spans="7:7" ht="12.75">
      <c r="G594" s="75"/>
    </row>
    <row r="595" spans="7:7" ht="12.75">
      <c r="G595" s="75"/>
    </row>
    <row r="596" spans="7:7" ht="12.75">
      <c r="G596" s="75"/>
    </row>
    <row r="597" spans="7:7" ht="12.75">
      <c r="G597" s="75"/>
    </row>
    <row r="598" spans="7:7" ht="12.75">
      <c r="G598" s="75"/>
    </row>
    <row r="599" spans="7:7" ht="12.75">
      <c r="G599" s="75"/>
    </row>
    <row r="600" spans="7:7" ht="12.75">
      <c r="G600" s="75"/>
    </row>
    <row r="601" spans="7:7" ht="12.75">
      <c r="G601" s="75"/>
    </row>
    <row r="602" spans="7:7" ht="12.75">
      <c r="G602" s="75"/>
    </row>
    <row r="603" spans="7:7" ht="12.75">
      <c r="G603" s="75"/>
    </row>
    <row r="604" spans="7:7" ht="12.75">
      <c r="G604" s="75"/>
    </row>
    <row r="605" spans="7:7" ht="12.75">
      <c r="G605" s="75"/>
    </row>
    <row r="606" spans="7:7" ht="12.75">
      <c r="G606" s="75"/>
    </row>
    <row r="607" spans="7:7" ht="12.75">
      <c r="G607" s="75"/>
    </row>
    <row r="608" spans="7:7" ht="12.75">
      <c r="G608" s="75"/>
    </row>
    <row r="609" spans="7:7" ht="12.75">
      <c r="G609" s="75"/>
    </row>
    <row r="610" spans="7:7" ht="12.75">
      <c r="G610" s="75"/>
    </row>
    <row r="611" spans="7:7" ht="12.75">
      <c r="G611" s="75"/>
    </row>
    <row r="612" spans="7:7" ht="12.75">
      <c r="G612" s="75"/>
    </row>
    <row r="613" spans="7:7" ht="12.75">
      <c r="G613" s="75"/>
    </row>
    <row r="614" spans="7:7" ht="12.75">
      <c r="G614" s="75"/>
    </row>
    <row r="615" spans="7:7" ht="12.75">
      <c r="G615" s="75"/>
    </row>
    <row r="616" spans="7:7" ht="12.75">
      <c r="G616" s="75"/>
    </row>
    <row r="617" spans="7:7" ht="12.75">
      <c r="G617" s="75"/>
    </row>
    <row r="618" spans="7:7" ht="12.75">
      <c r="G618" s="75"/>
    </row>
    <row r="619" spans="7:7" ht="12.75">
      <c r="G619" s="75"/>
    </row>
    <row r="620" spans="7:7" ht="12.75">
      <c r="G620" s="75"/>
    </row>
    <row r="621" spans="7:7" ht="12.75">
      <c r="G621" s="75"/>
    </row>
    <row r="622" spans="7:7" ht="12.75">
      <c r="G622" s="75"/>
    </row>
    <row r="623" spans="7:7" ht="12.75">
      <c r="G623" s="75"/>
    </row>
    <row r="624" spans="7:7" ht="12.75">
      <c r="G624" s="75"/>
    </row>
    <row r="625" spans="7:7" ht="12.75">
      <c r="G625" s="75"/>
    </row>
    <row r="626" spans="7:7" ht="12.75">
      <c r="G626" s="75"/>
    </row>
    <row r="627" spans="7:7" ht="12.75">
      <c r="G627" s="75"/>
    </row>
    <row r="628" spans="7:7" ht="12.75">
      <c r="G628" s="75"/>
    </row>
    <row r="629" spans="7:7" ht="12.75">
      <c r="G629" s="75"/>
    </row>
    <row r="630" spans="7:7" ht="12.75">
      <c r="G630" s="75"/>
    </row>
    <row r="631" spans="7:7" ht="12.75">
      <c r="G631" s="75"/>
    </row>
    <row r="632" spans="7:7" ht="12.75">
      <c r="G632" s="75"/>
    </row>
    <row r="633" spans="7:7" ht="12.75">
      <c r="G633" s="75"/>
    </row>
    <row r="634" spans="7:7" ht="12.75">
      <c r="G634" s="75"/>
    </row>
    <row r="635" spans="7:7" ht="12.75">
      <c r="G635" s="75"/>
    </row>
    <row r="636" spans="7:7" ht="12.75">
      <c r="G636" s="75"/>
    </row>
    <row r="637" spans="7:7" ht="12.75">
      <c r="G637" s="75"/>
    </row>
    <row r="638" spans="7:7" ht="12.75">
      <c r="G638" s="75"/>
    </row>
    <row r="639" spans="7:7" ht="12.75">
      <c r="G639" s="75"/>
    </row>
    <row r="640" spans="7:7" ht="12.75">
      <c r="G640" s="75"/>
    </row>
    <row r="641" spans="7:7" ht="12.75">
      <c r="G641" s="75"/>
    </row>
    <row r="642" spans="7:7" ht="12.75">
      <c r="G642" s="75"/>
    </row>
    <row r="643" spans="7:7" ht="12.75">
      <c r="G643" s="75"/>
    </row>
    <row r="644" spans="7:7" ht="12.75">
      <c r="G644" s="75"/>
    </row>
    <row r="645" spans="7:7" ht="12.75">
      <c r="G645" s="75"/>
    </row>
    <row r="646" spans="7:7" ht="12.75">
      <c r="G646" s="75"/>
    </row>
    <row r="647" spans="7:7" ht="12.75">
      <c r="G647" s="75"/>
    </row>
    <row r="648" spans="7:7" ht="12.75">
      <c r="G648" s="75"/>
    </row>
    <row r="649" spans="7:7" ht="12.75">
      <c r="G649" s="75"/>
    </row>
    <row r="650" spans="7:7" ht="12.75">
      <c r="G650" s="75"/>
    </row>
    <row r="651" spans="7:7" ht="12.75">
      <c r="G651" s="75"/>
    </row>
    <row r="652" spans="7:7" ht="12.75">
      <c r="G652" s="75"/>
    </row>
    <row r="653" spans="7:7" ht="12.75">
      <c r="G653" s="75"/>
    </row>
    <row r="654" spans="7:7" ht="12.75">
      <c r="G654" s="75"/>
    </row>
    <row r="655" spans="7:7" ht="12.75">
      <c r="G655" s="75"/>
    </row>
    <row r="656" spans="7:7" ht="12.75">
      <c r="G656" s="75"/>
    </row>
    <row r="657" spans="7:7" ht="12.75">
      <c r="G657" s="75"/>
    </row>
    <row r="658" spans="7:7" ht="12.75">
      <c r="G658" s="75"/>
    </row>
    <row r="659" spans="7:7" ht="12.75">
      <c r="G659" s="75"/>
    </row>
    <row r="660" spans="7:7" ht="12.75">
      <c r="G660" s="75"/>
    </row>
    <row r="661" spans="7:7" ht="12.75">
      <c r="G661" s="75"/>
    </row>
    <row r="662" spans="7:7" ht="12.75">
      <c r="G662" s="75"/>
    </row>
    <row r="663" spans="7:7" ht="12.75">
      <c r="G663" s="75"/>
    </row>
    <row r="664" spans="7:7" ht="12.75">
      <c r="G664" s="75"/>
    </row>
    <row r="665" spans="7:7" ht="12.75">
      <c r="G665" s="75"/>
    </row>
    <row r="666" spans="7:7" ht="12.75">
      <c r="G666" s="75"/>
    </row>
    <row r="667" spans="7:7" ht="12.75">
      <c r="G667" s="75"/>
    </row>
    <row r="668" spans="7:7" ht="12.75">
      <c r="G668" s="75"/>
    </row>
    <row r="669" spans="7:7" ht="12.75">
      <c r="G669" s="75"/>
    </row>
    <row r="670" spans="7:7" ht="12.75">
      <c r="G670" s="75"/>
    </row>
    <row r="671" spans="7:7" ht="12.75">
      <c r="G671" s="75"/>
    </row>
    <row r="672" spans="7:7" ht="12.75">
      <c r="G672" s="75"/>
    </row>
    <row r="673" spans="7:7" ht="12.75">
      <c r="G673" s="75"/>
    </row>
    <row r="674" spans="7:7" ht="12.75">
      <c r="G674" s="75"/>
    </row>
    <row r="675" spans="7:7" ht="12.75">
      <c r="G675" s="75"/>
    </row>
    <row r="676" spans="7:7" ht="12.75">
      <c r="G676" s="75"/>
    </row>
    <row r="677" spans="7:7" ht="12.75">
      <c r="G677" s="75"/>
    </row>
    <row r="678" spans="7:7" ht="12.75">
      <c r="G678" s="75"/>
    </row>
    <row r="679" spans="7:7" ht="12.75">
      <c r="G679" s="75"/>
    </row>
    <row r="680" spans="7:7" ht="12.75">
      <c r="G680" s="75"/>
    </row>
    <row r="681" spans="7:7" ht="12.75">
      <c r="G681" s="75"/>
    </row>
    <row r="682" spans="7:7" ht="12.75">
      <c r="G682" s="75"/>
    </row>
    <row r="683" spans="7:7" ht="12.75">
      <c r="G683" s="75"/>
    </row>
    <row r="684" spans="7:7" ht="12.75">
      <c r="G684" s="75"/>
    </row>
    <row r="685" spans="7:7" ht="12.75">
      <c r="G685" s="75"/>
    </row>
    <row r="686" spans="7:7" ht="12.75">
      <c r="G686" s="75"/>
    </row>
    <row r="687" spans="7:7" ht="12.75">
      <c r="G687" s="75"/>
    </row>
    <row r="688" spans="7:7" ht="12.75">
      <c r="G688" s="75"/>
    </row>
    <row r="689" spans="7:7" ht="12.75">
      <c r="G689" s="75"/>
    </row>
    <row r="690" spans="7:7" ht="12.75">
      <c r="G690" s="75"/>
    </row>
    <row r="691" spans="7:7" ht="12.75">
      <c r="G691" s="75"/>
    </row>
    <row r="692" spans="7:7" ht="12.75">
      <c r="G692" s="75"/>
    </row>
    <row r="693" spans="7:7" ht="12.75">
      <c r="G693" s="75"/>
    </row>
    <row r="694" spans="7:7" ht="12.75">
      <c r="G694" s="75"/>
    </row>
    <row r="695" spans="7:7" ht="12.75">
      <c r="G695" s="75"/>
    </row>
    <row r="696" spans="7:7" ht="12.75">
      <c r="G696" s="75"/>
    </row>
    <row r="697" spans="7:7" ht="12.75">
      <c r="G697" s="75"/>
    </row>
    <row r="698" spans="7:7" ht="12.75">
      <c r="G698" s="75"/>
    </row>
    <row r="699" spans="7:7" ht="12.75">
      <c r="G699" s="75"/>
    </row>
    <row r="700" spans="7:7" ht="12.75">
      <c r="G700" s="75"/>
    </row>
    <row r="701" spans="7:7" ht="12.75">
      <c r="G701" s="75"/>
    </row>
    <row r="702" spans="7:7" ht="12.75">
      <c r="G702" s="75"/>
    </row>
    <row r="703" spans="7:7" ht="12.75">
      <c r="G703" s="75"/>
    </row>
    <row r="704" spans="7:7" ht="12.75">
      <c r="G704" s="75"/>
    </row>
    <row r="705" spans="7:7" ht="12.75">
      <c r="G705" s="75"/>
    </row>
    <row r="706" spans="7:7" ht="12.75">
      <c r="G706" s="75"/>
    </row>
    <row r="707" spans="7:7" ht="12.75">
      <c r="G707" s="75"/>
    </row>
    <row r="708" spans="7:7" ht="12.75">
      <c r="G708" s="75"/>
    </row>
    <row r="709" spans="7:7" ht="12.75">
      <c r="G709" s="75"/>
    </row>
    <row r="710" spans="7:7" ht="12.75">
      <c r="G710" s="75"/>
    </row>
    <row r="711" spans="7:7" ht="12.75">
      <c r="G711" s="75"/>
    </row>
    <row r="712" spans="7:7" ht="12.75">
      <c r="G712" s="75"/>
    </row>
    <row r="713" spans="7:7" ht="12.75">
      <c r="G713" s="75"/>
    </row>
    <row r="714" spans="7:7" ht="12.75">
      <c r="G714" s="75"/>
    </row>
    <row r="715" spans="7:7" ht="12.75">
      <c r="G715" s="75"/>
    </row>
    <row r="716" spans="7:7" ht="12.75">
      <c r="G716" s="75"/>
    </row>
    <row r="717" spans="7:7" ht="12.75">
      <c r="G717" s="75"/>
    </row>
    <row r="718" spans="7:7" ht="12.75">
      <c r="G718" s="75"/>
    </row>
    <row r="719" spans="7:7" ht="12.75">
      <c r="G719" s="75"/>
    </row>
    <row r="720" spans="7:7" ht="12.75">
      <c r="G720" s="75"/>
    </row>
    <row r="721" spans="7:7" ht="12.75">
      <c r="G721" s="75"/>
    </row>
    <row r="722" spans="7:7" ht="12.75">
      <c r="G722" s="75"/>
    </row>
    <row r="723" spans="7:7" ht="12.75">
      <c r="G723" s="75"/>
    </row>
    <row r="724" spans="7:7" ht="12.75">
      <c r="G724" s="75"/>
    </row>
    <row r="725" spans="7:7" ht="12.75">
      <c r="G725" s="75"/>
    </row>
    <row r="726" spans="7:7" ht="12.75">
      <c r="G726" s="75"/>
    </row>
    <row r="727" spans="7:7" ht="12.75">
      <c r="G727" s="75"/>
    </row>
    <row r="728" spans="7:7" ht="12.75">
      <c r="G728" s="75"/>
    </row>
    <row r="729" spans="7:7" ht="12.75">
      <c r="G729" s="75"/>
    </row>
    <row r="730" spans="7:7" ht="12.75">
      <c r="G730" s="75"/>
    </row>
    <row r="731" spans="7:7" ht="12.75">
      <c r="G731" s="75"/>
    </row>
    <row r="732" spans="7:7" ht="12.75">
      <c r="G732" s="75"/>
    </row>
    <row r="733" spans="7:7" ht="12.75">
      <c r="G733" s="75"/>
    </row>
    <row r="734" spans="7:7" ht="12.75">
      <c r="G734" s="75"/>
    </row>
    <row r="735" spans="7:7" ht="12.75">
      <c r="G735" s="75"/>
    </row>
    <row r="736" spans="7:7" ht="12.75">
      <c r="G736" s="75"/>
    </row>
    <row r="737" spans="7:7" ht="12.75">
      <c r="G737" s="75"/>
    </row>
    <row r="738" spans="7:7" ht="12.75">
      <c r="G738" s="75"/>
    </row>
    <row r="739" spans="7:7" ht="12.75">
      <c r="G739" s="75"/>
    </row>
    <row r="740" spans="7:7" ht="12.75">
      <c r="G740" s="75"/>
    </row>
    <row r="741" spans="7:7" ht="12.75">
      <c r="G741" s="75"/>
    </row>
    <row r="742" spans="7:7" ht="12.75">
      <c r="G742" s="75"/>
    </row>
    <row r="743" spans="7:7" ht="12.75">
      <c r="G743" s="75"/>
    </row>
    <row r="744" spans="7:7" ht="12.75">
      <c r="G744" s="75"/>
    </row>
    <row r="745" spans="7:7" ht="12.75">
      <c r="G745" s="75"/>
    </row>
    <row r="746" spans="7:7" ht="12.75">
      <c r="G746" s="75"/>
    </row>
    <row r="747" spans="7:7" ht="12.75">
      <c r="G747" s="75"/>
    </row>
    <row r="748" spans="7:7" ht="12.75">
      <c r="G748" s="75"/>
    </row>
    <row r="749" spans="7:7" ht="12.75">
      <c r="G749" s="75"/>
    </row>
    <row r="750" spans="7:7" ht="12.75">
      <c r="G750" s="75"/>
    </row>
    <row r="751" spans="7:7" ht="12.75">
      <c r="G751" s="75"/>
    </row>
    <row r="752" spans="7:7" ht="12.75">
      <c r="G752" s="75"/>
    </row>
    <row r="753" spans="7:7" ht="12.75">
      <c r="G753" s="75"/>
    </row>
    <row r="754" spans="7:7" ht="12.75">
      <c r="G754" s="75"/>
    </row>
    <row r="755" spans="7:7" ht="12.75">
      <c r="G755" s="75"/>
    </row>
    <row r="756" spans="7:7" ht="12.75">
      <c r="G756" s="75"/>
    </row>
    <row r="757" spans="7:7" ht="12.75">
      <c r="G757" s="75"/>
    </row>
    <row r="758" spans="7:7" ht="12.75">
      <c r="G758" s="75"/>
    </row>
    <row r="759" spans="7:7" ht="12.75">
      <c r="G759" s="75"/>
    </row>
    <row r="760" spans="7:7" ht="12.75">
      <c r="G760" s="75"/>
    </row>
    <row r="761" spans="7:7" ht="12.75">
      <c r="G761" s="75"/>
    </row>
    <row r="762" spans="7:7" ht="12.75">
      <c r="G762" s="75"/>
    </row>
    <row r="763" spans="7:7" ht="12.75">
      <c r="G763" s="75"/>
    </row>
    <row r="764" spans="7:7" ht="12.75">
      <c r="G764" s="75"/>
    </row>
    <row r="765" spans="7:7" ht="12.75">
      <c r="G765" s="75"/>
    </row>
    <row r="766" spans="7:7" ht="12.75">
      <c r="G766" s="75"/>
    </row>
    <row r="767" spans="7:7" ht="12.75">
      <c r="G767" s="75"/>
    </row>
    <row r="768" spans="7:7" ht="12.75">
      <c r="G768" s="75"/>
    </row>
    <row r="769" spans="7:7" ht="12.75">
      <c r="G769" s="75"/>
    </row>
    <row r="770" spans="7:7" ht="12.75">
      <c r="G770" s="75"/>
    </row>
    <row r="771" spans="7:7" ht="12.75">
      <c r="G771" s="75"/>
    </row>
    <row r="772" spans="7:7" ht="12.75">
      <c r="G772" s="75"/>
    </row>
    <row r="773" spans="7:7" ht="12.75">
      <c r="G773" s="75"/>
    </row>
    <row r="774" spans="7:7" ht="12.75">
      <c r="G774" s="75"/>
    </row>
    <row r="775" spans="7:7" ht="12.75">
      <c r="G775" s="75"/>
    </row>
    <row r="776" spans="7:7" ht="12.75">
      <c r="G776" s="75"/>
    </row>
    <row r="777" spans="7:7" ht="12.75">
      <c r="G777" s="75"/>
    </row>
    <row r="778" spans="7:7" ht="12.75">
      <c r="G778" s="75"/>
    </row>
    <row r="779" spans="7:7" ht="12.75">
      <c r="G779" s="75"/>
    </row>
    <row r="780" spans="7:7" ht="12.75">
      <c r="G780" s="75"/>
    </row>
    <row r="781" spans="7:7" ht="12.75">
      <c r="G781" s="75"/>
    </row>
    <row r="782" spans="7:7" ht="12.75">
      <c r="G782" s="75"/>
    </row>
    <row r="783" spans="7:7" ht="12.75">
      <c r="G783" s="75"/>
    </row>
    <row r="784" spans="7:7" ht="12.75">
      <c r="G784" s="75"/>
    </row>
    <row r="785" spans="7:7" ht="12.75">
      <c r="G785" s="75"/>
    </row>
    <row r="786" spans="7:7" ht="12.75">
      <c r="G786" s="75"/>
    </row>
    <row r="787" spans="7:7" ht="12.75">
      <c r="G787" s="75"/>
    </row>
    <row r="788" spans="7:7" ht="12.75">
      <c r="G788" s="75"/>
    </row>
    <row r="789" spans="7:7" ht="12.75">
      <c r="G789" s="75"/>
    </row>
    <row r="790" spans="7:7" ht="12.75">
      <c r="G790" s="75"/>
    </row>
    <row r="791" spans="7:7" ht="12.75">
      <c r="G791" s="75"/>
    </row>
    <row r="792" spans="7:7" ht="12.75">
      <c r="G792" s="75"/>
    </row>
    <row r="793" spans="7:7" ht="12.75">
      <c r="G793" s="75"/>
    </row>
    <row r="794" spans="7:7" ht="12.75">
      <c r="G794" s="75"/>
    </row>
    <row r="795" spans="7:7" ht="12.75">
      <c r="G795" s="75"/>
    </row>
    <row r="796" spans="7:7" ht="12.75">
      <c r="G796" s="75"/>
    </row>
    <row r="797" spans="7:7" ht="12.75">
      <c r="G797" s="75"/>
    </row>
    <row r="798" spans="7:7" ht="12.75">
      <c r="G798" s="75"/>
    </row>
    <row r="799" spans="7:7" ht="12.75">
      <c r="G799" s="75"/>
    </row>
    <row r="800" spans="7:7" ht="12.75">
      <c r="G800" s="75"/>
    </row>
    <row r="801" spans="7:7" ht="12.75">
      <c r="G801" s="75"/>
    </row>
    <row r="802" spans="7:7" ht="12.75">
      <c r="G802" s="75"/>
    </row>
    <row r="803" spans="7:7" ht="12.75">
      <c r="G803" s="75"/>
    </row>
    <row r="804" spans="7:7" ht="12.75">
      <c r="G804" s="75"/>
    </row>
    <row r="805" spans="7:7" ht="12.75">
      <c r="G805" s="75"/>
    </row>
    <row r="806" spans="7:7" ht="12.75">
      <c r="G806" s="75"/>
    </row>
    <row r="807" spans="7:7" ht="12.75">
      <c r="G807" s="75"/>
    </row>
    <row r="808" spans="7:7" ht="12.75">
      <c r="G808" s="75"/>
    </row>
    <row r="809" spans="7:7" ht="12.75">
      <c r="G809" s="75"/>
    </row>
    <row r="810" spans="7:7" ht="12.75">
      <c r="G810" s="75"/>
    </row>
    <row r="811" spans="7:7" ht="12.75">
      <c r="G811" s="75"/>
    </row>
    <row r="812" spans="7:7" ht="12.75">
      <c r="G812" s="75"/>
    </row>
    <row r="813" spans="7:7" ht="12.75">
      <c r="G813" s="75"/>
    </row>
    <row r="814" spans="7:7" ht="12.75">
      <c r="G814" s="75"/>
    </row>
    <row r="815" spans="7:7" ht="12.75">
      <c r="G815" s="75"/>
    </row>
    <row r="816" spans="7:7" ht="12.75">
      <c r="G816" s="75"/>
    </row>
    <row r="817" spans="7:7" ht="12.75">
      <c r="G817" s="75"/>
    </row>
    <row r="818" spans="7:7" ht="12.75">
      <c r="G818" s="75"/>
    </row>
    <row r="819" spans="7:7" ht="12.75">
      <c r="G819" s="75"/>
    </row>
    <row r="820" spans="7:7" ht="12.75">
      <c r="G820" s="75"/>
    </row>
    <row r="821" spans="7:7" ht="12.75">
      <c r="G821" s="75"/>
    </row>
    <row r="822" spans="7:7" ht="12.75">
      <c r="G822" s="75"/>
    </row>
    <row r="823" spans="7:7" ht="12.75">
      <c r="G823" s="75"/>
    </row>
    <row r="824" spans="7:7" ht="12.75">
      <c r="G824" s="75"/>
    </row>
    <row r="825" spans="7:7" ht="12.75">
      <c r="G825" s="75"/>
    </row>
    <row r="826" spans="7:7" ht="12.75">
      <c r="G826" s="75"/>
    </row>
    <row r="827" spans="7:7" ht="12.75">
      <c r="G827" s="75"/>
    </row>
    <row r="828" spans="7:7" ht="12.75">
      <c r="G828" s="75"/>
    </row>
    <row r="829" spans="7:7" ht="12.75">
      <c r="G829" s="75"/>
    </row>
    <row r="830" spans="7:7" ht="12.75">
      <c r="G830" s="75"/>
    </row>
    <row r="831" spans="7:7" ht="12.75">
      <c r="G831" s="75"/>
    </row>
    <row r="832" spans="7:7" ht="12.75">
      <c r="G832" s="75"/>
    </row>
    <row r="833" spans="7:7" ht="12.75">
      <c r="G833" s="75"/>
    </row>
    <row r="834" spans="7:7" ht="12.75">
      <c r="G834" s="75"/>
    </row>
    <row r="835" spans="7:7" ht="12.75">
      <c r="G835" s="75"/>
    </row>
    <row r="836" spans="7:7" ht="12.75">
      <c r="G836" s="75"/>
    </row>
    <row r="837" spans="7:7" ht="12.75">
      <c r="G837" s="75"/>
    </row>
    <row r="838" spans="7:7" ht="12.75">
      <c r="G838" s="75"/>
    </row>
    <row r="839" spans="7:7" ht="12.75">
      <c r="G839" s="75"/>
    </row>
    <row r="840" spans="7:7" ht="12.75">
      <c r="G840" s="75"/>
    </row>
    <row r="841" spans="7:7" ht="12.75">
      <c r="G841" s="75"/>
    </row>
    <row r="842" spans="7:7" ht="12.75">
      <c r="G842" s="75"/>
    </row>
    <row r="843" spans="7:7" ht="12.75">
      <c r="G843" s="75"/>
    </row>
    <row r="844" spans="7:7" ht="12.75">
      <c r="G844" s="75"/>
    </row>
    <row r="845" spans="7:7" ht="12.75">
      <c r="G845" s="75"/>
    </row>
    <row r="846" spans="7:7" ht="12.75">
      <c r="G846" s="75"/>
    </row>
    <row r="847" spans="7:7" ht="12.75">
      <c r="G847" s="75"/>
    </row>
    <row r="848" spans="7:7" ht="12.75">
      <c r="G848" s="75"/>
    </row>
    <row r="849" spans="7:7" ht="12.75">
      <c r="G849" s="75"/>
    </row>
    <row r="850" spans="7:7" ht="12.75">
      <c r="G850" s="75"/>
    </row>
    <row r="851" spans="7:7" ht="12.75">
      <c r="G851" s="75"/>
    </row>
    <row r="852" spans="7:7" ht="12.75">
      <c r="G852" s="75"/>
    </row>
    <row r="853" spans="7:7" ht="12.75">
      <c r="G853" s="75"/>
    </row>
    <row r="854" spans="7:7" ht="12.75">
      <c r="G854" s="75"/>
    </row>
    <row r="855" spans="7:7" ht="12.75">
      <c r="G855" s="75"/>
    </row>
    <row r="856" spans="7:7" ht="12.75">
      <c r="G856" s="75"/>
    </row>
    <row r="857" spans="7:7" ht="12.75">
      <c r="G857" s="75"/>
    </row>
    <row r="858" spans="7:7" ht="12.75">
      <c r="G858" s="75"/>
    </row>
    <row r="859" spans="7:7" ht="12.75">
      <c r="G859" s="75"/>
    </row>
    <row r="860" spans="7:7" ht="12.75">
      <c r="G860" s="75"/>
    </row>
    <row r="861" spans="7:7" ht="12.75">
      <c r="G861" s="75"/>
    </row>
    <row r="862" spans="7:7" ht="12.75">
      <c r="G862" s="75"/>
    </row>
    <row r="863" spans="7:7" ht="12.75">
      <c r="G863" s="75"/>
    </row>
    <row r="864" spans="7:7" ht="12.75">
      <c r="G864" s="75"/>
    </row>
    <row r="865" spans="7:7" ht="12.75">
      <c r="G865" s="75"/>
    </row>
    <row r="866" spans="7:7" ht="12.75">
      <c r="G866" s="75"/>
    </row>
    <row r="867" spans="7:7" ht="12.75">
      <c r="G867" s="75"/>
    </row>
    <row r="868" spans="7:7" ht="12.75">
      <c r="G868" s="75"/>
    </row>
    <row r="869" spans="7:7" ht="12.75">
      <c r="G869" s="75"/>
    </row>
    <row r="870" spans="7:7" ht="12.75">
      <c r="G870" s="75"/>
    </row>
    <row r="871" spans="7:7" ht="12.75">
      <c r="G871" s="75"/>
    </row>
    <row r="872" spans="7:7" ht="12.75">
      <c r="G872" s="75"/>
    </row>
    <row r="873" spans="7:7" ht="12.75">
      <c r="G873" s="75"/>
    </row>
    <row r="874" spans="7:7" ht="12.75">
      <c r="G874" s="75"/>
    </row>
    <row r="875" spans="7:7" ht="12.75">
      <c r="G875" s="75"/>
    </row>
    <row r="876" spans="7:7" ht="12.75">
      <c r="G876" s="75"/>
    </row>
    <row r="877" spans="7:7" ht="12.75">
      <c r="G877" s="75"/>
    </row>
    <row r="878" spans="7:7" ht="12.75">
      <c r="G878" s="75"/>
    </row>
    <row r="879" spans="7:7" ht="12.75">
      <c r="G879" s="75"/>
    </row>
    <row r="880" spans="7:7" ht="12.75">
      <c r="G880" s="75"/>
    </row>
    <row r="881" spans="7:7" ht="12.75">
      <c r="G881" s="75"/>
    </row>
    <row r="882" spans="7:7" ht="12.75">
      <c r="G882" s="75"/>
    </row>
    <row r="883" spans="7:7" ht="12.75">
      <c r="G883" s="75"/>
    </row>
    <row r="884" spans="7:7" ht="12.75">
      <c r="G884" s="75"/>
    </row>
    <row r="885" spans="7:7" ht="12.75">
      <c r="G885" s="75"/>
    </row>
    <row r="886" spans="7:7" ht="12.75">
      <c r="G886" s="75"/>
    </row>
    <row r="887" spans="7:7" ht="12.75">
      <c r="G887" s="75"/>
    </row>
    <row r="888" spans="7:7" ht="12.75">
      <c r="G888" s="75"/>
    </row>
    <row r="889" spans="7:7" ht="12.75">
      <c r="G889" s="75"/>
    </row>
    <row r="890" spans="7:7" ht="12.75">
      <c r="G890" s="75"/>
    </row>
    <row r="891" spans="7:7" ht="12.75">
      <c r="G891" s="75"/>
    </row>
    <row r="892" spans="7:7" ht="12.75">
      <c r="G892" s="75"/>
    </row>
    <row r="893" spans="7:7" ht="12.75">
      <c r="G893" s="75"/>
    </row>
    <row r="894" spans="7:7" ht="12.75">
      <c r="G894" s="75"/>
    </row>
    <row r="895" spans="7:7" ht="12.75">
      <c r="G895" s="75"/>
    </row>
    <row r="896" spans="7:7" ht="12.75">
      <c r="G896" s="75"/>
    </row>
    <row r="897" spans="7:7" ht="12.75">
      <c r="G897" s="75"/>
    </row>
    <row r="898" spans="7:7" ht="12.75">
      <c r="G898" s="75"/>
    </row>
    <row r="899" spans="7:7" ht="12.75">
      <c r="G899" s="75"/>
    </row>
    <row r="900" spans="7:7" ht="12.75">
      <c r="G900" s="75"/>
    </row>
    <row r="901" spans="7:7" ht="12.75">
      <c r="G901" s="75"/>
    </row>
    <row r="902" spans="7:7" ht="12.75">
      <c r="G902" s="75"/>
    </row>
    <row r="903" spans="7:7" ht="12.75">
      <c r="G903" s="75"/>
    </row>
    <row r="904" spans="7:7" ht="12.75">
      <c r="G904" s="75"/>
    </row>
    <row r="905" spans="7:7" ht="12.75">
      <c r="G905" s="75"/>
    </row>
    <row r="906" spans="7:7" ht="12.75">
      <c r="G906" s="75"/>
    </row>
    <row r="907" spans="7:7" ht="12.75">
      <c r="G907" s="75"/>
    </row>
    <row r="908" spans="7:7" ht="12.75">
      <c r="G908" s="75"/>
    </row>
    <row r="909" spans="7:7" ht="12.75">
      <c r="G909" s="75"/>
    </row>
    <row r="910" spans="7:7" ht="12.75">
      <c r="G910" s="75"/>
    </row>
    <row r="911" spans="7:7" ht="12.75">
      <c r="G911" s="75"/>
    </row>
    <row r="912" spans="7:7" ht="12.75">
      <c r="G912" s="75"/>
    </row>
    <row r="913" spans="7:7" ht="12.75">
      <c r="G913" s="75"/>
    </row>
    <row r="914" spans="7:7" ht="12.75">
      <c r="G914" s="75"/>
    </row>
    <row r="915" spans="7:7" ht="12.75">
      <c r="G915" s="75"/>
    </row>
    <row r="916" spans="7:7" ht="12.75">
      <c r="G916" s="75"/>
    </row>
    <row r="917" spans="7:7" ht="12.75">
      <c r="G917" s="75"/>
    </row>
    <row r="918" spans="7:7" ht="12.75">
      <c r="G918" s="75"/>
    </row>
    <row r="919" spans="7:7" ht="12.75">
      <c r="G919" s="75"/>
    </row>
    <row r="920" spans="7:7" ht="12.75">
      <c r="G920" s="75"/>
    </row>
    <row r="921" spans="7:7" ht="12.75">
      <c r="G921" s="75"/>
    </row>
    <row r="922" spans="7:7" ht="12.75">
      <c r="G922" s="75"/>
    </row>
    <row r="923" spans="7:7" ht="12.75">
      <c r="G923" s="75"/>
    </row>
    <row r="924" spans="7:7" ht="12.75">
      <c r="G924" s="75"/>
    </row>
    <row r="925" spans="7:7" ht="12.75">
      <c r="G925" s="75"/>
    </row>
    <row r="926" spans="7:7" ht="12.75">
      <c r="G926" s="75"/>
    </row>
    <row r="927" spans="7:7" ht="12.75">
      <c r="G927" s="75"/>
    </row>
    <row r="928" spans="7:7" ht="12.75">
      <c r="G928" s="75"/>
    </row>
    <row r="929" spans="7:7" ht="12.75">
      <c r="G929" s="75"/>
    </row>
    <row r="930" spans="7:7" ht="12.75">
      <c r="G930" s="75"/>
    </row>
    <row r="931" spans="7:7" ht="12.75">
      <c r="G931" s="75"/>
    </row>
    <row r="932" spans="7:7" ht="12.75">
      <c r="G932" s="75"/>
    </row>
    <row r="933" spans="7:7" ht="12.75">
      <c r="G933" s="75"/>
    </row>
    <row r="934" spans="7:7" ht="12.75">
      <c r="G934" s="75"/>
    </row>
    <row r="935" spans="7:7" ht="12.75">
      <c r="G935" s="75"/>
    </row>
    <row r="936" spans="7:7" ht="12.75">
      <c r="G936" s="75"/>
    </row>
    <row r="937" spans="7:7" ht="12.75">
      <c r="G937" s="75"/>
    </row>
    <row r="938" spans="7:7" ht="12.75">
      <c r="G938" s="75"/>
    </row>
    <row r="939" spans="7:7" ht="12.75">
      <c r="G939" s="75"/>
    </row>
    <row r="940" spans="7:7" ht="12.75">
      <c r="G940" s="75"/>
    </row>
    <row r="941" spans="7:7" ht="12.75">
      <c r="G941" s="75"/>
    </row>
    <row r="942" spans="7:7" ht="12.75">
      <c r="G942" s="75"/>
    </row>
    <row r="943" spans="7:7" ht="12.75">
      <c r="G943" s="75"/>
    </row>
    <row r="944" spans="7:7" ht="12.75">
      <c r="G944" s="75"/>
    </row>
    <row r="945" spans="7:7" ht="12.75">
      <c r="G945" s="75"/>
    </row>
    <row r="946" spans="7:7" ht="12.75">
      <c r="G946" s="75"/>
    </row>
    <row r="947" spans="7:7" ht="12.75">
      <c r="G947" s="75"/>
    </row>
    <row r="948" spans="7:7" ht="12.75">
      <c r="G948" s="75"/>
    </row>
    <row r="949" spans="7:7" ht="12.75">
      <c r="G949" s="75"/>
    </row>
    <row r="950" spans="7:7" ht="12.75">
      <c r="G950" s="75"/>
    </row>
    <row r="951" spans="7:7" ht="12.75">
      <c r="G951" s="75"/>
    </row>
    <row r="952" spans="7:7" ht="12.75">
      <c r="G952" s="75"/>
    </row>
    <row r="953" spans="7:7" ht="12.75">
      <c r="G953" s="75"/>
    </row>
    <row r="954" spans="7:7" ht="12.75">
      <c r="G954" s="75"/>
    </row>
    <row r="955" spans="7:7" ht="12.75">
      <c r="G955" s="75"/>
    </row>
    <row r="956" spans="7:7" ht="12.75">
      <c r="G956" s="75"/>
    </row>
    <row r="957" spans="7:7" ht="12.75">
      <c r="G957" s="75"/>
    </row>
    <row r="958" spans="7:7" ht="12.75">
      <c r="G958" s="75"/>
    </row>
    <row r="959" spans="7:7" ht="12.75">
      <c r="G959" s="75"/>
    </row>
    <row r="960" spans="7:7" ht="12.75">
      <c r="G960" s="75"/>
    </row>
    <row r="961" spans="7:7" ht="12.75">
      <c r="G961" s="75"/>
    </row>
    <row r="962" spans="7:7" ht="12.75">
      <c r="G962" s="75"/>
    </row>
    <row r="963" spans="7:7" ht="12.75">
      <c r="G963" s="75"/>
    </row>
    <row r="964" spans="7:7" ht="12.75">
      <c r="G964" s="75"/>
    </row>
    <row r="965" spans="7:7" ht="12.75">
      <c r="G965" s="75"/>
    </row>
    <row r="966" spans="7:7" ht="12.75">
      <c r="G966" s="75"/>
    </row>
    <row r="967" spans="7:7" ht="12.75">
      <c r="G967" s="75"/>
    </row>
    <row r="968" spans="7:7" ht="12.75">
      <c r="G968" s="75"/>
    </row>
    <row r="969" spans="7:7" ht="12.75">
      <c r="G969" s="75"/>
    </row>
    <row r="970" spans="7:7" ht="12.75">
      <c r="G970" s="75"/>
    </row>
    <row r="971" spans="7:7" ht="12.75">
      <c r="G971" s="75"/>
    </row>
    <row r="972" spans="7:7" ht="12.75">
      <c r="G972" s="75"/>
    </row>
    <row r="973" spans="7:7" ht="12.75">
      <c r="G973" s="75"/>
    </row>
    <row r="974" spans="7:7" ht="12.75">
      <c r="G974" s="75"/>
    </row>
    <row r="975" spans="7:7" ht="12.75">
      <c r="G975" s="75"/>
    </row>
    <row r="976" spans="7:7" ht="12.75">
      <c r="G976" s="75"/>
    </row>
    <row r="977" spans="7:7" ht="12.75">
      <c r="G977" s="75"/>
    </row>
    <row r="978" spans="7:7" ht="12.75">
      <c r="G978" s="75"/>
    </row>
    <row r="979" spans="7:7" ht="12.75">
      <c r="G979" s="75"/>
    </row>
    <row r="980" spans="7:7" ht="12.75">
      <c r="G980" s="75"/>
    </row>
    <row r="981" spans="7:7" ht="12.75">
      <c r="G981" s="75"/>
    </row>
    <row r="982" spans="7:7" ht="12.75">
      <c r="G982" s="75"/>
    </row>
    <row r="983" spans="7:7" ht="12.75">
      <c r="G983" s="75"/>
    </row>
    <row r="984" spans="7:7" ht="12.75">
      <c r="G984" s="75"/>
    </row>
    <row r="985" spans="7:7" ht="12.75">
      <c r="G985" s="75"/>
    </row>
    <row r="986" spans="7:7" ht="12.75">
      <c r="G986" s="75"/>
    </row>
    <row r="987" spans="7:7" ht="12.75">
      <c r="G987" s="75"/>
    </row>
    <row r="988" spans="7:7" ht="12.75">
      <c r="G988" s="75"/>
    </row>
    <row r="989" spans="7:7" ht="12.75">
      <c r="G989" s="75"/>
    </row>
    <row r="990" spans="7:7" ht="12.75">
      <c r="G990" s="75"/>
    </row>
    <row r="991" spans="7:7" ht="12.75">
      <c r="G991" s="75"/>
    </row>
    <row r="992" spans="7:7" ht="12.75">
      <c r="G992" s="75"/>
    </row>
    <row r="993" spans="7:7" ht="12.75">
      <c r="G993" s="75"/>
    </row>
    <row r="994" spans="7:7" ht="12.75">
      <c r="G994" s="75"/>
    </row>
    <row r="995" spans="7:7" ht="12.75">
      <c r="G995" s="75"/>
    </row>
    <row r="996" spans="7:7" ht="12.75">
      <c r="G996" s="75"/>
    </row>
    <row r="997" spans="7:7" ht="12.75">
      <c r="G997" s="75"/>
    </row>
    <row r="998" spans="7:7" ht="12.75">
      <c r="G998" s="75"/>
    </row>
    <row r="999" spans="7:7" ht="12.75">
      <c r="G999" s="75"/>
    </row>
    <row r="1000" spans="7:7" ht="12.75">
      <c r="G1000" s="75"/>
    </row>
    <row r="1001" spans="7:7" ht="12.75">
      <c r="G1001" s="75"/>
    </row>
    <row r="1002" spans="7:7" ht="12.75">
      <c r="G1002" s="75"/>
    </row>
    <row r="1003" spans="7:7" ht="12.75">
      <c r="G1003" s="75"/>
    </row>
    <row r="1004" spans="7:7" ht="12.75">
      <c r="G1004" s="75"/>
    </row>
    <row r="1005" spans="7:7" ht="12.75">
      <c r="G1005" s="75"/>
    </row>
    <row r="1006" spans="7:7" ht="12.75">
      <c r="G1006" s="75"/>
    </row>
    <row r="1007" spans="7:7" ht="12.75">
      <c r="G1007" s="75"/>
    </row>
    <row r="1008" spans="7:7" ht="12.75">
      <c r="G1008" s="75"/>
    </row>
    <row r="1009" spans="7:7" ht="12.75">
      <c r="G1009" s="75"/>
    </row>
    <row r="1010" spans="7:7" ht="15.75" customHeight="1">
      <c r="G1010" s="75"/>
    </row>
  </sheetData>
  <mergeCells count="10">
    <mergeCell ref="H75:H76"/>
    <mergeCell ref="I75:I76"/>
    <mergeCell ref="H57:H58"/>
    <mergeCell ref="I57:I58"/>
    <mergeCell ref="H13:H14"/>
    <mergeCell ref="I13:I14"/>
    <mergeCell ref="H27:H28"/>
    <mergeCell ref="I27:I28"/>
    <mergeCell ref="H41:H42"/>
    <mergeCell ref="I41:I42"/>
  </mergeCells>
  <conditionalFormatting sqref="F3:F56 F62:F77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999"/>
  <sheetViews>
    <sheetView workbookViewId="0">
      <selection activeCell="L2" sqref="L2"/>
    </sheetView>
  </sheetViews>
  <sheetFormatPr defaultColWidth="12.5703125" defaultRowHeight="15.75" customHeight="1"/>
  <cols>
    <col min="1" max="1" width="22.42578125" customWidth="1"/>
    <col min="4" max="4" width="24.42578125" customWidth="1"/>
    <col min="5" max="5" width="18.7109375" bestFit="1" customWidth="1"/>
    <col min="11" max="11" width="15.7109375" bestFit="1" customWidth="1"/>
    <col min="12" max="12" width="13.28515625" bestFit="1" customWidth="1"/>
  </cols>
  <sheetData>
    <row r="1" spans="1:16" ht="15.75" customHeight="1">
      <c r="A1" s="46" t="s">
        <v>673</v>
      </c>
      <c r="B1" s="46" t="s">
        <v>674</v>
      </c>
      <c r="C1" s="46" t="s">
        <v>3</v>
      </c>
      <c r="D1" s="46" t="s">
        <v>1</v>
      </c>
      <c r="E1" s="46" t="s">
        <v>675</v>
      </c>
      <c r="F1" s="46" t="s">
        <v>676</v>
      </c>
      <c r="G1" s="46" t="s">
        <v>677</v>
      </c>
      <c r="H1" s="46" t="s">
        <v>678</v>
      </c>
      <c r="I1" s="46" t="s">
        <v>679</v>
      </c>
      <c r="J1" s="76" t="s">
        <v>680</v>
      </c>
      <c r="K1" s="46" t="s">
        <v>681</v>
      </c>
      <c r="L1" s="47" t="s">
        <v>682</v>
      </c>
      <c r="O1" s="21" t="s">
        <v>695</v>
      </c>
    </row>
    <row r="2" spans="1:16" ht="15.75" customHeight="1">
      <c r="A2" s="48" t="s">
        <v>683</v>
      </c>
      <c r="B2" s="48" t="s">
        <v>684</v>
      </c>
      <c r="C2" s="48">
        <v>184439993</v>
      </c>
      <c r="D2" s="48" t="s">
        <v>429</v>
      </c>
      <c r="E2" s="48">
        <v>2038852938620</v>
      </c>
      <c r="F2" s="48"/>
      <c r="G2" s="48"/>
      <c r="H2" s="48"/>
      <c r="I2" s="48">
        <v>0</v>
      </c>
      <c r="J2" s="77">
        <v>5783.8660578386607</v>
      </c>
      <c r="K2" s="48">
        <v>0</v>
      </c>
      <c r="L2" s="49">
        <v>55</v>
      </c>
      <c r="O2" s="21">
        <f>MATCH(D2, 'Юн-эконом'!B$2:B1002,0)</f>
        <v>209</v>
      </c>
      <c r="P2" s="21"/>
    </row>
    <row r="3" spans="1:16" ht="15.75" customHeight="1">
      <c r="A3" s="48" t="s">
        <v>683</v>
      </c>
      <c r="B3" s="48" t="s">
        <v>684</v>
      </c>
      <c r="C3" s="48">
        <v>184440370</v>
      </c>
      <c r="D3" s="48" t="s">
        <v>421</v>
      </c>
      <c r="E3" s="48">
        <v>2038852940111</v>
      </c>
      <c r="F3" s="48"/>
      <c r="G3" s="48"/>
      <c r="H3" s="48"/>
      <c r="I3" s="48">
        <v>0</v>
      </c>
      <c r="J3" s="77">
        <v>3348.5540334855405</v>
      </c>
      <c r="K3" s="48">
        <v>0</v>
      </c>
      <c r="L3" s="49">
        <v>55</v>
      </c>
      <c r="O3" s="21">
        <f>MATCH(D3, 'Юн-эконом'!B$2:B1002,0)</f>
        <v>205</v>
      </c>
    </row>
    <row r="4" spans="1:16" ht="15.75" customHeight="1">
      <c r="A4" s="48" t="s">
        <v>683</v>
      </c>
      <c r="B4" s="48" t="s">
        <v>684</v>
      </c>
      <c r="C4" s="48">
        <v>184439786</v>
      </c>
      <c r="D4" s="48" t="s">
        <v>189</v>
      </c>
      <c r="E4" s="48">
        <v>2038852937937</v>
      </c>
      <c r="F4" s="48"/>
      <c r="G4" s="48"/>
      <c r="H4" s="48"/>
      <c r="I4" s="48">
        <v>0</v>
      </c>
      <c r="J4" s="77">
        <v>3805.1750380517501</v>
      </c>
      <c r="K4" s="48">
        <v>0</v>
      </c>
      <c r="L4" s="49">
        <v>55</v>
      </c>
      <c r="N4" s="21"/>
      <c r="O4" s="21">
        <f>MATCH(D4, 'Юн-эконом'!B$2:B1002,0)</f>
        <v>91</v>
      </c>
    </row>
    <row r="5" spans="1:16" ht="15.75" customHeight="1">
      <c r="A5" s="48" t="s">
        <v>683</v>
      </c>
      <c r="B5" s="48" t="s">
        <v>684</v>
      </c>
      <c r="C5" s="48">
        <v>184439796</v>
      </c>
      <c r="D5" s="48" t="s">
        <v>323</v>
      </c>
      <c r="E5" s="48">
        <v>2038852937951</v>
      </c>
      <c r="F5" s="48"/>
      <c r="G5" s="48"/>
      <c r="H5" s="48"/>
      <c r="I5" s="48">
        <v>0</v>
      </c>
      <c r="J5" s="77">
        <v>3165.9056316590563</v>
      </c>
      <c r="K5" s="48">
        <v>0</v>
      </c>
      <c r="L5" s="49">
        <v>55</v>
      </c>
      <c r="N5" s="21"/>
      <c r="O5" s="21">
        <f>MATCH(D5, 'Юн-эконом'!B$2:B1002,0)</f>
        <v>156</v>
      </c>
    </row>
    <row r="6" spans="1:16" ht="15.75" customHeight="1">
      <c r="A6" s="48" t="s">
        <v>683</v>
      </c>
      <c r="B6" s="48" t="s">
        <v>684</v>
      </c>
      <c r="C6" s="48">
        <v>184439811</v>
      </c>
      <c r="D6" s="48" t="s">
        <v>301</v>
      </c>
      <c r="E6" s="48">
        <v>2038852938064</v>
      </c>
      <c r="F6" s="48"/>
      <c r="G6" s="48"/>
      <c r="H6" s="48"/>
      <c r="I6" s="48">
        <v>0</v>
      </c>
      <c r="J6" s="77">
        <v>3835.6164383561645</v>
      </c>
      <c r="K6" s="48">
        <v>0</v>
      </c>
      <c r="L6" s="49">
        <v>55</v>
      </c>
      <c r="O6" s="21">
        <f>MATCH(D6, 'Юн-эконом'!B$2:B1002,0)</f>
        <v>145</v>
      </c>
    </row>
    <row r="7" spans="1:16" ht="15.75" customHeight="1">
      <c r="A7" s="48" t="s">
        <v>683</v>
      </c>
      <c r="B7" s="48" t="s">
        <v>684</v>
      </c>
      <c r="C7" s="48">
        <v>184439813</v>
      </c>
      <c r="D7" s="48" t="s">
        <v>589</v>
      </c>
      <c r="E7" s="48">
        <v>2038852938057</v>
      </c>
      <c r="F7" s="48"/>
      <c r="G7" s="48"/>
      <c r="H7" s="48"/>
      <c r="I7" s="48">
        <v>0</v>
      </c>
      <c r="J7" s="77">
        <v>4870.6240487062405</v>
      </c>
      <c r="K7" s="48">
        <v>0</v>
      </c>
      <c r="L7" s="49">
        <v>55</v>
      </c>
      <c r="O7" s="21">
        <f>MATCH(D7, 'Юн-эконом'!B$2:B1002,0)</f>
        <v>289</v>
      </c>
    </row>
    <row r="8" spans="1:16" ht="15.75" customHeight="1">
      <c r="A8" s="48" t="s">
        <v>683</v>
      </c>
      <c r="B8" s="48" t="s">
        <v>684</v>
      </c>
      <c r="C8" s="48">
        <v>184439834</v>
      </c>
      <c r="D8" s="48" t="s">
        <v>363</v>
      </c>
      <c r="E8" s="48">
        <v>2038852938149</v>
      </c>
      <c r="F8" s="48"/>
      <c r="G8" s="48"/>
      <c r="H8" s="48"/>
      <c r="I8" s="48">
        <v>0</v>
      </c>
      <c r="J8" s="77">
        <v>2922.3744292237448</v>
      </c>
      <c r="K8" s="48">
        <v>0</v>
      </c>
      <c r="L8" s="49">
        <v>55</v>
      </c>
      <c r="O8" s="21">
        <f>MATCH(D8, 'Юн-эконом'!B$2:B1002,0)</f>
        <v>176</v>
      </c>
    </row>
    <row r="9" spans="1:16" ht="15.75" customHeight="1">
      <c r="A9" s="48" t="s">
        <v>683</v>
      </c>
      <c r="B9" s="48" t="s">
        <v>684</v>
      </c>
      <c r="C9" s="48">
        <v>184439838</v>
      </c>
      <c r="D9" s="48" t="s">
        <v>607</v>
      </c>
      <c r="E9" s="48">
        <v>2038852938163</v>
      </c>
      <c r="F9" s="48"/>
      <c r="G9" s="48"/>
      <c r="H9" s="48"/>
      <c r="I9" s="48">
        <v>0</v>
      </c>
      <c r="J9" s="77">
        <v>5479.4520547945203</v>
      </c>
      <c r="K9" s="48">
        <v>0</v>
      </c>
      <c r="L9" s="49">
        <v>55</v>
      </c>
      <c r="O9" s="21">
        <f>MATCH(D9, 'Юн-эконом'!B$2:B1002,0)</f>
        <v>298</v>
      </c>
    </row>
    <row r="10" spans="1:16" ht="15.75" customHeight="1">
      <c r="A10" s="48" t="s">
        <v>683</v>
      </c>
      <c r="B10" s="48" t="s">
        <v>684</v>
      </c>
      <c r="C10" s="48">
        <v>184439852</v>
      </c>
      <c r="D10" s="48" t="s">
        <v>439</v>
      </c>
      <c r="E10" s="48">
        <v>2038852938194</v>
      </c>
      <c r="F10" s="48"/>
      <c r="G10" s="48"/>
      <c r="H10" s="48"/>
      <c r="I10" s="48">
        <v>0</v>
      </c>
      <c r="J10" s="77">
        <v>4870.6240487062405</v>
      </c>
      <c r="K10" s="48">
        <v>0</v>
      </c>
      <c r="L10" s="49">
        <v>55</v>
      </c>
      <c r="O10" s="21">
        <f>MATCH(D10, 'Юн-эконом'!B$2:B1002,0)</f>
        <v>214</v>
      </c>
    </row>
    <row r="11" spans="1:16" ht="15.75" customHeight="1">
      <c r="A11" s="48" t="s">
        <v>683</v>
      </c>
      <c r="B11" s="48" t="s">
        <v>684</v>
      </c>
      <c r="C11" s="48">
        <v>184439886</v>
      </c>
      <c r="D11" s="48" t="s">
        <v>465</v>
      </c>
      <c r="E11" s="48">
        <v>2038852938286</v>
      </c>
      <c r="F11" s="48"/>
      <c r="G11" s="48"/>
      <c r="H11" s="48"/>
      <c r="I11" s="48">
        <v>0</v>
      </c>
      <c r="J11" s="77">
        <v>3500.7610350076102</v>
      </c>
      <c r="K11" s="48">
        <v>0</v>
      </c>
      <c r="L11" s="49">
        <v>55</v>
      </c>
      <c r="O11" s="21">
        <f>MATCH(D11, 'Юн-эконом'!B$2:B1002,0)</f>
        <v>227</v>
      </c>
    </row>
    <row r="12" spans="1:16" ht="15.75" customHeight="1">
      <c r="A12" s="48" t="s">
        <v>683</v>
      </c>
      <c r="B12" s="48" t="s">
        <v>684</v>
      </c>
      <c r="C12" s="48">
        <v>184439850</v>
      </c>
      <c r="D12" s="48" t="s">
        <v>649</v>
      </c>
      <c r="E12" s="48">
        <v>2038852938187</v>
      </c>
      <c r="F12" s="48"/>
      <c r="G12" s="48"/>
      <c r="H12" s="48"/>
      <c r="I12" s="48">
        <v>0</v>
      </c>
      <c r="J12" s="77">
        <v>5783.8660578386607</v>
      </c>
      <c r="K12" s="48">
        <v>0</v>
      </c>
      <c r="L12" s="49">
        <v>55</v>
      </c>
      <c r="O12" s="21">
        <f>MATCH(D12, 'Юн-эконом'!B$2:B1002,0)</f>
        <v>319</v>
      </c>
    </row>
    <row r="13" spans="1:16" ht="15.75" customHeight="1">
      <c r="A13" s="48" t="s">
        <v>683</v>
      </c>
      <c r="B13" s="48" t="s">
        <v>684</v>
      </c>
      <c r="C13" s="48">
        <v>184439798</v>
      </c>
      <c r="D13" s="48" t="s">
        <v>227</v>
      </c>
      <c r="E13" s="48">
        <v>2038852937968</v>
      </c>
      <c r="F13" s="48"/>
      <c r="G13" s="48"/>
      <c r="H13" s="48"/>
      <c r="I13" s="48">
        <v>0</v>
      </c>
      <c r="J13" s="77">
        <v>3165.9056316590563</v>
      </c>
      <c r="K13" s="48">
        <v>0</v>
      </c>
      <c r="L13" s="49">
        <v>55</v>
      </c>
      <c r="O13" s="21">
        <f>MATCH(D13, 'Юн-эконом'!B$2:B1002,0)</f>
        <v>109</v>
      </c>
    </row>
    <row r="14" spans="1:16" ht="15.75" customHeight="1">
      <c r="A14" s="48" t="s">
        <v>683</v>
      </c>
      <c r="B14" s="48" t="s">
        <v>684</v>
      </c>
      <c r="C14" s="48">
        <v>184439799</v>
      </c>
      <c r="D14" s="48" t="s">
        <v>545</v>
      </c>
      <c r="E14" s="48">
        <v>2038852937975</v>
      </c>
      <c r="F14" s="48"/>
      <c r="G14" s="48"/>
      <c r="H14" s="48"/>
      <c r="I14" s="48">
        <v>0</v>
      </c>
      <c r="J14" s="77">
        <v>5479.4520547945203</v>
      </c>
      <c r="K14" s="48">
        <v>0</v>
      </c>
      <c r="L14" s="49">
        <v>55</v>
      </c>
      <c r="O14" s="21">
        <f>MATCH(D14, 'Юн-эконом'!B$2:B1002,0)</f>
        <v>267</v>
      </c>
    </row>
    <row r="15" spans="1:16" ht="15.75" customHeight="1">
      <c r="A15" s="48" t="s">
        <v>683</v>
      </c>
      <c r="B15" s="48" t="s">
        <v>684</v>
      </c>
      <c r="C15" s="48">
        <v>184439816</v>
      </c>
      <c r="D15" s="48" t="s">
        <v>447</v>
      </c>
      <c r="E15" s="48">
        <v>2038852938088</v>
      </c>
      <c r="F15" s="48"/>
      <c r="G15" s="48"/>
      <c r="H15" s="48"/>
      <c r="I15" s="48">
        <v>0</v>
      </c>
      <c r="J15" s="77">
        <v>5175.0380517503809</v>
      </c>
      <c r="K15" s="48">
        <v>0</v>
      </c>
      <c r="L15" s="49">
        <v>55</v>
      </c>
      <c r="O15" s="21">
        <f>MATCH(D15, 'Юн-эконом'!B$2:B1002,0)</f>
        <v>218</v>
      </c>
    </row>
    <row r="16" spans="1:16" ht="15.75" customHeight="1">
      <c r="A16" s="48" t="s">
        <v>683</v>
      </c>
      <c r="B16" s="48" t="s">
        <v>684</v>
      </c>
      <c r="C16" s="48">
        <v>184439817</v>
      </c>
      <c r="D16" s="48" t="s">
        <v>655</v>
      </c>
      <c r="E16" s="48">
        <v>2038852938095</v>
      </c>
      <c r="F16" s="48"/>
      <c r="G16" s="48"/>
      <c r="H16" s="48"/>
      <c r="I16" s="48">
        <v>0</v>
      </c>
      <c r="J16" s="77">
        <v>6240.4870624048708</v>
      </c>
      <c r="K16" s="48">
        <v>0</v>
      </c>
      <c r="L16" s="49">
        <v>55</v>
      </c>
      <c r="O16" s="21">
        <f>MATCH(D16, 'Юн-эконом'!B$2:B1002,0)</f>
        <v>322</v>
      </c>
    </row>
    <row r="17" spans="1:15" ht="15.75" customHeight="1">
      <c r="A17" s="48" t="s">
        <v>683</v>
      </c>
      <c r="B17" s="48" t="s">
        <v>684</v>
      </c>
      <c r="C17" s="48">
        <v>184439890</v>
      </c>
      <c r="D17" s="48" t="s">
        <v>221</v>
      </c>
      <c r="E17" s="48">
        <v>2038852938309</v>
      </c>
      <c r="F17" s="48"/>
      <c r="G17" s="48"/>
      <c r="H17" s="48"/>
      <c r="I17" s="48">
        <v>0</v>
      </c>
      <c r="J17" s="77">
        <v>5783.8660578386607</v>
      </c>
      <c r="K17" s="48">
        <v>0</v>
      </c>
      <c r="L17" s="49">
        <v>55</v>
      </c>
      <c r="O17" s="21">
        <f>MATCH(D17, 'Юн-эконом'!B$2:B1002,0)</f>
        <v>106</v>
      </c>
    </row>
    <row r="18" spans="1:15" ht="15.75" customHeight="1">
      <c r="A18" s="48" t="s">
        <v>683</v>
      </c>
      <c r="B18" s="48" t="s">
        <v>684</v>
      </c>
      <c r="C18" s="48">
        <v>184439915</v>
      </c>
      <c r="D18" s="48" t="s">
        <v>617</v>
      </c>
      <c r="E18" s="48">
        <v>2038852938361</v>
      </c>
      <c r="F18" s="48"/>
      <c r="G18" s="48"/>
      <c r="H18" s="48"/>
      <c r="I18" s="48">
        <v>0</v>
      </c>
      <c r="J18" s="77">
        <v>6392.6940639269405</v>
      </c>
      <c r="K18" s="48">
        <v>0</v>
      </c>
      <c r="L18" s="49">
        <v>55</v>
      </c>
      <c r="O18" s="21">
        <f>MATCH(D18, 'Юн-эконом'!B$2:B1002,0)</f>
        <v>303</v>
      </c>
    </row>
    <row r="19" spans="1:15" ht="15.75" customHeight="1">
      <c r="A19" s="48" t="s">
        <v>683</v>
      </c>
      <c r="B19" s="48" t="s">
        <v>684</v>
      </c>
      <c r="C19" s="48">
        <v>184439919</v>
      </c>
      <c r="D19" s="48" t="s">
        <v>217</v>
      </c>
      <c r="E19" s="48">
        <v>2038852938378</v>
      </c>
      <c r="F19" s="48"/>
      <c r="G19" s="48"/>
      <c r="H19" s="48"/>
      <c r="I19" s="48"/>
      <c r="J19" s="77">
        <v>2922.3744292237448</v>
      </c>
      <c r="K19" s="48">
        <v>0</v>
      </c>
      <c r="L19" s="49">
        <v>55</v>
      </c>
      <c r="O19" s="21">
        <f>MATCH(D19, 'Юн-эконом'!B$2:B1002,0)</f>
        <v>104</v>
      </c>
    </row>
    <row r="20" spans="1:15" ht="15.75" customHeight="1">
      <c r="A20" s="48" t="s">
        <v>683</v>
      </c>
      <c r="B20" s="48" t="s">
        <v>684</v>
      </c>
      <c r="C20" s="48">
        <v>184439932</v>
      </c>
      <c r="D20" s="48" t="s">
        <v>345</v>
      </c>
      <c r="E20" s="48">
        <v>2038852938408</v>
      </c>
      <c r="F20" s="48"/>
      <c r="G20" s="48"/>
      <c r="H20" s="48"/>
      <c r="I20" s="48">
        <v>0</v>
      </c>
      <c r="J20" s="77">
        <v>6240.4870624048708</v>
      </c>
      <c r="K20" s="48">
        <v>0</v>
      </c>
      <c r="L20" s="49">
        <v>55</v>
      </c>
      <c r="O20" s="21">
        <f>MATCH(D20, 'Юн-эконом'!B$2:B1002,0)</f>
        <v>167</v>
      </c>
    </row>
    <row r="21" spans="1:15" ht="15.75" customHeight="1">
      <c r="A21" s="48" t="s">
        <v>683</v>
      </c>
      <c r="B21" s="48" t="s">
        <v>684</v>
      </c>
      <c r="C21" s="48">
        <v>184439935</v>
      </c>
      <c r="D21" s="48" t="s">
        <v>583</v>
      </c>
      <c r="E21" s="48">
        <v>2038852938415</v>
      </c>
      <c r="F21" s="48"/>
      <c r="G21" s="48"/>
      <c r="H21" s="48"/>
      <c r="I21" s="48">
        <v>0</v>
      </c>
      <c r="J21" s="77">
        <v>5936.0730593607313</v>
      </c>
      <c r="K21" s="48">
        <v>0</v>
      </c>
      <c r="L21" s="49">
        <v>55</v>
      </c>
      <c r="O21" s="21">
        <f>MATCH(D21, 'Юн-эконом'!B$2:B1002,0)</f>
        <v>286</v>
      </c>
    </row>
    <row r="22" spans="1:15" ht="15.75" customHeight="1">
      <c r="A22" s="48" t="s">
        <v>683</v>
      </c>
      <c r="B22" s="48" t="s">
        <v>684</v>
      </c>
      <c r="C22" s="48">
        <v>184439770</v>
      </c>
      <c r="D22" s="48" t="s">
        <v>369</v>
      </c>
      <c r="E22" s="48">
        <v>2038852937906</v>
      </c>
      <c r="F22" s="48"/>
      <c r="G22" s="48"/>
      <c r="H22" s="48"/>
      <c r="I22" s="48">
        <v>0</v>
      </c>
      <c r="J22" s="77">
        <v>3348.5540334855405</v>
      </c>
      <c r="K22" s="48">
        <v>0</v>
      </c>
      <c r="L22" s="49">
        <v>55</v>
      </c>
      <c r="O22" s="21">
        <f>MATCH(D22, 'Юн-эконом'!B$2:B1002,0)</f>
        <v>179</v>
      </c>
    </row>
    <row r="23" spans="1:15" ht="15.75" customHeight="1">
      <c r="A23" s="48" t="s">
        <v>683</v>
      </c>
      <c r="B23" s="48" t="s">
        <v>684</v>
      </c>
      <c r="C23" s="48">
        <v>184439938</v>
      </c>
      <c r="D23" s="48" t="s">
        <v>519</v>
      </c>
      <c r="E23" s="48">
        <v>2038852938439</v>
      </c>
      <c r="F23" s="48"/>
      <c r="G23" s="48"/>
      <c r="H23" s="48"/>
      <c r="I23" s="48">
        <v>0</v>
      </c>
      <c r="J23" s="77">
        <v>7001.5220700152204</v>
      </c>
      <c r="K23" s="48">
        <v>0</v>
      </c>
      <c r="L23" s="49">
        <v>55</v>
      </c>
      <c r="O23" s="21">
        <f>MATCH(D23, 'Юн-эконом'!B$2:B1002,0)</f>
        <v>254</v>
      </c>
    </row>
    <row r="24" spans="1:15" ht="15.75" customHeight="1">
      <c r="A24" s="48" t="s">
        <v>683</v>
      </c>
      <c r="B24" s="48" t="s">
        <v>684</v>
      </c>
      <c r="C24" s="48">
        <v>184439943</v>
      </c>
      <c r="D24" s="48" t="s">
        <v>587</v>
      </c>
      <c r="E24" s="48">
        <v>2038852938453</v>
      </c>
      <c r="F24" s="48"/>
      <c r="G24" s="48"/>
      <c r="H24" s="48"/>
      <c r="I24" s="48">
        <v>0</v>
      </c>
      <c r="J24" s="77">
        <v>2739.7260273972602</v>
      </c>
      <c r="K24" s="48">
        <v>0</v>
      </c>
      <c r="L24" s="49">
        <v>55</v>
      </c>
      <c r="O24" s="21">
        <f>MATCH(D24, 'Юн-эконом'!B$2:B1002,0)</f>
        <v>288</v>
      </c>
    </row>
    <row r="25" spans="1:15" ht="15.75" customHeight="1">
      <c r="A25" s="48" t="s">
        <v>683</v>
      </c>
      <c r="B25" s="48" t="s">
        <v>684</v>
      </c>
      <c r="C25" s="48">
        <v>184439971</v>
      </c>
      <c r="D25" s="48" t="s">
        <v>309</v>
      </c>
      <c r="E25" s="48">
        <v>2038852938538</v>
      </c>
      <c r="F25" s="48"/>
      <c r="G25" s="48"/>
      <c r="H25" s="48"/>
      <c r="I25" s="48">
        <v>0</v>
      </c>
      <c r="J25" s="77">
        <v>2831.050228310502</v>
      </c>
      <c r="K25" s="48"/>
      <c r="L25" s="49">
        <v>55</v>
      </c>
      <c r="O25" s="21">
        <f>MATCH(D25, 'Юн-эконом'!B$2:B1002,0)</f>
        <v>149</v>
      </c>
    </row>
    <row r="26" spans="1:15" ht="15.75" customHeight="1">
      <c r="A26" s="48" t="s">
        <v>683</v>
      </c>
      <c r="B26" s="48" t="s">
        <v>684</v>
      </c>
      <c r="C26" s="48">
        <v>184439979</v>
      </c>
      <c r="D26" s="48" t="s">
        <v>260</v>
      </c>
      <c r="E26" s="48">
        <v>2038852938552</v>
      </c>
      <c r="F26" s="78"/>
      <c r="G26" s="78"/>
      <c r="H26" s="48"/>
      <c r="I26" s="48">
        <v>0</v>
      </c>
      <c r="J26" s="77">
        <v>4261.7960426179607</v>
      </c>
      <c r="K26" s="48">
        <v>0</v>
      </c>
      <c r="L26" s="49">
        <v>55</v>
      </c>
      <c r="O26" s="21">
        <f>MATCH(D26, 'Юн-эконом'!B$2:B1002,0)</f>
        <v>125</v>
      </c>
    </row>
    <row r="27" spans="1:15" ht="15.75" customHeight="1">
      <c r="A27" s="48" t="s">
        <v>683</v>
      </c>
      <c r="B27" s="48" t="s">
        <v>684</v>
      </c>
      <c r="C27" s="48">
        <v>184439980</v>
      </c>
      <c r="D27" s="48" t="s">
        <v>287</v>
      </c>
      <c r="E27" s="48">
        <v>2038852938569</v>
      </c>
      <c r="F27" s="48"/>
      <c r="G27" s="48"/>
      <c r="H27" s="48"/>
      <c r="I27" s="48">
        <v>0</v>
      </c>
      <c r="J27" s="77">
        <v>5479.4520547945203</v>
      </c>
      <c r="K27" s="48">
        <v>0</v>
      </c>
      <c r="L27" s="49">
        <v>55</v>
      </c>
      <c r="O27" s="21">
        <f>MATCH(D27, 'Юн-эконом'!B$2:B1002,0)</f>
        <v>138</v>
      </c>
    </row>
    <row r="28" spans="1:15" ht="15.75" customHeight="1">
      <c r="A28" s="48" t="s">
        <v>683</v>
      </c>
      <c r="B28" s="48" t="s">
        <v>684</v>
      </c>
      <c r="C28" s="48">
        <v>184439996</v>
      </c>
      <c r="D28" s="48" t="s">
        <v>621</v>
      </c>
      <c r="E28" s="48">
        <v>2038852938637</v>
      </c>
      <c r="F28" s="48"/>
      <c r="G28" s="48"/>
      <c r="H28" s="48"/>
      <c r="I28" s="48">
        <v>0</v>
      </c>
      <c r="J28" s="77">
        <v>6240.4870624048708</v>
      </c>
      <c r="K28" s="48">
        <v>0</v>
      </c>
      <c r="L28" s="49">
        <v>55</v>
      </c>
      <c r="O28" s="21">
        <f>MATCH(D28, 'Юн-эконом'!B$2:B1002,0)</f>
        <v>305</v>
      </c>
    </row>
    <row r="29" spans="1:15" ht="15">
      <c r="A29" s="48" t="s">
        <v>683</v>
      </c>
      <c r="B29" s="48" t="s">
        <v>684</v>
      </c>
      <c r="C29" s="48">
        <v>184439998</v>
      </c>
      <c r="D29" s="48" t="s">
        <v>237</v>
      </c>
      <c r="E29" s="48">
        <v>2038852938583</v>
      </c>
      <c r="F29" s="48"/>
      <c r="G29" s="48"/>
      <c r="H29" s="48"/>
      <c r="I29" s="48">
        <v>0</v>
      </c>
      <c r="J29" s="77">
        <v>3500.7610350076102</v>
      </c>
      <c r="K29" s="48">
        <v>0</v>
      </c>
      <c r="L29" s="49">
        <v>55</v>
      </c>
      <c r="O29" s="21">
        <f>MATCH(D29, 'Юн-эконом'!B$2:B1002,0)</f>
        <v>114</v>
      </c>
    </row>
    <row r="30" spans="1:15" ht="15">
      <c r="A30" s="48" t="s">
        <v>683</v>
      </c>
      <c r="B30" s="48" t="s">
        <v>684</v>
      </c>
      <c r="C30" s="48">
        <v>184440013</v>
      </c>
      <c r="D30" s="48" t="s">
        <v>359</v>
      </c>
      <c r="E30" s="48">
        <v>2038852938682</v>
      </c>
      <c r="F30" s="48"/>
      <c r="G30" s="48"/>
      <c r="H30" s="48"/>
      <c r="I30" s="48">
        <v>0</v>
      </c>
      <c r="J30" s="77">
        <v>3805.1750380517501</v>
      </c>
      <c r="K30" s="48">
        <v>0</v>
      </c>
      <c r="L30" s="49">
        <v>55</v>
      </c>
      <c r="O30" s="21">
        <f>MATCH(D30, 'Юн-эконом'!B$2:B1002,0)</f>
        <v>174</v>
      </c>
    </row>
    <row r="31" spans="1:15" ht="15">
      <c r="A31" s="48" t="s">
        <v>683</v>
      </c>
      <c r="B31" s="48" t="s">
        <v>684</v>
      </c>
      <c r="C31" s="48">
        <v>184440014</v>
      </c>
      <c r="D31" s="48" t="s">
        <v>455</v>
      </c>
      <c r="E31" s="48">
        <v>2038852938668</v>
      </c>
      <c r="F31" s="48"/>
      <c r="G31" s="48"/>
      <c r="H31" s="48"/>
      <c r="I31" s="48">
        <v>0</v>
      </c>
      <c r="J31" s="77">
        <v>7610.3500761035002</v>
      </c>
      <c r="K31" s="48">
        <v>0</v>
      </c>
      <c r="L31" s="49">
        <v>55</v>
      </c>
      <c r="O31" s="21">
        <f>MATCH(D31, 'Юн-эконом'!B$2:B1002,0)</f>
        <v>222</v>
      </c>
    </row>
    <row r="32" spans="1:15" ht="15">
      <c r="A32" s="48" t="s">
        <v>683</v>
      </c>
      <c r="B32" s="48" t="s">
        <v>684</v>
      </c>
      <c r="C32" s="48">
        <v>184440019</v>
      </c>
      <c r="D32" s="48" t="s">
        <v>547</v>
      </c>
      <c r="E32" s="48">
        <v>2038852938699</v>
      </c>
      <c r="F32" s="48"/>
      <c r="G32" s="48"/>
      <c r="H32" s="48"/>
      <c r="I32" s="48">
        <v>0</v>
      </c>
      <c r="J32" s="77">
        <v>3500.7610350076102</v>
      </c>
      <c r="K32" s="48">
        <v>0</v>
      </c>
      <c r="L32" s="49">
        <v>55</v>
      </c>
      <c r="O32" s="21">
        <f>MATCH(D32, 'Юн-эконом'!B$2:B1002,0)</f>
        <v>268</v>
      </c>
    </row>
    <row r="33" spans="1:15" ht="15">
      <c r="A33" s="48" t="s">
        <v>683</v>
      </c>
      <c r="B33" s="48" t="s">
        <v>684</v>
      </c>
      <c r="C33" s="48">
        <v>184440025</v>
      </c>
      <c r="D33" s="48" t="s">
        <v>281</v>
      </c>
      <c r="E33" s="48">
        <v>2038852938712</v>
      </c>
      <c r="F33" s="48"/>
      <c r="G33" s="48"/>
      <c r="H33" s="48"/>
      <c r="I33" s="48">
        <v>0</v>
      </c>
      <c r="J33" s="77">
        <v>5479.4520547945203</v>
      </c>
      <c r="K33" s="48">
        <v>0</v>
      </c>
      <c r="L33" s="49">
        <v>55</v>
      </c>
      <c r="O33" s="21">
        <f>MATCH(D33, 'Юн-эконом'!B$2:B1002,0)</f>
        <v>135</v>
      </c>
    </row>
    <row r="34" spans="1:15" ht="15">
      <c r="A34" s="48" t="s">
        <v>683</v>
      </c>
      <c r="B34" s="48" t="s">
        <v>684</v>
      </c>
      <c r="C34" s="48">
        <v>184440031</v>
      </c>
      <c r="D34" s="48" t="s">
        <v>343</v>
      </c>
      <c r="E34" s="48">
        <v>2038852938750</v>
      </c>
      <c r="F34" s="48"/>
      <c r="G34" s="48"/>
      <c r="H34" s="48"/>
      <c r="I34" s="48">
        <v>0</v>
      </c>
      <c r="J34" s="77">
        <v>2739.7260273972602</v>
      </c>
      <c r="K34" s="48">
        <v>0</v>
      </c>
      <c r="L34" s="49">
        <v>55</v>
      </c>
      <c r="O34" s="21">
        <f>MATCH(D34, 'Юн-эконом'!B$2:B1002,0)</f>
        <v>166</v>
      </c>
    </row>
    <row r="35" spans="1:15" ht="15">
      <c r="A35" s="48" t="s">
        <v>683</v>
      </c>
      <c r="B35" s="48" t="s">
        <v>684</v>
      </c>
      <c r="C35" s="48">
        <v>184440035</v>
      </c>
      <c r="D35" s="48" t="s">
        <v>485</v>
      </c>
      <c r="E35" s="48">
        <v>2038852938774</v>
      </c>
      <c r="F35" s="48"/>
      <c r="G35" s="48"/>
      <c r="H35" s="48"/>
      <c r="I35" s="48">
        <v>0</v>
      </c>
      <c r="J35" s="77">
        <v>3165.9056316590563</v>
      </c>
      <c r="K35" s="48">
        <v>0</v>
      </c>
      <c r="L35" s="49">
        <v>55</v>
      </c>
      <c r="O35" s="21">
        <f>MATCH(D35, 'Юн-эконом'!B$2:B1002,0)</f>
        <v>237</v>
      </c>
    </row>
    <row r="36" spans="1:15" ht="15">
      <c r="A36" s="48" t="s">
        <v>683</v>
      </c>
      <c r="B36" s="48" t="s">
        <v>684</v>
      </c>
      <c r="C36" s="48">
        <v>184440053</v>
      </c>
      <c r="D36" s="48" t="s">
        <v>671</v>
      </c>
      <c r="E36" s="48">
        <v>2038852938828</v>
      </c>
      <c r="F36" s="48"/>
      <c r="G36" s="48"/>
      <c r="H36" s="48"/>
      <c r="I36" s="48">
        <v>0</v>
      </c>
      <c r="J36" s="77">
        <v>3097.0815961882072</v>
      </c>
      <c r="K36" s="48">
        <v>0</v>
      </c>
      <c r="L36" s="49">
        <v>54</v>
      </c>
      <c r="O36" s="21">
        <f>MATCH(D36, 'Юн-эконом'!B$2:B1002,0)</f>
        <v>330</v>
      </c>
    </row>
    <row r="37" spans="1:15" ht="15">
      <c r="A37" s="48" t="s">
        <v>683</v>
      </c>
      <c r="B37" s="48" t="s">
        <v>684</v>
      </c>
      <c r="C37" s="48">
        <v>184440063</v>
      </c>
      <c r="D37" s="48" t="s">
        <v>191</v>
      </c>
      <c r="E37" s="48">
        <v>2038852938873</v>
      </c>
      <c r="F37" s="48"/>
      <c r="G37" s="48"/>
      <c r="H37" s="48"/>
      <c r="I37" s="48">
        <v>0</v>
      </c>
      <c r="J37" s="77">
        <v>2343.9878234398784</v>
      </c>
      <c r="K37" s="48">
        <v>0</v>
      </c>
      <c r="L37" s="49">
        <v>55</v>
      </c>
      <c r="O37" s="21">
        <f>MATCH(D37, 'Юн-эконом'!B$2:B1002,0)</f>
        <v>92</v>
      </c>
    </row>
    <row r="38" spans="1:15" ht="15">
      <c r="A38" s="48" t="s">
        <v>683</v>
      </c>
      <c r="B38" s="48" t="s">
        <v>684</v>
      </c>
      <c r="C38" s="48">
        <v>184440064</v>
      </c>
      <c r="D38" s="48" t="s">
        <v>489</v>
      </c>
      <c r="E38" s="48">
        <v>2038852938866</v>
      </c>
      <c r="F38" s="48"/>
      <c r="G38" s="48"/>
      <c r="H38" s="48"/>
      <c r="I38" s="48">
        <v>0</v>
      </c>
      <c r="J38" s="77">
        <v>3652.9680365296804</v>
      </c>
      <c r="K38" s="48">
        <v>0</v>
      </c>
      <c r="L38" s="49">
        <v>55</v>
      </c>
      <c r="O38" s="21">
        <f>MATCH(D38, 'Юн-эконом'!B$2:B1002,0)</f>
        <v>239</v>
      </c>
    </row>
    <row r="39" spans="1:15" ht="15">
      <c r="A39" s="48" t="s">
        <v>683</v>
      </c>
      <c r="B39" s="48" t="s">
        <v>684</v>
      </c>
      <c r="C39" s="48">
        <v>184440072</v>
      </c>
      <c r="D39" s="48" t="s">
        <v>277</v>
      </c>
      <c r="E39" s="48">
        <v>2038852938897</v>
      </c>
      <c r="F39" s="48"/>
      <c r="G39" s="48"/>
      <c r="H39" s="48"/>
      <c r="I39" s="48">
        <v>0</v>
      </c>
      <c r="J39" s="77">
        <v>6392.6940639269405</v>
      </c>
      <c r="K39" s="48">
        <v>0</v>
      </c>
      <c r="L39" s="49">
        <v>55</v>
      </c>
      <c r="O39" s="21">
        <f>MATCH(D39, 'Юн-эконом'!B$2:B1002,0)</f>
        <v>133</v>
      </c>
    </row>
    <row r="40" spans="1:15" ht="15">
      <c r="A40" s="48" t="s">
        <v>683</v>
      </c>
      <c r="B40" s="48" t="s">
        <v>684</v>
      </c>
      <c r="C40" s="48">
        <v>184440077</v>
      </c>
      <c r="D40" s="48" t="s">
        <v>212</v>
      </c>
      <c r="E40" s="48">
        <v>2038852938804</v>
      </c>
      <c r="F40" s="48"/>
      <c r="G40" s="48"/>
      <c r="H40" s="48"/>
      <c r="I40" s="48">
        <v>0</v>
      </c>
      <c r="J40" s="77">
        <v>3500.7610350076102</v>
      </c>
      <c r="K40" s="48">
        <v>0</v>
      </c>
      <c r="L40" s="49">
        <v>55</v>
      </c>
      <c r="O40" s="21">
        <f>MATCH(D40, 'Юн-эконом'!B$2:B1002,0)</f>
        <v>102</v>
      </c>
    </row>
    <row r="41" spans="1:15" ht="15">
      <c r="A41" s="48" t="s">
        <v>683</v>
      </c>
      <c r="B41" s="48" t="s">
        <v>684</v>
      </c>
      <c r="C41" s="48">
        <v>184440080</v>
      </c>
      <c r="D41" s="48" t="s">
        <v>389</v>
      </c>
      <c r="E41" s="48">
        <v>2038852938903</v>
      </c>
      <c r="F41" s="48"/>
      <c r="G41" s="48"/>
      <c r="H41" s="48"/>
      <c r="I41" s="48">
        <v>0</v>
      </c>
      <c r="J41" s="77">
        <v>6392.6940639269405</v>
      </c>
      <c r="K41" s="48">
        <v>0</v>
      </c>
      <c r="L41" s="49">
        <v>55</v>
      </c>
      <c r="O41" s="21">
        <f>MATCH(D41, 'Юн-эконом'!B$2:B1002,0)</f>
        <v>189</v>
      </c>
    </row>
    <row r="42" spans="1:15" ht="15">
      <c r="A42" s="48" t="s">
        <v>683</v>
      </c>
      <c r="B42" s="48" t="s">
        <v>684</v>
      </c>
      <c r="C42" s="48">
        <v>184440102</v>
      </c>
      <c r="D42" s="48" t="s">
        <v>375</v>
      </c>
      <c r="E42" s="48">
        <v>2038852938965</v>
      </c>
      <c r="F42" s="48"/>
      <c r="G42" s="48"/>
      <c r="H42" s="48"/>
      <c r="I42" s="48">
        <v>0</v>
      </c>
      <c r="J42" s="77">
        <v>3165.9056316590563</v>
      </c>
      <c r="K42" s="48">
        <v>0</v>
      </c>
      <c r="L42" s="49">
        <v>55</v>
      </c>
      <c r="O42" s="21">
        <f>MATCH(D42, 'Юн-эконом'!B$2:B1002,0)</f>
        <v>182</v>
      </c>
    </row>
    <row r="43" spans="1:15" ht="15">
      <c r="A43" s="48" t="s">
        <v>683</v>
      </c>
      <c r="B43" s="48" t="s">
        <v>684</v>
      </c>
      <c r="C43" s="48">
        <v>184440103</v>
      </c>
      <c r="D43" s="48" t="s">
        <v>431</v>
      </c>
      <c r="E43" s="48">
        <v>2038852938996</v>
      </c>
      <c r="F43" s="48"/>
      <c r="G43" s="48"/>
      <c r="H43" s="48"/>
      <c r="I43" s="48">
        <v>0</v>
      </c>
      <c r="J43" s="77">
        <v>5479.4520547945203</v>
      </c>
      <c r="K43" s="48">
        <v>0</v>
      </c>
      <c r="L43" s="49">
        <v>55</v>
      </c>
      <c r="O43" s="21">
        <f>MATCH(D43, 'Юн-эконом'!B$2:B1002,0)</f>
        <v>210</v>
      </c>
    </row>
    <row r="44" spans="1:15" ht="15">
      <c r="A44" s="48" t="s">
        <v>683</v>
      </c>
      <c r="B44" s="48" t="s">
        <v>684</v>
      </c>
      <c r="C44" s="48">
        <v>184440105</v>
      </c>
      <c r="D44" s="48" t="s">
        <v>539</v>
      </c>
      <c r="E44" s="48">
        <v>2038852938972</v>
      </c>
      <c r="F44" s="48"/>
      <c r="G44" s="48"/>
      <c r="H44" s="48"/>
      <c r="I44" s="48">
        <v>0</v>
      </c>
      <c r="J44" s="77">
        <v>3805.1750380517501</v>
      </c>
      <c r="K44" s="48">
        <v>0</v>
      </c>
      <c r="L44" s="49">
        <v>55</v>
      </c>
      <c r="O44" s="21">
        <f>MATCH(D44, 'Юн-эконом'!B$2:B1002,0)</f>
        <v>264</v>
      </c>
    </row>
    <row r="45" spans="1:15" ht="15">
      <c r="A45" s="48" t="s">
        <v>683</v>
      </c>
      <c r="B45" s="48" t="s">
        <v>684</v>
      </c>
      <c r="C45" s="48">
        <v>184440106</v>
      </c>
      <c r="D45" s="48" t="s">
        <v>291</v>
      </c>
      <c r="E45" s="48">
        <v>2038852939023</v>
      </c>
      <c r="F45" s="48"/>
      <c r="G45" s="48"/>
      <c r="H45" s="48"/>
      <c r="I45" s="48">
        <v>0</v>
      </c>
      <c r="J45" s="77">
        <v>3348.5540334855405</v>
      </c>
      <c r="K45" s="48">
        <v>0</v>
      </c>
      <c r="L45" s="49">
        <v>55</v>
      </c>
      <c r="O45" s="21">
        <f>MATCH(D45, 'Юн-эконом'!B$2:B1002,0)</f>
        <v>140</v>
      </c>
    </row>
    <row r="46" spans="1:15" ht="15">
      <c r="A46" s="48" t="s">
        <v>683</v>
      </c>
      <c r="B46" s="48" t="s">
        <v>684</v>
      </c>
      <c r="C46" s="48">
        <v>184440110</v>
      </c>
      <c r="D46" s="48" t="s">
        <v>595</v>
      </c>
      <c r="E46" s="48">
        <v>2038852939030</v>
      </c>
      <c r="F46" s="48"/>
      <c r="G46" s="48"/>
      <c r="H46" s="48"/>
      <c r="I46" s="48">
        <v>0</v>
      </c>
      <c r="J46" s="77">
        <v>3500.7610350076102</v>
      </c>
      <c r="K46" s="48">
        <v>0</v>
      </c>
      <c r="L46" s="49">
        <v>55</v>
      </c>
      <c r="O46" s="21">
        <f>MATCH(D46, 'Юн-эконом'!B$2:B1002,0)</f>
        <v>292</v>
      </c>
    </row>
    <row r="47" spans="1:15" ht="15">
      <c r="A47" s="48" t="s">
        <v>683</v>
      </c>
      <c r="B47" s="48" t="s">
        <v>684</v>
      </c>
      <c r="C47" s="48">
        <v>184440117</v>
      </c>
      <c r="D47" s="48" t="s">
        <v>509</v>
      </c>
      <c r="E47" s="48">
        <v>2038852939061</v>
      </c>
      <c r="F47" s="48"/>
      <c r="G47" s="48"/>
      <c r="H47" s="48"/>
      <c r="I47" s="48">
        <v>0</v>
      </c>
      <c r="J47" s="77">
        <v>5175.0380517503809</v>
      </c>
      <c r="K47" s="48">
        <v>0</v>
      </c>
      <c r="L47" s="49">
        <v>55</v>
      </c>
      <c r="O47" s="21">
        <f>MATCH(D47, 'Юн-эконом'!B$2:B1002,0)</f>
        <v>249</v>
      </c>
    </row>
    <row r="48" spans="1:15" ht="15">
      <c r="A48" s="48" t="s">
        <v>683</v>
      </c>
      <c r="B48" s="48" t="s">
        <v>684</v>
      </c>
      <c r="C48" s="48">
        <v>184440118</v>
      </c>
      <c r="D48" s="48" t="s">
        <v>501</v>
      </c>
      <c r="E48" s="48">
        <v>2038852939085</v>
      </c>
      <c r="F48" s="48"/>
      <c r="G48" s="48"/>
      <c r="H48" s="48"/>
      <c r="I48" s="48">
        <v>0</v>
      </c>
      <c r="J48" s="77">
        <v>3348.5540334855405</v>
      </c>
      <c r="K48" s="48">
        <v>0</v>
      </c>
      <c r="L48" s="49">
        <v>55</v>
      </c>
      <c r="O48" s="21">
        <f>MATCH(D48, 'Юн-эконом'!B$2:B1002,0)</f>
        <v>245</v>
      </c>
    </row>
    <row r="49" spans="1:15" ht="15">
      <c r="A49" s="48" t="s">
        <v>683</v>
      </c>
      <c r="B49" s="48" t="s">
        <v>684</v>
      </c>
      <c r="C49" s="48">
        <v>184440120</v>
      </c>
      <c r="D49" s="48" t="s">
        <v>453</v>
      </c>
      <c r="E49" s="48">
        <v>2038852939078</v>
      </c>
      <c r="F49" s="48"/>
      <c r="G49" s="48"/>
      <c r="H49" s="48"/>
      <c r="I49" s="48">
        <v>0</v>
      </c>
      <c r="J49" s="77">
        <v>3835.6164383561645</v>
      </c>
      <c r="K49" s="48">
        <v>0</v>
      </c>
      <c r="L49" s="49">
        <v>55</v>
      </c>
      <c r="O49" s="21">
        <f>MATCH(D49, 'Юн-эконом'!B$2:B1002,0)</f>
        <v>221</v>
      </c>
    </row>
    <row r="50" spans="1:15" ht="15">
      <c r="A50" s="48" t="s">
        <v>683</v>
      </c>
      <c r="B50" s="48" t="s">
        <v>684</v>
      </c>
      <c r="C50" s="48">
        <v>184440121</v>
      </c>
      <c r="D50" s="48" t="s">
        <v>637</v>
      </c>
      <c r="E50" s="48">
        <v>2038852939108</v>
      </c>
      <c r="F50" s="48"/>
      <c r="G50" s="48"/>
      <c r="H50" s="48"/>
      <c r="I50" s="48">
        <v>0</v>
      </c>
      <c r="J50" s="77">
        <v>2435.3120243531203</v>
      </c>
      <c r="K50" s="48">
        <v>0</v>
      </c>
      <c r="L50" s="49">
        <v>55</v>
      </c>
      <c r="O50" s="21">
        <f>MATCH(D50, 'Юн-эконом'!B$2:B1002,0)</f>
        <v>313</v>
      </c>
    </row>
    <row r="51" spans="1:15" ht="15">
      <c r="A51" s="48" t="s">
        <v>683</v>
      </c>
      <c r="B51" s="48" t="s">
        <v>684</v>
      </c>
      <c r="C51" s="48">
        <v>184440128</v>
      </c>
      <c r="D51" s="48" t="s">
        <v>449</v>
      </c>
      <c r="E51" s="48">
        <v>2038852939115</v>
      </c>
      <c r="F51" s="48"/>
      <c r="G51" s="48"/>
      <c r="H51" s="48"/>
      <c r="I51" s="48">
        <v>0</v>
      </c>
      <c r="J51" s="77">
        <v>2922.3744292237448</v>
      </c>
      <c r="K51" s="48">
        <v>0</v>
      </c>
      <c r="L51" s="49">
        <v>55</v>
      </c>
      <c r="O51" s="21">
        <f>MATCH(D51, 'Юн-эконом'!B$2:B1002,0)</f>
        <v>219</v>
      </c>
    </row>
    <row r="52" spans="1:15" ht="15">
      <c r="A52" s="48" t="s">
        <v>683</v>
      </c>
      <c r="B52" s="48" t="s">
        <v>684</v>
      </c>
      <c r="C52" s="48">
        <v>184440133</v>
      </c>
      <c r="D52" s="48" t="s">
        <v>467</v>
      </c>
      <c r="E52" s="48">
        <v>2038852939153</v>
      </c>
      <c r="F52" s="48"/>
      <c r="G52" s="48"/>
      <c r="H52" s="48"/>
      <c r="I52" s="48">
        <v>0</v>
      </c>
      <c r="J52" s="77">
        <v>3835.6164383561645</v>
      </c>
      <c r="K52" s="48">
        <v>0</v>
      </c>
      <c r="L52" s="49">
        <v>55</v>
      </c>
      <c r="O52" s="21">
        <f>MATCH(D52, 'Юн-эконом'!B$2:B1002,0)</f>
        <v>228</v>
      </c>
    </row>
    <row r="53" spans="1:15" ht="15">
      <c r="A53" s="48" t="s">
        <v>683</v>
      </c>
      <c r="B53" s="48" t="s">
        <v>684</v>
      </c>
      <c r="C53" s="48">
        <v>184440134</v>
      </c>
      <c r="D53" s="48" t="s">
        <v>471</v>
      </c>
      <c r="E53" s="48">
        <v>2038852939139</v>
      </c>
      <c r="F53" s="48"/>
      <c r="G53" s="48"/>
      <c r="H53" s="48"/>
      <c r="I53" s="48">
        <v>0</v>
      </c>
      <c r="J53" s="77">
        <v>7610.3500761035002</v>
      </c>
      <c r="K53" s="48">
        <v>0</v>
      </c>
      <c r="L53" s="49">
        <v>55</v>
      </c>
      <c r="O53" s="21">
        <f>MATCH(D53, 'Юн-эконом'!B$2:B1002,0)</f>
        <v>230</v>
      </c>
    </row>
    <row r="54" spans="1:15" ht="15">
      <c r="A54" s="48" t="s">
        <v>683</v>
      </c>
      <c r="B54" s="48" t="s">
        <v>684</v>
      </c>
      <c r="C54" s="48">
        <v>184440139</v>
      </c>
      <c r="D54" s="48" t="s">
        <v>561</v>
      </c>
      <c r="E54" s="48">
        <v>2038852939207</v>
      </c>
      <c r="F54" s="48"/>
      <c r="G54" s="48"/>
      <c r="H54" s="48"/>
      <c r="I54" s="48">
        <v>0</v>
      </c>
      <c r="J54" s="77">
        <v>4109.58904109589</v>
      </c>
      <c r="K54" s="48">
        <v>0</v>
      </c>
      <c r="L54" s="49">
        <v>55</v>
      </c>
      <c r="O54" s="21">
        <f>MATCH(D54, 'Юн-эконом'!B$2:B1002,0)</f>
        <v>275</v>
      </c>
    </row>
    <row r="55" spans="1:15" ht="15">
      <c r="A55" s="48" t="s">
        <v>683</v>
      </c>
      <c r="B55" s="48" t="s">
        <v>684</v>
      </c>
      <c r="C55" s="48">
        <v>184440141</v>
      </c>
      <c r="D55" s="48" t="s">
        <v>357</v>
      </c>
      <c r="E55" s="48">
        <v>2038852939191</v>
      </c>
      <c r="F55" s="48"/>
      <c r="G55" s="48"/>
      <c r="H55" s="48"/>
      <c r="I55" s="48">
        <v>0</v>
      </c>
      <c r="J55" s="77">
        <v>5936.0730593607313</v>
      </c>
      <c r="K55" s="48">
        <v>0</v>
      </c>
      <c r="L55" s="49">
        <v>55</v>
      </c>
      <c r="O55" s="21">
        <f>MATCH(D55, 'Юн-эконом'!B$2:B1002,0)</f>
        <v>173</v>
      </c>
    </row>
    <row r="56" spans="1:15" ht="15">
      <c r="A56" s="48" t="s">
        <v>683</v>
      </c>
      <c r="B56" s="48" t="s">
        <v>684</v>
      </c>
      <c r="C56" s="48">
        <v>184440147</v>
      </c>
      <c r="D56" s="48" t="s">
        <v>661</v>
      </c>
      <c r="E56" s="48">
        <v>2038852939214</v>
      </c>
      <c r="F56" s="48"/>
      <c r="G56" s="48"/>
      <c r="H56" s="48"/>
      <c r="I56" s="48">
        <v>0</v>
      </c>
      <c r="J56" s="77">
        <v>5936.0730593607313</v>
      </c>
      <c r="K56" s="48">
        <v>0</v>
      </c>
      <c r="L56" s="49">
        <v>55</v>
      </c>
      <c r="O56" s="21">
        <f>MATCH(D56, 'Юн-эконом'!B$2:B1002,0)</f>
        <v>325</v>
      </c>
    </row>
    <row r="57" spans="1:15" ht="15">
      <c r="A57" s="48" t="s">
        <v>683</v>
      </c>
      <c r="B57" s="48" t="s">
        <v>684</v>
      </c>
      <c r="C57" s="48">
        <v>184440169</v>
      </c>
      <c r="D57" s="48" t="s">
        <v>265</v>
      </c>
      <c r="E57" s="48">
        <v>2038852939313</v>
      </c>
      <c r="F57" s="48"/>
      <c r="G57" s="48"/>
      <c r="H57" s="48"/>
      <c r="I57" s="48">
        <v>0</v>
      </c>
      <c r="J57" s="77">
        <v>5175.0380517503809</v>
      </c>
      <c r="K57" s="48">
        <v>0</v>
      </c>
      <c r="L57" s="49">
        <v>55</v>
      </c>
      <c r="O57" s="21">
        <f>MATCH(D57, 'Юн-эконом'!B$2:B1002,0)</f>
        <v>127</v>
      </c>
    </row>
    <row r="58" spans="1:15" ht="15">
      <c r="A58" s="48" t="s">
        <v>683</v>
      </c>
      <c r="B58" s="48" t="s">
        <v>684</v>
      </c>
      <c r="C58" s="48">
        <v>184440170</v>
      </c>
      <c r="D58" s="48" t="s">
        <v>327</v>
      </c>
      <c r="E58" s="48">
        <v>2038852939320</v>
      </c>
      <c r="F58" s="48"/>
      <c r="G58" s="48"/>
      <c r="H58" s="48"/>
      <c r="I58" s="48">
        <v>0</v>
      </c>
      <c r="J58" s="77">
        <v>2617.9604261796039</v>
      </c>
      <c r="K58" s="48">
        <v>0</v>
      </c>
      <c r="L58" s="49">
        <v>55</v>
      </c>
      <c r="O58" s="21">
        <f>MATCH(D58, 'Юн-эконом'!B$2:B1002,0)</f>
        <v>158</v>
      </c>
    </row>
    <row r="59" spans="1:15" ht="15">
      <c r="A59" s="48" t="s">
        <v>683</v>
      </c>
      <c r="B59" s="48" t="s">
        <v>684</v>
      </c>
      <c r="C59" s="48">
        <v>184440171</v>
      </c>
      <c r="D59" s="48" t="s">
        <v>385</v>
      </c>
      <c r="E59" s="48">
        <v>2038852939269</v>
      </c>
      <c r="F59" s="48"/>
      <c r="G59" s="48"/>
      <c r="H59" s="48"/>
      <c r="I59" s="48">
        <v>0</v>
      </c>
      <c r="J59" s="77">
        <v>5936.0730593607313</v>
      </c>
      <c r="K59" s="48">
        <v>0</v>
      </c>
      <c r="L59" s="49">
        <v>55</v>
      </c>
      <c r="O59" s="21">
        <f>MATCH(D59, 'Юн-эконом'!B$2:B1002,0)</f>
        <v>187</v>
      </c>
    </row>
    <row r="60" spans="1:15" ht="15">
      <c r="A60" s="48" t="s">
        <v>683</v>
      </c>
      <c r="B60" s="48" t="s">
        <v>684</v>
      </c>
      <c r="C60" s="48">
        <v>184440179</v>
      </c>
      <c r="D60" s="48" t="s">
        <v>643</v>
      </c>
      <c r="E60" s="48">
        <v>2038852939252</v>
      </c>
      <c r="F60" s="48"/>
      <c r="G60" s="48"/>
      <c r="H60" s="48"/>
      <c r="I60" s="48">
        <v>0</v>
      </c>
      <c r="J60" s="77">
        <v>3805.1750380517501</v>
      </c>
      <c r="K60" s="48">
        <v>0</v>
      </c>
      <c r="L60" s="49">
        <v>55</v>
      </c>
      <c r="O60" s="21">
        <f>MATCH(D60, 'Юн-эконом'!B$2:B1002,0)</f>
        <v>316</v>
      </c>
    </row>
    <row r="61" spans="1:15" ht="15">
      <c r="A61" s="48" t="s">
        <v>683</v>
      </c>
      <c r="B61" s="48" t="s">
        <v>684</v>
      </c>
      <c r="C61" s="48">
        <v>184440186</v>
      </c>
      <c r="D61" s="48" t="s">
        <v>565</v>
      </c>
      <c r="E61" s="48">
        <v>2038852939245</v>
      </c>
      <c r="F61" s="48"/>
      <c r="G61" s="48"/>
      <c r="H61" s="48"/>
      <c r="I61" s="48">
        <v>0</v>
      </c>
      <c r="J61" s="77">
        <v>2617.9604261796039</v>
      </c>
      <c r="K61" s="48">
        <v>0</v>
      </c>
      <c r="L61" s="49">
        <v>55</v>
      </c>
      <c r="O61" s="21">
        <f>MATCH(D61, 'Юн-эконом'!B$2:B1002,0)</f>
        <v>277</v>
      </c>
    </row>
    <row r="62" spans="1:15" ht="15">
      <c r="A62" s="48" t="s">
        <v>683</v>
      </c>
      <c r="B62" s="48" t="s">
        <v>684</v>
      </c>
      <c r="C62" s="48">
        <v>184440202</v>
      </c>
      <c r="D62" s="48" t="s">
        <v>631</v>
      </c>
      <c r="E62" s="48">
        <v>2038852939368</v>
      </c>
      <c r="F62" s="48"/>
      <c r="G62" s="48"/>
      <c r="H62" s="48"/>
      <c r="I62" s="48">
        <v>0</v>
      </c>
      <c r="J62" s="77">
        <v>3348.5540334855405</v>
      </c>
      <c r="K62" s="48">
        <v>0</v>
      </c>
      <c r="L62" s="49">
        <v>55</v>
      </c>
      <c r="O62" s="21">
        <f>MATCH(D62, 'Юн-эконом'!B$2:B1002,0)</f>
        <v>310</v>
      </c>
    </row>
    <row r="63" spans="1:15" ht="15">
      <c r="A63" s="48" t="s">
        <v>683</v>
      </c>
      <c r="B63" s="48" t="s">
        <v>684</v>
      </c>
      <c r="C63" s="48">
        <v>184440210</v>
      </c>
      <c r="D63" s="48" t="s">
        <v>263</v>
      </c>
      <c r="E63" s="48">
        <v>2038852939436</v>
      </c>
      <c r="F63" s="48"/>
      <c r="G63" s="48"/>
      <c r="H63" s="48"/>
      <c r="I63" s="48">
        <v>0</v>
      </c>
      <c r="J63" s="77">
        <v>5479.4520547945203</v>
      </c>
      <c r="K63" s="48">
        <v>0</v>
      </c>
      <c r="L63" s="49">
        <v>55</v>
      </c>
      <c r="O63" s="21">
        <f>MATCH(D63, 'Юн-эконом'!B$2:B1002,0)</f>
        <v>126</v>
      </c>
    </row>
    <row r="64" spans="1:15" ht="15">
      <c r="A64" s="48" t="s">
        <v>683</v>
      </c>
      <c r="B64" s="48" t="s">
        <v>684</v>
      </c>
      <c r="C64" s="48">
        <v>184440230</v>
      </c>
      <c r="D64" s="48" t="s">
        <v>297</v>
      </c>
      <c r="E64" s="48">
        <v>2038852939542</v>
      </c>
      <c r="F64" s="48"/>
      <c r="G64" s="48"/>
      <c r="H64" s="48"/>
      <c r="I64" s="48">
        <v>0</v>
      </c>
      <c r="J64" s="77">
        <v>4870.6240487062405</v>
      </c>
      <c r="K64" s="48">
        <v>0</v>
      </c>
      <c r="L64" s="49">
        <v>55</v>
      </c>
      <c r="O64" s="21">
        <f>MATCH(D64, 'Юн-эконом'!B$2:B1002,0)</f>
        <v>143</v>
      </c>
    </row>
    <row r="65" spans="1:15" ht="15">
      <c r="A65" s="48" t="s">
        <v>683</v>
      </c>
      <c r="B65" s="48" t="s">
        <v>684</v>
      </c>
      <c r="C65" s="48">
        <v>184440269</v>
      </c>
      <c r="D65" s="48" t="s">
        <v>593</v>
      </c>
      <c r="E65" s="48">
        <v>2038852939672</v>
      </c>
      <c r="F65" s="48"/>
      <c r="G65" s="48"/>
      <c r="H65" s="48"/>
      <c r="I65" s="48">
        <v>0</v>
      </c>
      <c r="J65" s="77">
        <v>7001.5220700152204</v>
      </c>
      <c r="K65" s="48">
        <v>0</v>
      </c>
      <c r="L65" s="49">
        <v>55</v>
      </c>
      <c r="O65" s="21">
        <f>MATCH(D65, 'Юн-эконом'!B$2:B1002,0)</f>
        <v>291</v>
      </c>
    </row>
    <row r="66" spans="1:15" ht="15">
      <c r="A66" s="48" t="s">
        <v>683</v>
      </c>
      <c r="B66" s="48" t="s">
        <v>684</v>
      </c>
      <c r="C66" s="48">
        <v>184440270</v>
      </c>
      <c r="D66" s="48" t="s">
        <v>337</v>
      </c>
      <c r="E66" s="48">
        <v>2038852939696</v>
      </c>
      <c r="F66" s="48"/>
      <c r="G66" s="48"/>
      <c r="H66" s="48"/>
      <c r="I66" s="48">
        <v>0</v>
      </c>
      <c r="J66" s="77">
        <v>2739.7260273972602</v>
      </c>
      <c r="K66" s="48">
        <v>0</v>
      </c>
      <c r="L66" s="49">
        <v>55</v>
      </c>
      <c r="O66" s="21">
        <f>MATCH(D66, 'Юн-эконом'!B$2:B1002,0)</f>
        <v>163</v>
      </c>
    </row>
    <row r="67" spans="1:15" ht="15">
      <c r="A67" s="48" t="s">
        <v>683</v>
      </c>
      <c r="B67" s="48" t="s">
        <v>684</v>
      </c>
      <c r="C67" s="48">
        <v>184440274</v>
      </c>
      <c r="D67" s="48" t="s">
        <v>511</v>
      </c>
      <c r="E67" s="48">
        <v>2038852939702</v>
      </c>
      <c r="F67" s="48"/>
      <c r="G67" s="48"/>
      <c r="H67" s="48"/>
      <c r="I67" s="48">
        <v>0</v>
      </c>
      <c r="J67" s="77">
        <v>5479.4520547945203</v>
      </c>
      <c r="K67" s="48">
        <v>0</v>
      </c>
      <c r="L67" s="49">
        <v>55</v>
      </c>
      <c r="O67" s="21">
        <f>MATCH(D67, 'Юн-эконом'!B$2:B1002,0)</f>
        <v>250</v>
      </c>
    </row>
    <row r="68" spans="1:15" ht="15">
      <c r="A68" s="48" t="s">
        <v>683</v>
      </c>
      <c r="B68" s="48" t="s">
        <v>684</v>
      </c>
      <c r="C68" s="48">
        <v>184440283</v>
      </c>
      <c r="D68" s="48" t="s">
        <v>187</v>
      </c>
      <c r="E68" s="48">
        <v>2038852939726</v>
      </c>
      <c r="F68" s="48"/>
      <c r="G68" s="48"/>
      <c r="H68" s="48"/>
      <c r="I68" s="48">
        <v>0</v>
      </c>
      <c r="J68" s="77">
        <v>6240.4870624048708</v>
      </c>
      <c r="K68" s="48">
        <v>0</v>
      </c>
      <c r="L68" s="49">
        <v>55</v>
      </c>
      <c r="O68" s="21">
        <f>MATCH(D68, 'Юн-эконом'!B$2:B1002,0)</f>
        <v>90</v>
      </c>
    </row>
    <row r="69" spans="1:15" ht="15">
      <c r="A69" s="48" t="s">
        <v>683</v>
      </c>
      <c r="B69" s="48" t="s">
        <v>684</v>
      </c>
      <c r="C69" s="48">
        <v>184440293</v>
      </c>
      <c r="D69" s="48" t="s">
        <v>293</v>
      </c>
      <c r="E69" s="48">
        <v>2038852939740</v>
      </c>
      <c r="F69" s="48"/>
      <c r="G69" s="48"/>
      <c r="H69" s="48"/>
      <c r="I69" s="48">
        <v>0</v>
      </c>
      <c r="J69" s="77">
        <v>6240.4870624048708</v>
      </c>
      <c r="K69" s="48">
        <v>0</v>
      </c>
      <c r="L69" s="49">
        <v>55</v>
      </c>
      <c r="O69" s="21">
        <f>MATCH(D69, 'Юн-эконом'!B$2:B1002,0)</f>
        <v>141</v>
      </c>
    </row>
    <row r="70" spans="1:15" ht="15">
      <c r="A70" s="48" t="s">
        <v>683</v>
      </c>
      <c r="B70" s="48" t="s">
        <v>684</v>
      </c>
      <c r="C70" s="48">
        <v>184440294</v>
      </c>
      <c r="D70" s="48" t="s">
        <v>365</v>
      </c>
      <c r="E70" s="48">
        <v>2038852939764</v>
      </c>
      <c r="F70" s="48"/>
      <c r="G70" s="48"/>
      <c r="H70" s="48"/>
      <c r="I70" s="48">
        <v>0</v>
      </c>
      <c r="J70" s="77">
        <v>2831.050228310502</v>
      </c>
      <c r="K70" s="48">
        <v>0</v>
      </c>
      <c r="L70" s="49">
        <v>55</v>
      </c>
      <c r="O70" s="21">
        <f>MATCH(D70, 'Юн-эконом'!B$2:B1002,0)</f>
        <v>177</v>
      </c>
    </row>
    <row r="71" spans="1:15" ht="15">
      <c r="A71" s="48" t="s">
        <v>683</v>
      </c>
      <c r="B71" s="48" t="s">
        <v>684</v>
      </c>
      <c r="C71" s="48">
        <v>184440302</v>
      </c>
      <c r="D71" s="48" t="s">
        <v>653</v>
      </c>
      <c r="E71" s="48">
        <v>2038852939801</v>
      </c>
      <c r="F71" s="48"/>
      <c r="G71" s="48"/>
      <c r="H71" s="48"/>
      <c r="I71" s="48">
        <v>0</v>
      </c>
      <c r="J71" s="77">
        <v>2739.7260273972602</v>
      </c>
      <c r="K71" s="48">
        <v>0</v>
      </c>
      <c r="L71" s="49">
        <v>55</v>
      </c>
      <c r="O71" s="21">
        <f>MATCH(D71, 'Юн-эконом'!B$2:B1002,0)</f>
        <v>321</v>
      </c>
    </row>
    <row r="72" spans="1:15" ht="15">
      <c r="A72" s="48" t="s">
        <v>683</v>
      </c>
      <c r="B72" s="48" t="s">
        <v>684</v>
      </c>
      <c r="C72" s="48">
        <v>184440304</v>
      </c>
      <c r="D72" s="48" t="s">
        <v>651</v>
      </c>
      <c r="E72" s="48">
        <v>2038852939771</v>
      </c>
      <c r="F72" s="48"/>
      <c r="G72" s="48"/>
      <c r="H72" s="48"/>
      <c r="I72" s="48">
        <v>0</v>
      </c>
      <c r="J72" s="77">
        <v>2831.050228310502</v>
      </c>
      <c r="K72" s="48">
        <v>0</v>
      </c>
      <c r="L72" s="49">
        <v>55</v>
      </c>
      <c r="O72" s="21">
        <f>MATCH(D72, 'Юн-эконом'!B$2:B1002,0)</f>
        <v>320</v>
      </c>
    </row>
    <row r="73" spans="1:15" ht="15">
      <c r="A73" s="48" t="s">
        <v>683</v>
      </c>
      <c r="B73" s="48" t="s">
        <v>684</v>
      </c>
      <c r="C73" s="48">
        <v>184440306</v>
      </c>
      <c r="D73" s="48" t="s">
        <v>208</v>
      </c>
      <c r="E73" s="48">
        <v>2038852939870</v>
      </c>
      <c r="F73" s="48"/>
      <c r="G73" s="48"/>
      <c r="H73" s="48"/>
      <c r="I73" s="48">
        <v>0</v>
      </c>
      <c r="J73" s="77">
        <v>5783.8660578386607</v>
      </c>
      <c r="K73" s="48">
        <v>0</v>
      </c>
      <c r="L73" s="49">
        <v>55</v>
      </c>
      <c r="O73" s="21">
        <f>MATCH(D73, 'Юн-эконом'!B$2:B1002,0)</f>
        <v>100</v>
      </c>
    </row>
    <row r="74" spans="1:15" ht="15">
      <c r="A74" s="48" t="s">
        <v>683</v>
      </c>
      <c r="B74" s="48" t="s">
        <v>684</v>
      </c>
      <c r="C74" s="48">
        <v>184440329</v>
      </c>
      <c r="D74" s="48" t="s">
        <v>355</v>
      </c>
      <c r="E74" s="48">
        <v>2038852939924</v>
      </c>
      <c r="F74" s="48"/>
      <c r="G74" s="48"/>
      <c r="H74" s="48"/>
      <c r="I74" s="48">
        <v>0</v>
      </c>
      <c r="J74" s="77">
        <v>5479.4520547945203</v>
      </c>
      <c r="K74" s="48">
        <v>0</v>
      </c>
      <c r="L74" s="49">
        <v>55</v>
      </c>
      <c r="O74" s="21">
        <f>MATCH(D74, 'Юн-эконом'!B$2:B1002,0)</f>
        <v>172</v>
      </c>
    </row>
    <row r="75" spans="1:15" ht="15">
      <c r="A75" s="48" t="s">
        <v>683</v>
      </c>
      <c r="B75" s="48" t="s">
        <v>684</v>
      </c>
      <c r="C75" s="48">
        <v>184440331</v>
      </c>
      <c r="D75" s="48" t="s">
        <v>331</v>
      </c>
      <c r="E75" s="48">
        <v>2038852939955</v>
      </c>
      <c r="F75" s="48"/>
      <c r="G75" s="48"/>
      <c r="H75" s="48"/>
      <c r="I75" s="48">
        <v>0</v>
      </c>
      <c r="J75" s="77">
        <v>6392.6940639269405</v>
      </c>
      <c r="K75" s="48">
        <v>0</v>
      </c>
      <c r="L75" s="49">
        <v>55</v>
      </c>
      <c r="O75" s="21">
        <f>MATCH(D75, 'Юн-эконом'!B$2:B1002,0)</f>
        <v>160</v>
      </c>
    </row>
    <row r="76" spans="1:15" ht="15">
      <c r="A76" s="48" t="s">
        <v>683</v>
      </c>
      <c r="B76" s="48" t="s">
        <v>684</v>
      </c>
      <c r="C76" s="48">
        <v>184440337</v>
      </c>
      <c r="D76" s="48" t="s">
        <v>657</v>
      </c>
      <c r="E76" s="48">
        <v>2038852939931</v>
      </c>
      <c r="F76" s="48"/>
      <c r="G76" s="48"/>
      <c r="H76" s="48"/>
      <c r="I76" s="48">
        <v>0</v>
      </c>
      <c r="J76" s="77">
        <v>5479.4520547945203</v>
      </c>
      <c r="K76" s="48">
        <v>0</v>
      </c>
      <c r="L76" s="49">
        <v>55</v>
      </c>
      <c r="O76" s="21">
        <f>MATCH(D76, 'Юн-эконом'!B$2:B1002,0)</f>
        <v>323</v>
      </c>
    </row>
    <row r="77" spans="1:15" ht="15">
      <c r="A77" s="48" t="s">
        <v>683</v>
      </c>
      <c r="B77" s="48" t="s">
        <v>684</v>
      </c>
      <c r="C77" s="48">
        <v>184440348</v>
      </c>
      <c r="D77" s="48" t="s">
        <v>563</v>
      </c>
      <c r="E77" s="48">
        <v>2038852940043</v>
      </c>
      <c r="F77" s="48"/>
      <c r="G77" s="48"/>
      <c r="H77" s="48"/>
      <c r="I77" s="48">
        <v>0</v>
      </c>
      <c r="J77" s="77">
        <v>3348.5540334855405</v>
      </c>
      <c r="K77" s="48">
        <v>0</v>
      </c>
      <c r="L77" s="49">
        <v>55</v>
      </c>
      <c r="O77" s="21">
        <f>MATCH(D77, 'Юн-эконом'!B$2:B1002,0)</f>
        <v>276</v>
      </c>
    </row>
    <row r="78" spans="1:15" ht="15">
      <c r="A78" s="48" t="s">
        <v>683</v>
      </c>
      <c r="B78" s="48" t="s">
        <v>684</v>
      </c>
      <c r="C78" s="48">
        <v>184440354</v>
      </c>
      <c r="D78" s="48" t="s">
        <v>206</v>
      </c>
      <c r="E78" s="48">
        <v>2038852940012</v>
      </c>
      <c r="F78" s="48"/>
      <c r="G78" s="48"/>
      <c r="H78" s="48"/>
      <c r="I78" s="48">
        <v>0</v>
      </c>
      <c r="J78" s="77">
        <v>5175.0380517503809</v>
      </c>
      <c r="K78" s="48">
        <v>0</v>
      </c>
      <c r="L78" s="49">
        <v>55</v>
      </c>
      <c r="O78" s="21">
        <f>MATCH(D78, 'Юн-эконом'!B$2:B1002,0)</f>
        <v>99</v>
      </c>
    </row>
    <row r="79" spans="1:15" ht="15">
      <c r="A79" s="48" t="s">
        <v>683</v>
      </c>
      <c r="B79" s="48" t="s">
        <v>684</v>
      </c>
      <c r="C79" s="48">
        <v>184440385</v>
      </c>
      <c r="D79" s="48" t="s">
        <v>581</v>
      </c>
      <c r="E79" s="48">
        <v>2038852940166</v>
      </c>
      <c r="F79" s="48"/>
      <c r="G79" s="48"/>
      <c r="H79" s="48"/>
      <c r="I79" s="48">
        <v>0</v>
      </c>
      <c r="J79" s="77">
        <v>2617.9604261796039</v>
      </c>
      <c r="K79" s="48">
        <v>0</v>
      </c>
      <c r="L79" s="49">
        <v>55</v>
      </c>
      <c r="O79" s="21">
        <f>MATCH(D79, 'Юн-эконом'!B$2:B1002,0)</f>
        <v>285</v>
      </c>
    </row>
    <row r="80" spans="1:15" ht="15">
      <c r="A80" s="48" t="s">
        <v>683</v>
      </c>
      <c r="B80" s="48" t="s">
        <v>684</v>
      </c>
      <c r="C80" s="48">
        <v>184440445</v>
      </c>
      <c r="D80" s="48" t="s">
        <v>254</v>
      </c>
      <c r="E80" s="48">
        <v>2038852940388</v>
      </c>
      <c r="F80" s="48"/>
      <c r="G80" s="48"/>
      <c r="H80" s="48"/>
      <c r="I80" s="48">
        <v>0</v>
      </c>
      <c r="J80" s="77">
        <v>3348.5540334855405</v>
      </c>
      <c r="K80" s="48">
        <v>0</v>
      </c>
      <c r="L80" s="49">
        <v>55</v>
      </c>
      <c r="O80" s="21">
        <f>MATCH(D80, 'Юн-эконом'!B$2:B1002,0)</f>
        <v>122</v>
      </c>
    </row>
    <row r="81" spans="1:15" ht="15">
      <c r="A81" s="48" t="s">
        <v>683</v>
      </c>
      <c r="B81" s="48" t="s">
        <v>684</v>
      </c>
      <c r="C81" s="48">
        <v>184440457</v>
      </c>
      <c r="D81" s="48" t="s">
        <v>373</v>
      </c>
      <c r="E81" s="48">
        <v>2038852940456</v>
      </c>
      <c r="F81" s="48"/>
      <c r="G81" s="48"/>
      <c r="H81" s="48"/>
      <c r="I81" s="48">
        <v>0</v>
      </c>
      <c r="J81" s="77">
        <v>4718.4170471841699</v>
      </c>
      <c r="K81" s="48">
        <v>0</v>
      </c>
      <c r="L81" s="49">
        <v>55</v>
      </c>
      <c r="O81" s="21">
        <f>MATCH(D81, 'Юн-эконом'!B$2:B1002,0)</f>
        <v>181</v>
      </c>
    </row>
    <row r="82" spans="1:15" ht="15">
      <c r="A82" s="48" t="s">
        <v>683</v>
      </c>
      <c r="B82" s="48" t="s">
        <v>684</v>
      </c>
      <c r="C82" s="48">
        <v>184440459</v>
      </c>
      <c r="D82" s="48" t="s">
        <v>551</v>
      </c>
      <c r="E82" s="48">
        <v>2038852940449</v>
      </c>
      <c r="F82" s="48"/>
      <c r="G82" s="48"/>
      <c r="H82" s="48"/>
      <c r="I82" s="48">
        <v>0</v>
      </c>
      <c r="J82" s="77">
        <v>4261.7960426179607</v>
      </c>
      <c r="K82" s="48">
        <v>0</v>
      </c>
      <c r="L82" s="49">
        <v>55</v>
      </c>
      <c r="O82" s="21">
        <f>MATCH(D82, 'Юн-эконом'!B$2:B1002,0)</f>
        <v>270</v>
      </c>
    </row>
    <row r="83" spans="1:15" ht="15">
      <c r="A83" s="48" t="s">
        <v>683</v>
      </c>
      <c r="B83" s="48" t="s">
        <v>684</v>
      </c>
      <c r="C83" s="48">
        <v>184440477</v>
      </c>
      <c r="D83" s="48" t="s">
        <v>463</v>
      </c>
      <c r="E83" s="48">
        <v>2038852940517</v>
      </c>
      <c r="F83" s="48"/>
      <c r="G83" s="48"/>
      <c r="H83" s="48"/>
      <c r="I83" s="48">
        <v>0</v>
      </c>
      <c r="J83" s="77">
        <v>2435.3120243531203</v>
      </c>
      <c r="K83" s="48">
        <v>0</v>
      </c>
      <c r="L83" s="49">
        <v>55</v>
      </c>
      <c r="O83" s="21">
        <f>MATCH(D83, 'Юн-эконом'!B$2:B1002,0)</f>
        <v>226</v>
      </c>
    </row>
    <row r="84" spans="1:15" ht="15">
      <c r="A84" s="48" t="s">
        <v>683</v>
      </c>
      <c r="B84" s="48" t="s">
        <v>684</v>
      </c>
      <c r="C84" s="48">
        <v>184440483</v>
      </c>
      <c r="D84" s="48" t="s">
        <v>437</v>
      </c>
      <c r="E84" s="48">
        <v>2038852940531</v>
      </c>
      <c r="F84" s="48"/>
      <c r="G84" s="48"/>
      <c r="H84" s="48"/>
      <c r="I84" s="48">
        <v>0</v>
      </c>
      <c r="J84" s="77">
        <v>4109.58904109589</v>
      </c>
      <c r="K84" s="48">
        <v>0</v>
      </c>
      <c r="L84" s="49">
        <v>55</v>
      </c>
      <c r="O84" s="21">
        <f>MATCH(D84, 'Юн-эконом'!B$2:B1002,0)</f>
        <v>213</v>
      </c>
    </row>
    <row r="85" spans="1:15" ht="15">
      <c r="A85" s="48" t="s">
        <v>683</v>
      </c>
      <c r="B85" s="48" t="s">
        <v>684</v>
      </c>
      <c r="C85" s="48">
        <v>184440496</v>
      </c>
      <c r="D85" s="48" t="s">
        <v>541</v>
      </c>
      <c r="E85" s="48">
        <v>2038852940616</v>
      </c>
      <c r="F85" s="48"/>
      <c r="G85" s="48"/>
      <c r="H85" s="48"/>
      <c r="I85" s="48">
        <v>0</v>
      </c>
      <c r="J85" s="77">
        <v>2435.3120243531203</v>
      </c>
      <c r="K85" s="48">
        <v>0</v>
      </c>
      <c r="L85" s="49">
        <v>55</v>
      </c>
      <c r="O85" s="21">
        <f>MATCH(D85, 'Юн-эконом'!B$2:B1002,0)</f>
        <v>265</v>
      </c>
    </row>
    <row r="86" spans="1:15" ht="15">
      <c r="A86" s="48" t="s">
        <v>683</v>
      </c>
      <c r="B86" s="48" t="s">
        <v>684</v>
      </c>
      <c r="C86" s="48">
        <v>184440502</v>
      </c>
      <c r="D86" s="48" t="s">
        <v>537</v>
      </c>
      <c r="E86" s="48">
        <v>2038852940630</v>
      </c>
      <c r="F86" s="48"/>
      <c r="G86" s="48"/>
      <c r="H86" s="48"/>
      <c r="I86" s="48">
        <v>0</v>
      </c>
      <c r="J86" s="77">
        <v>6392.6940639269405</v>
      </c>
      <c r="K86" s="48">
        <v>0</v>
      </c>
      <c r="L86" s="49">
        <v>55</v>
      </c>
      <c r="O86" s="21">
        <f>MATCH(D86, 'Юн-эконом'!B$2:B1002,0)</f>
        <v>263</v>
      </c>
    </row>
    <row r="87" spans="1:15" ht="15">
      <c r="A87" s="48" t="s">
        <v>683</v>
      </c>
      <c r="B87" s="48" t="s">
        <v>684</v>
      </c>
      <c r="C87" s="48">
        <v>184440209</v>
      </c>
      <c r="D87" s="48" t="s">
        <v>645</v>
      </c>
      <c r="E87" s="48">
        <v>2038852939474</v>
      </c>
      <c r="F87" s="48"/>
      <c r="G87" s="48"/>
      <c r="H87" s="48"/>
      <c r="I87" s="48">
        <v>0</v>
      </c>
      <c r="J87" s="77">
        <v>3348.5540334855405</v>
      </c>
      <c r="K87" s="48">
        <v>0</v>
      </c>
      <c r="L87" s="49">
        <v>55</v>
      </c>
      <c r="O87" s="21">
        <f>MATCH(D87, 'Юн-эконом'!B$2:B1002,0)</f>
        <v>317</v>
      </c>
    </row>
    <row r="88" spans="1:15" ht="15">
      <c r="A88" s="48" t="s">
        <v>683</v>
      </c>
      <c r="B88" s="48" t="s">
        <v>684</v>
      </c>
      <c r="C88" s="48">
        <v>184440268</v>
      </c>
      <c r="D88" s="48" t="s">
        <v>214</v>
      </c>
      <c r="E88" s="48">
        <v>2038852939665</v>
      </c>
      <c r="F88" s="48"/>
      <c r="G88" s="48"/>
      <c r="H88" s="48"/>
      <c r="I88" s="48">
        <v>0</v>
      </c>
      <c r="J88" s="77">
        <v>4474.8858447488583</v>
      </c>
      <c r="K88" s="48">
        <v>0</v>
      </c>
      <c r="L88" s="49">
        <v>55</v>
      </c>
      <c r="O88" s="21">
        <f>MATCH(D88, 'Юн-эконом'!B$2:B1002,0)</f>
        <v>103</v>
      </c>
    </row>
    <row r="89" spans="1:15" ht="15">
      <c r="A89" s="48" t="s">
        <v>683</v>
      </c>
      <c r="B89" s="48" t="s">
        <v>684</v>
      </c>
      <c r="C89" s="48">
        <v>184440305</v>
      </c>
      <c r="D89" s="48" t="s">
        <v>445</v>
      </c>
      <c r="E89" s="48">
        <v>2038852939788</v>
      </c>
      <c r="F89" s="48"/>
      <c r="G89" s="48"/>
      <c r="H89" s="48"/>
      <c r="I89" s="48">
        <v>0</v>
      </c>
      <c r="J89" s="77">
        <v>6392.6940639269405</v>
      </c>
      <c r="K89" s="48">
        <v>0</v>
      </c>
      <c r="L89" s="49">
        <v>55</v>
      </c>
      <c r="O89" s="21">
        <f>MATCH(D89, 'Юн-эконом'!B$2:B1002,0)</f>
        <v>217</v>
      </c>
    </row>
    <row r="90" spans="1:15" ht="15">
      <c r="A90" s="48" t="s">
        <v>683</v>
      </c>
      <c r="B90" s="48" t="s">
        <v>684</v>
      </c>
      <c r="C90" s="48">
        <v>184440389</v>
      </c>
      <c r="D90" s="48" t="s">
        <v>235</v>
      </c>
      <c r="E90" s="48">
        <v>2038852940197</v>
      </c>
      <c r="F90" s="48"/>
      <c r="G90" s="48"/>
      <c r="H90" s="48"/>
      <c r="I90" s="48">
        <v>0</v>
      </c>
      <c r="J90" s="77">
        <v>7001.5220700152204</v>
      </c>
      <c r="K90" s="48">
        <v>0</v>
      </c>
      <c r="L90" s="49">
        <v>55</v>
      </c>
      <c r="O90" s="21">
        <f>MATCH(D90, 'Юн-эконом'!B$2:B1002,0)</f>
        <v>113</v>
      </c>
    </row>
    <row r="91" spans="1:15" ht="15">
      <c r="A91" s="48" t="s">
        <v>683</v>
      </c>
      <c r="B91" s="48" t="s">
        <v>684</v>
      </c>
      <c r="C91" s="48">
        <v>184440449</v>
      </c>
      <c r="D91" s="48" t="s">
        <v>335</v>
      </c>
      <c r="E91" s="48">
        <v>2038852940418</v>
      </c>
      <c r="F91" s="48"/>
      <c r="G91" s="48"/>
      <c r="H91" s="48"/>
      <c r="I91" s="48">
        <v>0</v>
      </c>
      <c r="J91" s="77">
        <v>3165.9056316590563</v>
      </c>
      <c r="K91" s="48">
        <v>0</v>
      </c>
      <c r="L91" s="49">
        <v>55</v>
      </c>
      <c r="O91" s="21">
        <f>MATCH(D91, 'Юн-эконом'!B$2:B1002,0)</f>
        <v>162</v>
      </c>
    </row>
    <row r="92" spans="1:15" ht="15">
      <c r="A92" s="48" t="s">
        <v>683</v>
      </c>
      <c r="B92" s="48" t="s">
        <v>684</v>
      </c>
      <c r="C92" s="48">
        <v>184440468</v>
      </c>
      <c r="D92" s="48" t="s">
        <v>185</v>
      </c>
      <c r="E92" s="48">
        <v>2038852940487</v>
      </c>
      <c r="F92" s="48"/>
      <c r="G92" s="48"/>
      <c r="H92" s="48"/>
      <c r="I92" s="48">
        <v>0</v>
      </c>
      <c r="J92" s="77">
        <v>3348.5540334855405</v>
      </c>
      <c r="K92" s="48">
        <v>0</v>
      </c>
      <c r="L92" s="49">
        <v>55</v>
      </c>
      <c r="O92" s="21">
        <f>MATCH(D92, 'Юн-эконом'!B$2:B1002,0)</f>
        <v>89</v>
      </c>
    </row>
    <row r="93" spans="1:15" ht="15">
      <c r="A93" s="48" t="s">
        <v>683</v>
      </c>
      <c r="B93" s="48" t="s">
        <v>684</v>
      </c>
      <c r="C93" s="48">
        <v>184440521</v>
      </c>
      <c r="D93" s="48" t="s">
        <v>571</v>
      </c>
      <c r="E93" s="48">
        <v>2038852940678</v>
      </c>
      <c r="F93" s="48"/>
      <c r="G93" s="48"/>
      <c r="H93" s="48"/>
      <c r="I93" s="48">
        <v>0</v>
      </c>
      <c r="J93" s="77">
        <v>3835.6164383561645</v>
      </c>
      <c r="K93" s="48">
        <v>0</v>
      </c>
      <c r="L93" s="49">
        <v>55</v>
      </c>
      <c r="O93" s="21">
        <f>MATCH(D93, 'Юн-эконом'!B$2:B1002,0)</f>
        <v>280</v>
      </c>
    </row>
    <row r="94" spans="1:15" ht="15">
      <c r="A94" s="48" t="s">
        <v>683</v>
      </c>
      <c r="B94" s="48" t="s">
        <v>684</v>
      </c>
      <c r="C94" s="48">
        <v>184439887</v>
      </c>
      <c r="D94" s="48" t="s">
        <v>417</v>
      </c>
      <c r="E94" s="48">
        <v>2038852938293</v>
      </c>
      <c r="F94" s="48"/>
      <c r="G94" s="48"/>
      <c r="H94" s="48"/>
      <c r="I94" s="48">
        <v>0</v>
      </c>
      <c r="J94" s="77">
        <v>2343.9878234398784</v>
      </c>
      <c r="K94" s="48">
        <v>0</v>
      </c>
      <c r="L94" s="49">
        <v>55</v>
      </c>
      <c r="O94" s="21">
        <f>MATCH(D94, 'Юн-эконом'!B$2:B1002,0)</f>
        <v>203</v>
      </c>
    </row>
    <row r="95" spans="1:15" ht="15">
      <c r="A95" s="48" t="s">
        <v>683</v>
      </c>
      <c r="B95" s="48" t="s">
        <v>684</v>
      </c>
      <c r="C95" s="48">
        <v>184439936</v>
      </c>
      <c r="D95" s="48" t="s">
        <v>487</v>
      </c>
      <c r="E95" s="48">
        <v>2038852938422</v>
      </c>
      <c r="F95" s="48"/>
      <c r="G95" s="48"/>
      <c r="H95" s="48"/>
      <c r="I95" s="48">
        <v>0</v>
      </c>
      <c r="J95" s="77">
        <v>2496.1948249619486</v>
      </c>
      <c r="K95" s="48">
        <v>0</v>
      </c>
      <c r="L95" s="49">
        <v>55</v>
      </c>
      <c r="O95" s="21">
        <f>MATCH(D95, 'Юн-эконом'!B$2:B1002,0)</f>
        <v>238</v>
      </c>
    </row>
    <row r="96" spans="1:15" ht="15">
      <c r="A96" s="48" t="s">
        <v>683</v>
      </c>
      <c r="B96" s="48" t="s">
        <v>684</v>
      </c>
      <c r="C96" s="48">
        <v>184439961</v>
      </c>
      <c r="D96" s="48" t="s">
        <v>275</v>
      </c>
      <c r="E96" s="48">
        <v>2038852938507</v>
      </c>
      <c r="F96" s="48"/>
      <c r="G96" s="48"/>
      <c r="H96" s="48"/>
      <c r="I96" s="48">
        <v>0</v>
      </c>
      <c r="J96" s="77">
        <v>3348.5540334855405</v>
      </c>
      <c r="K96" s="48">
        <v>0</v>
      </c>
      <c r="L96" s="49">
        <v>55</v>
      </c>
      <c r="O96" s="21">
        <f>MATCH(D96, 'Юн-эконом'!B$2:B1002,0)</f>
        <v>132</v>
      </c>
    </row>
    <row r="97" spans="1:15" ht="15">
      <c r="A97" s="48" t="s">
        <v>683</v>
      </c>
      <c r="B97" s="48" t="s">
        <v>684</v>
      </c>
      <c r="C97" s="48">
        <v>184440033</v>
      </c>
      <c r="D97" s="48" t="s">
        <v>403</v>
      </c>
      <c r="E97" s="48">
        <v>2038852938743</v>
      </c>
      <c r="F97" s="48"/>
      <c r="G97" s="48"/>
      <c r="H97" s="48"/>
      <c r="I97" s="48">
        <v>0</v>
      </c>
      <c r="J97" s="77">
        <v>5479.4520547945203</v>
      </c>
      <c r="K97" s="48">
        <v>0</v>
      </c>
      <c r="L97" s="49">
        <v>55</v>
      </c>
      <c r="O97" s="21">
        <f>MATCH(D97, 'Юн-эконом'!B$2:B1002,0)</f>
        <v>196</v>
      </c>
    </row>
    <row r="98" spans="1:15" ht="15">
      <c r="A98" s="48" t="s">
        <v>683</v>
      </c>
      <c r="B98" s="48" t="s">
        <v>684</v>
      </c>
      <c r="C98" s="48">
        <v>184440036</v>
      </c>
      <c r="D98" s="48" t="s">
        <v>569</v>
      </c>
      <c r="E98" s="48">
        <v>2038852938767</v>
      </c>
      <c r="F98" s="48"/>
      <c r="G98" s="48"/>
      <c r="H98" s="48"/>
      <c r="I98" s="48">
        <v>0</v>
      </c>
      <c r="J98" s="77">
        <v>2831.050228310502</v>
      </c>
      <c r="K98" s="48">
        <v>0</v>
      </c>
      <c r="L98" s="49">
        <v>55</v>
      </c>
      <c r="O98" s="21">
        <f>MATCH(D98, 'Юн-эконом'!B$2:B1002,0)</f>
        <v>279</v>
      </c>
    </row>
    <row r="99" spans="1:15" ht="15">
      <c r="A99" s="48" t="s">
        <v>683</v>
      </c>
      <c r="B99" s="48" t="s">
        <v>684</v>
      </c>
      <c r="C99" s="48">
        <v>184440039</v>
      </c>
      <c r="D99" s="48" t="s">
        <v>639</v>
      </c>
      <c r="E99" s="48">
        <v>2038852938781</v>
      </c>
      <c r="F99" s="48"/>
      <c r="G99" s="48"/>
      <c r="H99" s="48"/>
      <c r="I99" s="48">
        <v>0</v>
      </c>
      <c r="J99" s="77">
        <v>3835.6164383561645</v>
      </c>
      <c r="K99" s="48">
        <v>0</v>
      </c>
      <c r="L99" s="49">
        <v>55</v>
      </c>
      <c r="O99" s="21">
        <f>MATCH(D99, 'Юн-эконом'!B$2:B1002,0)</f>
        <v>314</v>
      </c>
    </row>
    <row r="100" spans="1:15" ht="15">
      <c r="A100" s="48" t="s">
        <v>683</v>
      </c>
      <c r="B100" s="48" t="s">
        <v>684</v>
      </c>
      <c r="C100" s="48">
        <v>184440082</v>
      </c>
      <c r="D100" s="48" t="s">
        <v>405</v>
      </c>
      <c r="E100" s="48">
        <v>2038852938910</v>
      </c>
      <c r="F100" s="48"/>
      <c r="G100" s="48"/>
      <c r="H100" s="48"/>
      <c r="I100" s="48">
        <v>0</v>
      </c>
      <c r="J100" s="77">
        <v>4474.8858447488583</v>
      </c>
      <c r="K100" s="48">
        <v>0</v>
      </c>
      <c r="L100" s="49">
        <v>55</v>
      </c>
      <c r="O100" s="21">
        <f>MATCH(D100, 'Юн-эконом'!B$2:B1002,0)</f>
        <v>197</v>
      </c>
    </row>
    <row r="101" spans="1:15" ht="15">
      <c r="A101" s="48" t="s">
        <v>683</v>
      </c>
      <c r="B101" s="48" t="s">
        <v>684</v>
      </c>
      <c r="C101" s="48">
        <v>184440083</v>
      </c>
      <c r="D101" s="48" t="s">
        <v>625</v>
      </c>
      <c r="E101" s="48">
        <v>2038852938927</v>
      </c>
      <c r="F101" s="48"/>
      <c r="G101" s="48"/>
      <c r="H101" s="48"/>
      <c r="I101" s="48">
        <v>0</v>
      </c>
      <c r="J101" s="77">
        <v>3652.9680365296804</v>
      </c>
      <c r="K101" s="48">
        <v>0</v>
      </c>
      <c r="L101" s="49">
        <v>55</v>
      </c>
      <c r="O101" s="21">
        <f>MATCH(D101, 'Юн-эконом'!B$2:B1002,0)</f>
        <v>307</v>
      </c>
    </row>
    <row r="102" spans="1:15" ht="15">
      <c r="A102" s="48" t="s">
        <v>683</v>
      </c>
      <c r="B102" s="48" t="s">
        <v>684</v>
      </c>
      <c r="C102" s="48">
        <v>184440124</v>
      </c>
      <c r="D102" s="48" t="s">
        <v>427</v>
      </c>
      <c r="E102" s="48">
        <v>2038852939146</v>
      </c>
      <c r="F102" s="48"/>
      <c r="G102" s="48"/>
      <c r="H102" s="48"/>
      <c r="I102" s="48">
        <v>0</v>
      </c>
      <c r="J102" s="77">
        <v>5175.0380517503809</v>
      </c>
      <c r="K102" s="48">
        <v>0</v>
      </c>
      <c r="L102" s="49">
        <v>55</v>
      </c>
      <c r="O102" s="21">
        <f>MATCH(D102, 'Юн-эконом'!B$2:B1002,0)</f>
        <v>208</v>
      </c>
    </row>
    <row r="103" spans="1:15" ht="15">
      <c r="A103" s="48" t="s">
        <v>683</v>
      </c>
      <c r="B103" s="48" t="s">
        <v>684</v>
      </c>
      <c r="C103" s="48">
        <v>184440204</v>
      </c>
      <c r="D103" s="48" t="s">
        <v>611</v>
      </c>
      <c r="E103" s="48">
        <v>2038852939443</v>
      </c>
      <c r="F103" s="48"/>
      <c r="G103" s="48"/>
      <c r="H103" s="48"/>
      <c r="I103" s="48">
        <v>0</v>
      </c>
      <c r="J103" s="77">
        <v>4109.58904109589</v>
      </c>
      <c r="K103" s="48">
        <v>0</v>
      </c>
      <c r="L103" s="49">
        <v>55</v>
      </c>
      <c r="O103" s="21">
        <f>MATCH(D103, 'Юн-эконом'!B$2:B1002,0)</f>
        <v>300</v>
      </c>
    </row>
    <row r="104" spans="1:15" ht="15">
      <c r="A104" s="48" t="s">
        <v>683</v>
      </c>
      <c r="B104" s="48" t="s">
        <v>684</v>
      </c>
      <c r="C104" s="48">
        <v>184440227</v>
      </c>
      <c r="D104" s="48" t="s">
        <v>242</v>
      </c>
      <c r="E104" s="48">
        <v>2038852939535</v>
      </c>
      <c r="F104" s="48"/>
      <c r="G104" s="48"/>
      <c r="H104" s="48"/>
      <c r="I104" s="48">
        <v>0</v>
      </c>
      <c r="J104" s="77">
        <v>2831.050228310502</v>
      </c>
      <c r="K104" s="48">
        <v>0</v>
      </c>
      <c r="L104" s="49">
        <v>55</v>
      </c>
      <c r="O104" s="21">
        <f>MATCH(D104, 'Юн-эконом'!B$2:B1002,0)</f>
        <v>116</v>
      </c>
    </row>
    <row r="105" spans="1:15" ht="15">
      <c r="A105" s="48" t="s">
        <v>683</v>
      </c>
      <c r="B105" s="48" t="s">
        <v>684</v>
      </c>
      <c r="C105" s="48">
        <v>184440279</v>
      </c>
      <c r="D105" s="48" t="s">
        <v>495</v>
      </c>
      <c r="E105" s="48">
        <v>2038852939733</v>
      </c>
      <c r="F105" s="48"/>
      <c r="G105" s="48"/>
      <c r="H105" s="48"/>
      <c r="I105" s="48">
        <v>0</v>
      </c>
      <c r="J105" s="77">
        <v>4109.58904109589</v>
      </c>
      <c r="K105" s="48">
        <v>0</v>
      </c>
      <c r="L105" s="49">
        <v>55</v>
      </c>
      <c r="O105" s="21">
        <f>MATCH(D105, 'Юн-эконом'!B$2:B1002,0)</f>
        <v>242</v>
      </c>
    </row>
    <row r="106" spans="1:15" ht="15">
      <c r="A106" s="48" t="s">
        <v>683</v>
      </c>
      <c r="B106" s="48" t="s">
        <v>684</v>
      </c>
      <c r="C106" s="48">
        <v>184440309</v>
      </c>
      <c r="D106" s="48" t="s">
        <v>531</v>
      </c>
      <c r="E106" s="48">
        <v>2038852939894</v>
      </c>
      <c r="F106" s="48"/>
      <c r="G106" s="48"/>
      <c r="H106" s="48"/>
      <c r="I106" s="48">
        <v>0</v>
      </c>
      <c r="J106" s="77">
        <v>7001.5220700152204</v>
      </c>
      <c r="K106" s="48">
        <v>0</v>
      </c>
      <c r="L106" s="49">
        <v>55</v>
      </c>
      <c r="O106" s="21">
        <f>MATCH(D106, 'Юн-эконом'!B$2:B1002,0)</f>
        <v>260</v>
      </c>
    </row>
    <row r="107" spans="1:15" ht="15">
      <c r="A107" s="48" t="s">
        <v>683</v>
      </c>
      <c r="B107" s="48" t="s">
        <v>684</v>
      </c>
      <c r="C107" s="48">
        <v>184440333</v>
      </c>
      <c r="D107" s="48" t="s">
        <v>577</v>
      </c>
      <c r="E107" s="48">
        <v>2038852939948</v>
      </c>
      <c r="F107" s="48"/>
      <c r="G107" s="48"/>
      <c r="H107" s="48"/>
      <c r="I107" s="48">
        <v>0</v>
      </c>
      <c r="J107" s="77">
        <v>6240.4870624048708</v>
      </c>
      <c r="K107" s="48">
        <v>0</v>
      </c>
      <c r="L107" s="49">
        <v>55</v>
      </c>
      <c r="O107" s="21">
        <f>MATCH(D107, 'Юн-эконом'!B$2:B1002,0)</f>
        <v>283</v>
      </c>
    </row>
    <row r="108" spans="1:15" ht="15">
      <c r="A108" s="48" t="s">
        <v>683</v>
      </c>
      <c r="B108" s="48" t="s">
        <v>684</v>
      </c>
      <c r="C108" s="48">
        <v>184440340</v>
      </c>
      <c r="D108" s="48" t="s">
        <v>435</v>
      </c>
      <c r="E108" s="48">
        <v>2038852939962</v>
      </c>
      <c r="F108" s="48"/>
      <c r="G108" s="48"/>
      <c r="H108" s="48"/>
      <c r="I108" s="48">
        <v>0</v>
      </c>
      <c r="J108" s="77">
        <v>6392.6940639269405</v>
      </c>
      <c r="K108" s="48">
        <v>0</v>
      </c>
      <c r="L108" s="49">
        <v>55</v>
      </c>
      <c r="O108" s="21">
        <f>MATCH(D108, 'Юн-эконом'!B$2:B1002,0)</f>
        <v>212</v>
      </c>
    </row>
    <row r="109" spans="1:15" ht="15">
      <c r="A109" s="48" t="s">
        <v>683</v>
      </c>
      <c r="B109" s="48" t="s">
        <v>684</v>
      </c>
      <c r="C109" s="48">
        <v>184440356</v>
      </c>
      <c r="D109" s="48" t="s">
        <v>305</v>
      </c>
      <c r="E109" s="48">
        <v>2038852940067</v>
      </c>
      <c r="F109" s="48"/>
      <c r="G109" s="48"/>
      <c r="H109" s="48"/>
      <c r="I109" s="48">
        <v>0</v>
      </c>
      <c r="J109" s="77">
        <v>7610.3500761035002</v>
      </c>
      <c r="K109" s="48">
        <v>0</v>
      </c>
      <c r="L109" s="49">
        <v>55</v>
      </c>
      <c r="O109" s="21">
        <f>MATCH(D109, 'Юн-эконом'!B$2:B1002,0)</f>
        <v>147</v>
      </c>
    </row>
    <row r="110" spans="1:15" ht="15">
      <c r="A110" s="48" t="s">
        <v>683</v>
      </c>
      <c r="B110" s="48" t="s">
        <v>684</v>
      </c>
      <c r="C110" s="48">
        <v>184440399</v>
      </c>
      <c r="D110" s="48" t="s">
        <v>575</v>
      </c>
      <c r="E110" s="48">
        <v>2038852940227</v>
      </c>
      <c r="F110" s="48"/>
      <c r="G110" s="48"/>
      <c r="H110" s="48"/>
      <c r="I110" s="48">
        <v>0</v>
      </c>
      <c r="J110" s="77">
        <v>6240.4870624048708</v>
      </c>
      <c r="K110" s="48">
        <v>0</v>
      </c>
      <c r="L110" s="49">
        <v>55</v>
      </c>
      <c r="O110" s="21">
        <f>MATCH(D110, 'Юн-эконом'!B$2:B1002,0)</f>
        <v>282</v>
      </c>
    </row>
    <row r="111" spans="1:15" ht="15">
      <c r="A111" s="48" t="s">
        <v>683</v>
      </c>
      <c r="B111" s="48" t="s">
        <v>684</v>
      </c>
      <c r="C111" s="48">
        <v>184440405</v>
      </c>
      <c r="D111" s="48" t="s">
        <v>391</v>
      </c>
      <c r="E111" s="48">
        <v>2038852940272</v>
      </c>
      <c r="F111" s="48"/>
      <c r="G111" s="48"/>
      <c r="H111" s="48"/>
      <c r="I111" s="48">
        <v>0</v>
      </c>
      <c r="J111" s="77">
        <v>2739.7260273972602</v>
      </c>
      <c r="K111" s="48">
        <v>0</v>
      </c>
      <c r="L111" s="49">
        <v>55</v>
      </c>
      <c r="O111" s="21">
        <f>MATCH(D111, 'Юн-эконом'!B$2:B1002,0)</f>
        <v>190</v>
      </c>
    </row>
    <row r="112" spans="1:15" ht="15">
      <c r="A112" s="48" t="s">
        <v>683</v>
      </c>
      <c r="B112" s="48" t="s">
        <v>684</v>
      </c>
      <c r="C112" s="48">
        <v>184440409</v>
      </c>
      <c r="D112" s="48" t="s">
        <v>633</v>
      </c>
      <c r="E112" s="48">
        <v>2038852940289</v>
      </c>
      <c r="F112" s="48"/>
      <c r="G112" s="48"/>
      <c r="H112" s="48"/>
      <c r="I112" s="48">
        <v>0</v>
      </c>
      <c r="J112" s="77">
        <v>7001.5220700152204</v>
      </c>
      <c r="K112" s="48">
        <v>0</v>
      </c>
      <c r="L112" s="49">
        <v>55</v>
      </c>
      <c r="O112" s="21">
        <f>MATCH(D112, 'Юн-эконом'!B$2:B1002,0)</f>
        <v>311</v>
      </c>
    </row>
    <row r="113" spans="1:15" ht="15">
      <c r="A113" s="48" t="s">
        <v>683</v>
      </c>
      <c r="B113" s="48" t="s">
        <v>684</v>
      </c>
      <c r="C113" s="48">
        <v>184440416</v>
      </c>
      <c r="D113" s="48" t="s">
        <v>393</v>
      </c>
      <c r="E113" s="48">
        <v>2038852940302</v>
      </c>
      <c r="F113" s="48"/>
      <c r="G113" s="48"/>
      <c r="H113" s="48"/>
      <c r="I113" s="48">
        <v>0</v>
      </c>
      <c r="J113" s="77">
        <v>2739.7260273972602</v>
      </c>
      <c r="K113" s="48">
        <v>0</v>
      </c>
      <c r="L113" s="49">
        <v>55</v>
      </c>
      <c r="O113" s="21">
        <f>MATCH(D113, 'Юн-эконом'!B$2:B1002,0)</f>
        <v>191</v>
      </c>
    </row>
    <row r="114" spans="1:15" ht="15">
      <c r="A114" s="48" t="s">
        <v>683</v>
      </c>
      <c r="B114" s="48" t="s">
        <v>684</v>
      </c>
      <c r="C114" s="48">
        <v>184440438</v>
      </c>
      <c r="D114" s="48" t="s">
        <v>381</v>
      </c>
      <c r="E114" s="48">
        <v>2038852940395</v>
      </c>
      <c r="F114" s="48"/>
      <c r="G114" s="48"/>
      <c r="H114" s="48"/>
      <c r="I114" s="48">
        <v>0</v>
      </c>
      <c r="J114" s="77">
        <v>3652.9680365296804</v>
      </c>
      <c r="K114" s="48">
        <v>0</v>
      </c>
      <c r="L114" s="49">
        <v>55</v>
      </c>
      <c r="O114" s="21">
        <f>MATCH(D114, 'Юн-эконом'!B$2:B1002,0)</f>
        <v>185</v>
      </c>
    </row>
    <row r="115" spans="1:15" ht="15">
      <c r="A115" s="48" t="s">
        <v>683</v>
      </c>
      <c r="B115" s="48" t="s">
        <v>684</v>
      </c>
      <c r="C115" s="48">
        <v>184440452</v>
      </c>
      <c r="D115" s="48" t="s">
        <v>303</v>
      </c>
      <c r="E115" s="48">
        <v>2038852940432</v>
      </c>
      <c r="F115" s="48"/>
      <c r="G115" s="48"/>
      <c r="H115" s="48"/>
      <c r="I115" s="48">
        <v>0</v>
      </c>
      <c r="J115" s="77">
        <v>5479.4520547945203</v>
      </c>
      <c r="K115" s="48">
        <v>0</v>
      </c>
      <c r="L115" s="49">
        <v>55</v>
      </c>
      <c r="O115" s="21">
        <f>MATCH(D115, 'Юн-эконом'!B$2:B1002,0)</f>
        <v>146</v>
      </c>
    </row>
    <row r="116" spans="1:15" ht="15">
      <c r="A116" s="48" t="s">
        <v>683</v>
      </c>
      <c r="B116" s="48" t="s">
        <v>684</v>
      </c>
      <c r="C116" s="48">
        <v>184440473</v>
      </c>
      <c r="D116" s="48" t="s">
        <v>361</v>
      </c>
      <c r="E116" s="48">
        <v>2038852940500</v>
      </c>
      <c r="F116" s="48"/>
      <c r="G116" s="48"/>
      <c r="H116" s="48"/>
      <c r="I116" s="48">
        <v>0</v>
      </c>
      <c r="J116" s="77">
        <v>2435.3120243531203</v>
      </c>
      <c r="K116" s="48">
        <v>0</v>
      </c>
      <c r="L116" s="49">
        <v>55</v>
      </c>
      <c r="O116" s="21">
        <f>MATCH(D116, 'Юн-эконом'!B$2:B1002,0)</f>
        <v>175</v>
      </c>
    </row>
    <row r="117" spans="1:15" ht="15">
      <c r="A117" s="48" t="s">
        <v>683</v>
      </c>
      <c r="B117" s="48" t="s">
        <v>684</v>
      </c>
      <c r="C117" s="48">
        <v>184440507</v>
      </c>
      <c r="D117" s="48" t="s">
        <v>351</v>
      </c>
      <c r="E117" s="48">
        <v>2038852940654</v>
      </c>
      <c r="F117" s="48"/>
      <c r="G117" s="48"/>
      <c r="H117" s="48"/>
      <c r="I117" s="48">
        <v>0</v>
      </c>
      <c r="J117" s="77">
        <v>4261.7960426179607</v>
      </c>
      <c r="K117" s="48">
        <v>0</v>
      </c>
      <c r="L117" s="49">
        <v>55</v>
      </c>
      <c r="O117" s="21">
        <f>MATCH(D117, 'Юн-эконом'!B$2:B1002,0)</f>
        <v>170</v>
      </c>
    </row>
    <row r="118" spans="1:15" ht="15">
      <c r="A118" s="48" t="s">
        <v>683</v>
      </c>
      <c r="B118" s="48" t="s">
        <v>684</v>
      </c>
      <c r="C118" s="48">
        <v>184439823</v>
      </c>
      <c r="D118" s="48" t="s">
        <v>515</v>
      </c>
      <c r="E118" s="48">
        <v>2038852938118</v>
      </c>
      <c r="F118" s="48"/>
      <c r="G118" s="48"/>
      <c r="H118" s="48"/>
      <c r="I118" s="48">
        <v>0</v>
      </c>
      <c r="J118" s="77">
        <v>4474.8858447488583</v>
      </c>
      <c r="K118" s="48">
        <v>0</v>
      </c>
      <c r="L118" s="49">
        <v>55</v>
      </c>
      <c r="O118" s="21">
        <f>MATCH(D118, 'Юн-эконом'!B$2:B1002,0)</f>
        <v>252</v>
      </c>
    </row>
    <row r="119" spans="1:15" ht="15">
      <c r="A119" s="48" t="s">
        <v>683</v>
      </c>
      <c r="B119" s="48" t="s">
        <v>684</v>
      </c>
      <c r="C119" s="48">
        <v>184439827</v>
      </c>
      <c r="D119" s="48" t="s">
        <v>473</v>
      </c>
      <c r="E119" s="48">
        <v>2038852938125</v>
      </c>
      <c r="F119" s="48"/>
      <c r="G119" s="48"/>
      <c r="H119" s="48"/>
      <c r="I119" s="48">
        <v>0</v>
      </c>
      <c r="J119" s="77">
        <v>2435.3120243531203</v>
      </c>
      <c r="K119" s="48">
        <v>0</v>
      </c>
      <c r="L119" s="49">
        <v>55</v>
      </c>
      <c r="O119" s="21">
        <f>MATCH(D119, 'Юн-эконом'!B$2:B1002,0)</f>
        <v>231</v>
      </c>
    </row>
    <row r="120" spans="1:15" ht="15">
      <c r="A120" s="48" t="s">
        <v>683</v>
      </c>
      <c r="B120" s="48" t="s">
        <v>684</v>
      </c>
      <c r="C120" s="48">
        <v>184439857</v>
      </c>
      <c r="D120" s="48" t="s">
        <v>196</v>
      </c>
      <c r="E120" s="48">
        <v>2038852938200</v>
      </c>
      <c r="F120" s="48"/>
      <c r="G120" s="48"/>
      <c r="H120" s="48"/>
      <c r="I120" s="48">
        <v>0</v>
      </c>
      <c r="J120" s="77">
        <v>2496.1948249619486</v>
      </c>
      <c r="K120" s="48">
        <v>0</v>
      </c>
      <c r="L120" s="49">
        <v>55</v>
      </c>
      <c r="O120" s="21">
        <f>MATCH(D120, 'Юн-эконом'!B$2:B1002,0)</f>
        <v>94</v>
      </c>
    </row>
    <row r="121" spans="1:15" ht="15">
      <c r="A121" s="48" t="s">
        <v>683</v>
      </c>
      <c r="B121" s="48" t="s">
        <v>684</v>
      </c>
      <c r="C121" s="48">
        <v>184439865</v>
      </c>
      <c r="D121" s="48" t="s">
        <v>313</v>
      </c>
      <c r="E121" s="48">
        <v>2038852938248</v>
      </c>
      <c r="F121" s="48"/>
      <c r="G121" s="48"/>
      <c r="H121" s="48"/>
      <c r="I121" s="48">
        <v>0</v>
      </c>
      <c r="J121" s="77">
        <v>4870.6240487062405</v>
      </c>
      <c r="K121" s="48">
        <v>0</v>
      </c>
      <c r="L121" s="49">
        <v>55</v>
      </c>
      <c r="O121" s="21">
        <f>MATCH(D121, 'Юн-эконом'!B$2:B1002,0)</f>
        <v>151</v>
      </c>
    </row>
    <row r="122" spans="1:15" ht="15">
      <c r="A122" s="48" t="s">
        <v>683</v>
      </c>
      <c r="B122" s="48" t="s">
        <v>684</v>
      </c>
      <c r="C122" s="48">
        <v>184439892</v>
      </c>
      <c r="D122" s="48" t="s">
        <v>503</v>
      </c>
      <c r="E122" s="48">
        <v>2038852938279</v>
      </c>
      <c r="F122" s="48"/>
      <c r="G122" s="48"/>
      <c r="H122" s="48"/>
      <c r="I122" s="48">
        <v>0</v>
      </c>
      <c r="J122" s="77">
        <v>4261.7960426179607</v>
      </c>
      <c r="K122" s="48">
        <v>0</v>
      </c>
      <c r="L122" s="49">
        <v>55</v>
      </c>
      <c r="O122" s="21">
        <f>MATCH(D122, 'Юн-эконом'!B$2:B1002,0)</f>
        <v>246</v>
      </c>
    </row>
    <row r="123" spans="1:15" ht="15">
      <c r="A123" s="48" t="s">
        <v>683</v>
      </c>
      <c r="B123" s="48" t="s">
        <v>684</v>
      </c>
      <c r="C123" s="48">
        <v>184439898</v>
      </c>
      <c r="D123" s="48" t="s">
        <v>451</v>
      </c>
      <c r="E123" s="48">
        <v>2038852938323</v>
      </c>
      <c r="F123" s="48"/>
      <c r="G123" s="48"/>
      <c r="H123" s="48"/>
      <c r="I123" s="48">
        <v>0</v>
      </c>
      <c r="J123" s="77">
        <v>6392.6940639269405</v>
      </c>
      <c r="K123" s="48">
        <v>0</v>
      </c>
      <c r="L123" s="49">
        <v>55</v>
      </c>
      <c r="O123" s="21">
        <f>MATCH(D123, 'Юн-эконом'!B$2:B1002,0)</f>
        <v>220</v>
      </c>
    </row>
    <row r="124" spans="1:15" ht="15">
      <c r="A124" s="48" t="s">
        <v>683</v>
      </c>
      <c r="B124" s="48" t="s">
        <v>684</v>
      </c>
      <c r="C124" s="48">
        <v>184439945</v>
      </c>
      <c r="D124" s="48" t="s">
        <v>299</v>
      </c>
      <c r="E124" s="48">
        <v>2038852938460</v>
      </c>
      <c r="F124" s="48"/>
      <c r="G124" s="48"/>
      <c r="H124" s="48"/>
      <c r="I124" s="48">
        <v>0</v>
      </c>
      <c r="J124" s="77">
        <v>3348.5540334855405</v>
      </c>
      <c r="K124" s="48">
        <v>0</v>
      </c>
      <c r="L124" s="49">
        <v>55</v>
      </c>
      <c r="O124" s="21">
        <f>MATCH(D124, 'Юн-эконом'!B$2:B1002,0)</f>
        <v>144</v>
      </c>
    </row>
    <row r="125" spans="1:15" ht="15">
      <c r="A125" s="48" t="s">
        <v>683</v>
      </c>
      <c r="B125" s="48" t="s">
        <v>684</v>
      </c>
      <c r="C125" s="48">
        <v>184440007</v>
      </c>
      <c r="D125" s="48" t="s">
        <v>289</v>
      </c>
      <c r="E125" s="48">
        <v>2038852938651</v>
      </c>
      <c r="F125" s="48"/>
      <c r="G125" s="48"/>
      <c r="H125" s="48"/>
      <c r="I125" s="48">
        <v>0</v>
      </c>
      <c r="J125" s="77">
        <v>2496.1948249619486</v>
      </c>
      <c r="K125" s="48">
        <v>0</v>
      </c>
      <c r="L125" s="49">
        <v>55</v>
      </c>
      <c r="O125" s="21">
        <f>MATCH(D125, 'Юн-эконом'!B$2:B1002,0)</f>
        <v>139</v>
      </c>
    </row>
    <row r="126" spans="1:15" ht="15">
      <c r="A126" s="48" t="s">
        <v>683</v>
      </c>
      <c r="B126" s="48" t="s">
        <v>684</v>
      </c>
      <c r="C126" s="48">
        <v>184440008</v>
      </c>
      <c r="D126" s="48" t="s">
        <v>407</v>
      </c>
      <c r="E126" s="48">
        <v>2038852938644</v>
      </c>
      <c r="F126" s="48"/>
      <c r="G126" s="48"/>
      <c r="H126" s="48"/>
      <c r="I126" s="48">
        <v>0</v>
      </c>
      <c r="J126" s="77">
        <v>2496.1948249619486</v>
      </c>
      <c r="K126" s="48">
        <v>0</v>
      </c>
      <c r="L126" s="49">
        <v>55</v>
      </c>
      <c r="O126" s="21">
        <f>MATCH(D126, 'Юн-эконом'!B$2:B1002,0)</f>
        <v>198</v>
      </c>
    </row>
    <row r="127" spans="1:15" ht="15">
      <c r="A127" s="48" t="s">
        <v>683</v>
      </c>
      <c r="B127" s="48" t="s">
        <v>684</v>
      </c>
      <c r="C127" s="48">
        <v>184440067</v>
      </c>
      <c r="D127" s="48" t="s">
        <v>256</v>
      </c>
      <c r="E127" s="48">
        <v>2038852938835</v>
      </c>
      <c r="F127" s="48"/>
      <c r="G127" s="48"/>
      <c r="H127" s="48"/>
      <c r="I127" s="48">
        <v>0</v>
      </c>
      <c r="J127" s="77">
        <v>2922.3744292237448</v>
      </c>
      <c r="K127" s="48">
        <v>0</v>
      </c>
      <c r="L127" s="49">
        <v>55</v>
      </c>
      <c r="O127" s="21">
        <f>MATCH(D127, 'Юн-эконом'!B$2:B1002,0)</f>
        <v>123</v>
      </c>
    </row>
    <row r="128" spans="1:15" ht="15">
      <c r="A128" s="48" t="s">
        <v>683</v>
      </c>
      <c r="B128" s="48" t="s">
        <v>684</v>
      </c>
      <c r="C128" s="48">
        <v>184440085</v>
      </c>
      <c r="D128" s="48" t="s">
        <v>210</v>
      </c>
      <c r="E128" s="48">
        <v>2038852938941</v>
      </c>
      <c r="F128" s="48"/>
      <c r="G128" s="48"/>
      <c r="H128" s="48"/>
      <c r="I128" s="48">
        <v>0</v>
      </c>
      <c r="J128" s="77">
        <v>7001.5220700152204</v>
      </c>
      <c r="K128" s="48">
        <v>0</v>
      </c>
      <c r="L128" s="49">
        <v>55</v>
      </c>
      <c r="O128" s="21">
        <f>MATCH(D128, 'Юн-эконом'!B$2:B1002,0)</f>
        <v>101</v>
      </c>
    </row>
    <row r="129" spans="1:15" ht="15">
      <c r="A129" s="48" t="s">
        <v>683</v>
      </c>
      <c r="B129" s="48" t="s">
        <v>684</v>
      </c>
      <c r="C129" s="48">
        <v>184440088</v>
      </c>
      <c r="D129" s="48" t="s">
        <v>419</v>
      </c>
      <c r="E129" s="48">
        <v>2038852938958</v>
      </c>
      <c r="F129" s="48"/>
      <c r="G129" s="48"/>
      <c r="H129" s="48"/>
      <c r="I129" s="48">
        <v>0</v>
      </c>
      <c r="J129" s="77">
        <v>3805.1750380517501</v>
      </c>
      <c r="K129" s="48">
        <v>0</v>
      </c>
      <c r="L129" s="49">
        <v>55</v>
      </c>
      <c r="O129" s="21">
        <f>MATCH(D129, 'Юн-эконом'!B$2:B1002,0)</f>
        <v>204</v>
      </c>
    </row>
    <row r="130" spans="1:15" ht="15">
      <c r="A130" s="48" t="s">
        <v>683</v>
      </c>
      <c r="B130" s="48" t="s">
        <v>684</v>
      </c>
      <c r="C130" s="48">
        <v>184440111</v>
      </c>
      <c r="D130" s="48" t="s">
        <v>415</v>
      </c>
      <c r="E130" s="48">
        <v>2038852939054</v>
      </c>
      <c r="F130" s="48"/>
      <c r="G130" s="48"/>
      <c r="H130" s="48"/>
      <c r="I130" s="48">
        <v>0</v>
      </c>
      <c r="J130" s="77">
        <v>6392.6940639269405</v>
      </c>
      <c r="K130" s="48">
        <v>0</v>
      </c>
      <c r="L130" s="49">
        <v>55</v>
      </c>
      <c r="O130" s="21">
        <f>MATCH(D130, 'Юн-эконом'!B$2:B1002,0)</f>
        <v>202</v>
      </c>
    </row>
    <row r="131" spans="1:15" ht="15">
      <c r="A131" s="48" t="s">
        <v>683</v>
      </c>
      <c r="B131" s="48" t="s">
        <v>684</v>
      </c>
      <c r="C131" s="48">
        <v>184440137</v>
      </c>
      <c r="D131" s="48" t="s">
        <v>379</v>
      </c>
      <c r="E131" s="48">
        <v>2038852939177</v>
      </c>
      <c r="F131" s="48"/>
      <c r="G131" s="48"/>
      <c r="H131" s="48"/>
      <c r="I131" s="48">
        <v>0</v>
      </c>
      <c r="J131" s="77">
        <v>3835.6164383561645</v>
      </c>
      <c r="K131" s="48">
        <v>0</v>
      </c>
      <c r="L131" s="49">
        <v>55</v>
      </c>
      <c r="O131" s="21">
        <f>MATCH(D131, 'Юн-эконом'!B$2:B1002,0)</f>
        <v>184</v>
      </c>
    </row>
    <row r="132" spans="1:15" ht="15">
      <c r="A132" s="48" t="s">
        <v>683</v>
      </c>
      <c r="B132" s="48" t="s">
        <v>684</v>
      </c>
      <c r="C132" s="48">
        <v>184440173</v>
      </c>
      <c r="D132" s="48" t="s">
        <v>669</v>
      </c>
      <c r="E132" s="48">
        <v>2038852939290</v>
      </c>
      <c r="F132" s="48"/>
      <c r="G132" s="48"/>
      <c r="H132" s="48"/>
      <c r="I132" s="48">
        <v>0</v>
      </c>
      <c r="J132" s="77">
        <v>7001.5220700152204</v>
      </c>
      <c r="K132" s="48">
        <v>0</v>
      </c>
      <c r="L132" s="49">
        <v>55</v>
      </c>
      <c r="O132" s="21">
        <f>MATCH(D132, 'Юн-эконом'!B$2:B1002,0)</f>
        <v>329</v>
      </c>
    </row>
    <row r="133" spans="1:15" ht="15">
      <c r="A133" s="48" t="s">
        <v>683</v>
      </c>
      <c r="B133" s="48" t="s">
        <v>684</v>
      </c>
      <c r="C133" s="48">
        <v>184440174</v>
      </c>
      <c r="D133" s="48" t="s">
        <v>349</v>
      </c>
      <c r="E133" s="48">
        <v>2038852939344</v>
      </c>
      <c r="F133" s="48"/>
      <c r="G133" s="48"/>
      <c r="H133" s="48"/>
      <c r="I133" s="48">
        <v>0</v>
      </c>
      <c r="J133" s="77">
        <v>7001.5220700152204</v>
      </c>
      <c r="K133" s="48">
        <v>0</v>
      </c>
      <c r="L133" s="49">
        <v>55</v>
      </c>
      <c r="O133" s="21">
        <f>MATCH(D133, 'Юн-эконом'!B$2:B1002,0)</f>
        <v>169</v>
      </c>
    </row>
    <row r="134" spans="1:15" ht="15">
      <c r="A134" s="48" t="s">
        <v>683</v>
      </c>
      <c r="B134" s="48" t="s">
        <v>684</v>
      </c>
      <c r="C134" s="48">
        <v>184440185</v>
      </c>
      <c r="D134" s="48" t="s">
        <v>615</v>
      </c>
      <c r="E134" s="48">
        <v>2038852939399</v>
      </c>
      <c r="F134" s="48"/>
      <c r="G134" s="48"/>
      <c r="H134" s="48"/>
      <c r="I134" s="48">
        <v>0</v>
      </c>
      <c r="J134" s="77">
        <v>4109.58904109589</v>
      </c>
      <c r="K134" s="48">
        <v>0</v>
      </c>
      <c r="L134" s="49">
        <v>55</v>
      </c>
      <c r="O134" s="21">
        <f>MATCH(D134, 'Юн-эконом'!B$2:B1002,0)</f>
        <v>302</v>
      </c>
    </row>
    <row r="135" spans="1:15" ht="15">
      <c r="A135" s="48" t="s">
        <v>683</v>
      </c>
      <c r="B135" s="48" t="s">
        <v>684</v>
      </c>
      <c r="C135" s="48">
        <v>184440228</v>
      </c>
      <c r="D135" s="48" t="s">
        <v>497</v>
      </c>
      <c r="E135" s="48">
        <v>2038852939498</v>
      </c>
      <c r="F135" s="48"/>
      <c r="G135" s="48"/>
      <c r="H135" s="48"/>
      <c r="I135" s="48">
        <v>0</v>
      </c>
      <c r="J135" s="77">
        <v>3500.7610350076102</v>
      </c>
      <c r="K135" s="48">
        <v>0</v>
      </c>
      <c r="L135" s="49">
        <v>55</v>
      </c>
      <c r="O135" s="21">
        <f>MATCH(D135, 'Юн-эконом'!B$2:B1002,0)</f>
        <v>243</v>
      </c>
    </row>
    <row r="136" spans="1:15" ht="15">
      <c r="A136" s="48" t="s">
        <v>683</v>
      </c>
      <c r="B136" s="48" t="s">
        <v>684</v>
      </c>
      <c r="C136" s="48">
        <v>184440229</v>
      </c>
      <c r="D136" s="48" t="s">
        <v>198</v>
      </c>
      <c r="E136" s="48">
        <v>2038852939528</v>
      </c>
      <c r="F136" s="48"/>
      <c r="G136" s="48"/>
      <c r="H136" s="48"/>
      <c r="I136" s="48">
        <v>0</v>
      </c>
      <c r="J136" s="77">
        <v>4474.8858447488583</v>
      </c>
      <c r="K136" s="48">
        <v>0</v>
      </c>
      <c r="L136" s="49">
        <v>55</v>
      </c>
      <c r="O136" s="21">
        <f>MATCH(D136, 'Юн-эконом'!B$2:B1002,0)</f>
        <v>95</v>
      </c>
    </row>
    <row r="137" spans="1:15" ht="15">
      <c r="A137" s="48" t="s">
        <v>683</v>
      </c>
      <c r="B137" s="48" t="s">
        <v>684</v>
      </c>
      <c r="C137" s="48">
        <v>184440234</v>
      </c>
      <c r="D137" s="48" t="s">
        <v>311</v>
      </c>
      <c r="E137" s="48">
        <v>2038852939511</v>
      </c>
      <c r="F137" s="48"/>
      <c r="G137" s="48"/>
      <c r="H137" s="48"/>
      <c r="I137" s="48">
        <v>0</v>
      </c>
      <c r="J137" s="77">
        <v>2435.3120243531203</v>
      </c>
      <c r="K137" s="48">
        <v>0</v>
      </c>
      <c r="L137" s="49">
        <v>55</v>
      </c>
      <c r="O137" s="21">
        <f>MATCH(D137, 'Юн-эконом'!B$2:B1002,0)</f>
        <v>150</v>
      </c>
    </row>
    <row r="138" spans="1:15" ht="15">
      <c r="A138" s="48" t="s">
        <v>683</v>
      </c>
      <c r="B138" s="48" t="s">
        <v>684</v>
      </c>
      <c r="C138" s="48">
        <v>184440248</v>
      </c>
      <c r="D138" s="48" t="s">
        <v>383</v>
      </c>
      <c r="E138" s="48">
        <v>2038852939573</v>
      </c>
      <c r="F138" s="48"/>
      <c r="G138" s="48"/>
      <c r="H138" s="48"/>
      <c r="I138" s="48">
        <v>0</v>
      </c>
      <c r="J138" s="77">
        <v>2617.9604261796039</v>
      </c>
      <c r="K138" s="48">
        <v>0</v>
      </c>
      <c r="L138" s="49">
        <v>55</v>
      </c>
      <c r="O138" s="21">
        <f>MATCH(D138, 'Юн-эконом'!B$2:B1002,0)</f>
        <v>186</v>
      </c>
    </row>
    <row r="139" spans="1:15" ht="15">
      <c r="A139" s="48" t="s">
        <v>683</v>
      </c>
      <c r="B139" s="48" t="s">
        <v>684</v>
      </c>
      <c r="C139" s="48">
        <v>184440254</v>
      </c>
      <c r="D139" s="48" t="s">
        <v>333</v>
      </c>
      <c r="E139" s="48">
        <v>2038852939597</v>
      </c>
      <c r="F139" s="48"/>
      <c r="G139" s="48"/>
      <c r="H139" s="48"/>
      <c r="I139" s="48">
        <v>0</v>
      </c>
      <c r="J139" s="77">
        <v>7610.3500761035002</v>
      </c>
      <c r="K139" s="48">
        <v>0</v>
      </c>
      <c r="L139" s="49">
        <v>55</v>
      </c>
      <c r="O139" s="21">
        <f>MATCH(D139, 'Юн-эконом'!B$2:B1002,0)</f>
        <v>161</v>
      </c>
    </row>
    <row r="140" spans="1:15" ht="15">
      <c r="A140" s="48" t="s">
        <v>683</v>
      </c>
      <c r="B140" s="48" t="s">
        <v>684</v>
      </c>
      <c r="C140" s="48">
        <v>184440255</v>
      </c>
      <c r="D140" s="48" t="s">
        <v>273</v>
      </c>
      <c r="E140" s="48">
        <v>2038852939627</v>
      </c>
      <c r="F140" s="48"/>
      <c r="G140" s="48"/>
      <c r="H140" s="48"/>
      <c r="I140" s="48">
        <v>0</v>
      </c>
      <c r="J140" s="77">
        <v>7001.5220700152204</v>
      </c>
      <c r="K140" s="48">
        <v>0</v>
      </c>
      <c r="L140" s="49">
        <v>55</v>
      </c>
      <c r="O140" s="21">
        <f>MATCH(D140, 'Юн-эконом'!B$2:B1002,0)</f>
        <v>131</v>
      </c>
    </row>
    <row r="141" spans="1:15" ht="15">
      <c r="A141" s="48" t="s">
        <v>683</v>
      </c>
      <c r="B141" s="48" t="s">
        <v>684</v>
      </c>
      <c r="C141" s="48">
        <v>184440259</v>
      </c>
      <c r="D141" s="48" t="s">
        <v>325</v>
      </c>
      <c r="E141" s="48">
        <v>2038852939610</v>
      </c>
      <c r="F141" s="48"/>
      <c r="G141" s="48"/>
      <c r="H141" s="48"/>
      <c r="I141" s="48">
        <v>0</v>
      </c>
      <c r="J141" s="77">
        <v>2343.9878234398784</v>
      </c>
      <c r="K141" s="48">
        <v>0</v>
      </c>
      <c r="L141" s="49">
        <v>55</v>
      </c>
      <c r="O141" s="21">
        <f>MATCH(D141, 'Юн-эконом'!B$2:B1002,0)</f>
        <v>157</v>
      </c>
    </row>
    <row r="142" spans="1:15" ht="15">
      <c r="A142" s="48" t="s">
        <v>683</v>
      </c>
      <c r="B142" s="48" t="s">
        <v>684</v>
      </c>
      <c r="C142" s="48">
        <v>184440271</v>
      </c>
      <c r="D142" s="48" t="s">
        <v>513</v>
      </c>
      <c r="E142" s="48">
        <v>2038852939689</v>
      </c>
      <c r="F142" s="48"/>
      <c r="G142" s="48"/>
      <c r="H142" s="48"/>
      <c r="I142" s="48">
        <v>0</v>
      </c>
      <c r="J142" s="77">
        <v>4718.4170471841699</v>
      </c>
      <c r="K142" s="48">
        <v>0</v>
      </c>
      <c r="L142" s="49">
        <v>55</v>
      </c>
      <c r="O142" s="21">
        <f>MATCH(D142, 'Юн-эконом'!B$2:B1002,0)</f>
        <v>251</v>
      </c>
    </row>
    <row r="143" spans="1:15" ht="15">
      <c r="A143" s="48" t="s">
        <v>683</v>
      </c>
      <c r="B143" s="48" t="s">
        <v>684</v>
      </c>
      <c r="C143" s="48">
        <v>184440303</v>
      </c>
      <c r="D143" s="48" t="s">
        <v>663</v>
      </c>
      <c r="E143" s="48">
        <v>2038852939795</v>
      </c>
      <c r="F143" s="48"/>
      <c r="G143" s="48"/>
      <c r="H143" s="48"/>
      <c r="I143" s="48">
        <v>0</v>
      </c>
      <c r="J143" s="77">
        <v>2831.050228310502</v>
      </c>
      <c r="K143" s="48">
        <v>0</v>
      </c>
      <c r="L143" s="49">
        <v>55</v>
      </c>
      <c r="O143" s="21">
        <f>MATCH(D143, 'Юн-эконом'!B$2:B1002,0)</f>
        <v>326</v>
      </c>
    </row>
    <row r="144" spans="1:15" ht="15">
      <c r="A144" s="48" t="s">
        <v>683</v>
      </c>
      <c r="B144" s="48" t="s">
        <v>684</v>
      </c>
      <c r="C144" s="48">
        <v>184440347</v>
      </c>
      <c r="D144" s="48" t="s">
        <v>641</v>
      </c>
      <c r="E144" s="48">
        <v>2038852940029</v>
      </c>
      <c r="F144" s="48"/>
      <c r="G144" s="48"/>
      <c r="H144" s="48"/>
      <c r="I144" s="48">
        <v>0</v>
      </c>
      <c r="J144" s="77">
        <v>4718.4170471841699</v>
      </c>
      <c r="K144" s="48">
        <v>0</v>
      </c>
      <c r="L144" s="49">
        <v>55</v>
      </c>
      <c r="O144" s="21">
        <f>MATCH(D144, 'Юн-эконом'!B$2:B1002,0)</f>
        <v>315</v>
      </c>
    </row>
    <row r="145" spans="1:15" ht="15">
      <c r="A145" s="48" t="s">
        <v>683</v>
      </c>
      <c r="B145" s="48" t="s">
        <v>684</v>
      </c>
      <c r="C145" s="48">
        <v>184440353</v>
      </c>
      <c r="D145" s="48" t="s">
        <v>341</v>
      </c>
      <c r="E145" s="48">
        <v>2038852939993</v>
      </c>
      <c r="F145" s="48"/>
      <c r="G145" s="48"/>
      <c r="H145" s="48"/>
      <c r="I145" s="48">
        <v>0</v>
      </c>
      <c r="J145" s="77">
        <v>4870.6240487062405</v>
      </c>
      <c r="K145" s="48">
        <v>0</v>
      </c>
      <c r="L145" s="49">
        <v>55</v>
      </c>
      <c r="O145" s="21">
        <f>MATCH(D145, 'Юн-эконом'!B$2:B1002,0)</f>
        <v>165</v>
      </c>
    </row>
    <row r="146" spans="1:15" ht="15">
      <c r="A146" s="48" t="s">
        <v>683</v>
      </c>
      <c r="B146" s="48" t="s">
        <v>684</v>
      </c>
      <c r="C146" s="48">
        <v>184440360</v>
      </c>
      <c r="D146" s="48" t="s">
        <v>553</v>
      </c>
      <c r="E146" s="48">
        <v>2038852940074</v>
      </c>
      <c r="F146" s="48"/>
      <c r="G146" s="48"/>
      <c r="H146" s="48"/>
      <c r="I146" s="48">
        <v>0</v>
      </c>
      <c r="J146" s="77">
        <v>2343.9878234398784</v>
      </c>
      <c r="K146" s="48">
        <v>0</v>
      </c>
      <c r="L146" s="49">
        <v>55</v>
      </c>
      <c r="O146" s="21">
        <f>MATCH(D146, 'Юн-эконом'!B$2:B1002,0)</f>
        <v>271</v>
      </c>
    </row>
    <row r="147" spans="1:15" ht="15">
      <c r="A147" s="48" t="s">
        <v>683</v>
      </c>
      <c r="B147" s="48" t="s">
        <v>684</v>
      </c>
      <c r="C147" s="48">
        <v>184440365</v>
      </c>
      <c r="D147" s="48" t="s">
        <v>627</v>
      </c>
      <c r="E147" s="48">
        <v>2038852940135</v>
      </c>
      <c r="F147" s="48"/>
      <c r="G147" s="48"/>
      <c r="H147" s="48"/>
      <c r="I147" s="48">
        <v>0</v>
      </c>
      <c r="J147" s="77">
        <v>5479.4520547945203</v>
      </c>
      <c r="K147" s="48">
        <v>0</v>
      </c>
      <c r="L147" s="49">
        <v>55</v>
      </c>
      <c r="O147" s="21">
        <f>MATCH(D147, 'Юн-эконом'!B$2:B1002,0)</f>
        <v>308</v>
      </c>
    </row>
    <row r="148" spans="1:15" ht="15">
      <c r="A148" s="48" t="s">
        <v>683</v>
      </c>
      <c r="B148" s="48" t="s">
        <v>684</v>
      </c>
      <c r="C148" s="48">
        <v>184440368</v>
      </c>
      <c r="D148" s="48" t="s">
        <v>315</v>
      </c>
      <c r="E148" s="48">
        <v>2038852940128</v>
      </c>
      <c r="F148" s="48"/>
      <c r="G148" s="48"/>
      <c r="H148" s="48"/>
      <c r="I148" s="48">
        <v>0</v>
      </c>
      <c r="J148" s="77">
        <v>4261.7960426179607</v>
      </c>
      <c r="K148" s="48">
        <v>0</v>
      </c>
      <c r="L148" s="49">
        <v>55</v>
      </c>
      <c r="O148" s="21">
        <f>MATCH(D148, 'Юн-эконом'!B$2:B1002,0)</f>
        <v>152</v>
      </c>
    </row>
    <row r="149" spans="1:15" ht="15">
      <c r="A149" s="48" t="s">
        <v>683</v>
      </c>
      <c r="B149" s="48" t="s">
        <v>684</v>
      </c>
      <c r="C149" s="48">
        <v>184440382</v>
      </c>
      <c r="D149" s="48" t="s">
        <v>591</v>
      </c>
      <c r="E149" s="48">
        <v>2038852940173</v>
      </c>
      <c r="F149" s="48"/>
      <c r="G149" s="48"/>
      <c r="H149" s="48"/>
      <c r="I149" s="48">
        <v>0</v>
      </c>
      <c r="J149" s="77">
        <v>7001.5220700152204</v>
      </c>
      <c r="K149" s="48">
        <v>0</v>
      </c>
      <c r="L149" s="49">
        <v>55</v>
      </c>
      <c r="O149" s="21">
        <f>MATCH(D149, 'Юн-эконом'!B$2:B1002,0)</f>
        <v>290</v>
      </c>
    </row>
    <row r="150" spans="1:15" ht="15">
      <c r="A150" s="48" t="s">
        <v>683</v>
      </c>
      <c r="B150" s="48" t="s">
        <v>684</v>
      </c>
      <c r="C150" s="48">
        <v>184440383</v>
      </c>
      <c r="D150" s="48" t="s">
        <v>665</v>
      </c>
      <c r="E150" s="48">
        <v>2038852940142</v>
      </c>
      <c r="F150" s="48"/>
      <c r="G150" s="48"/>
      <c r="H150" s="48"/>
      <c r="I150" s="48">
        <v>0</v>
      </c>
      <c r="J150" s="77">
        <v>2922.3744292237448</v>
      </c>
      <c r="K150" s="48">
        <v>0</v>
      </c>
      <c r="L150" s="49">
        <v>55</v>
      </c>
      <c r="O150" s="21">
        <f>MATCH(D150, 'Юн-эконом'!B$2:B1002,0)</f>
        <v>327</v>
      </c>
    </row>
    <row r="151" spans="1:15" ht="15">
      <c r="A151" s="48" t="s">
        <v>683</v>
      </c>
      <c r="B151" s="48" t="s">
        <v>684</v>
      </c>
      <c r="C151" s="48">
        <v>184440392</v>
      </c>
      <c r="D151" s="48" t="s">
        <v>443</v>
      </c>
      <c r="E151" s="48">
        <v>2038852940180</v>
      </c>
      <c r="F151" s="48"/>
      <c r="G151" s="48"/>
      <c r="H151" s="48"/>
      <c r="I151" s="48">
        <v>0</v>
      </c>
      <c r="J151" s="77">
        <v>3165.9056316590563</v>
      </c>
      <c r="K151" s="48">
        <v>0</v>
      </c>
      <c r="L151" s="49">
        <v>55</v>
      </c>
      <c r="O151" s="21">
        <f>MATCH(D151, 'Юн-эконом'!B$2:B1002,0)</f>
        <v>216</v>
      </c>
    </row>
    <row r="152" spans="1:15" ht="15">
      <c r="A152" s="48" t="s">
        <v>683</v>
      </c>
      <c r="B152" s="48" t="s">
        <v>684</v>
      </c>
      <c r="C152" s="48">
        <v>184440394</v>
      </c>
      <c r="D152" s="48" t="s">
        <v>557</v>
      </c>
      <c r="E152" s="48">
        <v>2038852940159</v>
      </c>
      <c r="F152" s="48"/>
      <c r="G152" s="48"/>
      <c r="H152" s="48"/>
      <c r="I152" s="48">
        <v>0</v>
      </c>
      <c r="J152" s="77">
        <v>5479.4520547945203</v>
      </c>
      <c r="K152" s="48">
        <v>0</v>
      </c>
      <c r="L152" s="49">
        <v>55</v>
      </c>
      <c r="O152" s="21">
        <f>MATCH(D152, 'Юн-эконом'!B$2:B1002,0)</f>
        <v>273</v>
      </c>
    </row>
    <row r="153" spans="1:15" ht="15">
      <c r="A153" s="48" t="s">
        <v>683</v>
      </c>
      <c r="B153" s="48" t="s">
        <v>684</v>
      </c>
      <c r="C153" s="48">
        <v>184440400</v>
      </c>
      <c r="D153" s="48" t="s">
        <v>505</v>
      </c>
      <c r="E153" s="48">
        <v>2038852940241</v>
      </c>
      <c r="F153" s="48"/>
      <c r="G153" s="48"/>
      <c r="H153" s="48"/>
      <c r="I153" s="48">
        <v>0</v>
      </c>
      <c r="J153" s="77">
        <v>5783.8660578386607</v>
      </c>
      <c r="K153" s="48">
        <v>0</v>
      </c>
      <c r="L153" s="49">
        <v>55</v>
      </c>
      <c r="O153" s="21">
        <f>MATCH(D153, 'Юн-эконом'!B$2:B1002,0)</f>
        <v>247</v>
      </c>
    </row>
    <row r="154" spans="1:15" ht="15">
      <c r="A154" s="48" t="s">
        <v>683</v>
      </c>
      <c r="B154" s="48" t="s">
        <v>684</v>
      </c>
      <c r="C154" s="48">
        <v>184440404</v>
      </c>
      <c r="D154" s="48" t="s">
        <v>397</v>
      </c>
      <c r="E154" s="48">
        <v>2038852940265</v>
      </c>
      <c r="F154" s="48"/>
      <c r="G154" s="48"/>
      <c r="H154" s="48"/>
      <c r="I154" s="48">
        <v>0</v>
      </c>
      <c r="J154" s="77">
        <v>3652.9680365296804</v>
      </c>
      <c r="K154" s="48">
        <v>0</v>
      </c>
      <c r="L154" s="49">
        <v>55</v>
      </c>
      <c r="O154" s="21">
        <f>MATCH(D154, 'Юн-эконом'!B$2:B1002,0)</f>
        <v>193</v>
      </c>
    </row>
    <row r="155" spans="1:15" ht="15">
      <c r="A155" s="48" t="s">
        <v>683</v>
      </c>
      <c r="B155" s="48" t="s">
        <v>684</v>
      </c>
      <c r="C155" s="48">
        <v>184440411</v>
      </c>
      <c r="D155" s="48" t="s">
        <v>635</v>
      </c>
      <c r="E155" s="48">
        <v>2038852940296</v>
      </c>
      <c r="F155" s="48"/>
      <c r="G155" s="48"/>
      <c r="H155" s="48"/>
      <c r="I155" s="48">
        <v>0</v>
      </c>
      <c r="J155" s="77">
        <v>5175.0380517503809</v>
      </c>
      <c r="K155" s="48">
        <v>0</v>
      </c>
      <c r="L155" s="49">
        <v>55</v>
      </c>
      <c r="O155" s="21">
        <f>MATCH(D155, 'Юн-эконом'!B$2:B1002,0)</f>
        <v>312</v>
      </c>
    </row>
    <row r="156" spans="1:15" ht="15">
      <c r="A156" s="48" t="s">
        <v>683</v>
      </c>
      <c r="B156" s="48" t="s">
        <v>684</v>
      </c>
      <c r="C156" s="48">
        <v>184440424</v>
      </c>
      <c r="D156" s="48" t="s">
        <v>527</v>
      </c>
      <c r="E156" s="48">
        <v>2038852940326</v>
      </c>
      <c r="F156" s="48"/>
      <c r="G156" s="48"/>
      <c r="H156" s="48"/>
      <c r="I156" s="48">
        <v>0</v>
      </c>
      <c r="J156" s="77">
        <v>6240.4870624048708</v>
      </c>
      <c r="K156" s="48">
        <v>0</v>
      </c>
      <c r="L156" s="49">
        <v>55</v>
      </c>
      <c r="O156" s="21">
        <f>MATCH(D156, 'Юн-эконом'!B$2:B1002,0)</f>
        <v>258</v>
      </c>
    </row>
    <row r="157" spans="1:15" ht="15">
      <c r="A157" s="48" t="s">
        <v>683</v>
      </c>
      <c r="B157" s="48" t="s">
        <v>684</v>
      </c>
      <c r="C157" s="48">
        <v>184440447</v>
      </c>
      <c r="D157" s="48" t="s">
        <v>667</v>
      </c>
      <c r="E157" s="48">
        <v>2038852940425</v>
      </c>
      <c r="F157" s="48"/>
      <c r="G157" s="48"/>
      <c r="H157" s="48"/>
      <c r="I157" s="48">
        <v>0</v>
      </c>
      <c r="J157" s="77">
        <v>3348.5540334855405</v>
      </c>
      <c r="K157" s="48">
        <v>0</v>
      </c>
      <c r="L157" s="49">
        <v>55</v>
      </c>
      <c r="O157" s="21">
        <f>MATCH(D157, 'Юн-эконом'!B$2:B1002,0)</f>
        <v>328</v>
      </c>
    </row>
    <row r="158" spans="1:15" ht="15">
      <c r="A158" s="48" t="s">
        <v>683</v>
      </c>
      <c r="B158" s="48" t="s">
        <v>684</v>
      </c>
      <c r="C158" s="48">
        <v>184440470</v>
      </c>
      <c r="D158" s="48" t="s">
        <v>491</v>
      </c>
      <c r="E158" s="48">
        <v>2038852940470</v>
      </c>
      <c r="F158" s="48"/>
      <c r="G158" s="48"/>
      <c r="H158" s="48"/>
      <c r="I158" s="48">
        <v>0</v>
      </c>
      <c r="J158" s="77">
        <v>2922.3744292237448</v>
      </c>
      <c r="K158" s="48">
        <v>0</v>
      </c>
      <c r="L158" s="49">
        <v>55</v>
      </c>
      <c r="O158" s="21">
        <f>MATCH(D158, 'Юн-эконом'!B$2:B1002,0)</f>
        <v>240</v>
      </c>
    </row>
    <row r="159" spans="1:15" ht="15">
      <c r="A159" s="48" t="s">
        <v>683</v>
      </c>
      <c r="B159" s="48" t="s">
        <v>684</v>
      </c>
      <c r="C159" s="48">
        <v>184440476</v>
      </c>
      <c r="D159" s="48" t="s">
        <v>499</v>
      </c>
      <c r="E159" s="48">
        <v>2038852940494</v>
      </c>
      <c r="F159" s="48"/>
      <c r="G159" s="48"/>
      <c r="H159" s="48"/>
      <c r="I159" s="48">
        <v>0</v>
      </c>
      <c r="J159" s="77">
        <v>6392.6940639269405</v>
      </c>
      <c r="K159" s="48">
        <v>0</v>
      </c>
      <c r="L159" s="49">
        <v>55</v>
      </c>
      <c r="O159" s="21">
        <f>MATCH(D159, 'Юн-эконом'!B$2:B1002,0)</f>
        <v>244</v>
      </c>
    </row>
    <row r="160" spans="1:15" ht="15">
      <c r="A160" s="48" t="s">
        <v>683</v>
      </c>
      <c r="B160" s="48" t="s">
        <v>684</v>
      </c>
      <c r="C160" s="48">
        <v>184440481</v>
      </c>
      <c r="D160" s="48" t="s">
        <v>461</v>
      </c>
      <c r="E160" s="48">
        <v>2038852940524</v>
      </c>
      <c r="F160" s="48"/>
      <c r="G160" s="48"/>
      <c r="H160" s="48"/>
      <c r="I160" s="48">
        <v>0</v>
      </c>
      <c r="J160" s="77">
        <v>5936.0730593607313</v>
      </c>
      <c r="K160" s="48">
        <v>0</v>
      </c>
      <c r="L160" s="49">
        <v>55</v>
      </c>
      <c r="O160" s="21">
        <f>MATCH(D160, 'Юн-эконом'!B$2:B1002,0)</f>
        <v>225</v>
      </c>
    </row>
    <row r="161" spans="1:15" ht="15">
      <c r="A161" s="48" t="s">
        <v>683</v>
      </c>
      <c r="B161" s="48" t="s">
        <v>684</v>
      </c>
      <c r="C161" s="48">
        <v>184440492</v>
      </c>
      <c r="D161" s="48" t="s">
        <v>271</v>
      </c>
      <c r="E161" s="48">
        <v>2038852940562</v>
      </c>
      <c r="F161" s="48"/>
      <c r="G161" s="48"/>
      <c r="H161" s="48"/>
      <c r="I161" s="48">
        <v>0</v>
      </c>
      <c r="J161" s="77">
        <v>7001.5220700152204</v>
      </c>
      <c r="K161" s="48">
        <v>0</v>
      </c>
      <c r="L161" s="49">
        <v>55</v>
      </c>
      <c r="O161" s="21">
        <f>MATCH(D161, 'Юн-эконом'!B$2:B1002,0)</f>
        <v>130</v>
      </c>
    </row>
    <row r="162" spans="1:15" ht="15">
      <c r="A162" s="48" t="s">
        <v>683</v>
      </c>
      <c r="B162" s="48" t="s">
        <v>684</v>
      </c>
      <c r="C162" s="48">
        <v>184440497</v>
      </c>
      <c r="D162" s="48" t="s">
        <v>411</v>
      </c>
      <c r="E162" s="48">
        <v>2038852940647</v>
      </c>
      <c r="F162" s="48"/>
      <c r="G162" s="48"/>
      <c r="H162" s="48"/>
      <c r="I162" s="48">
        <v>0</v>
      </c>
      <c r="J162" s="77">
        <v>4109.58904109589</v>
      </c>
      <c r="K162" s="48">
        <v>0</v>
      </c>
      <c r="L162" s="49">
        <v>55</v>
      </c>
      <c r="O162" s="21">
        <f>MATCH(D162, 'Юн-эконом'!B$2:B1002,0)</f>
        <v>200</v>
      </c>
    </row>
    <row r="163" spans="1:15" ht="15">
      <c r="A163" s="48" t="s">
        <v>683</v>
      </c>
      <c r="B163" s="48" t="s">
        <v>684</v>
      </c>
      <c r="C163" s="48">
        <v>184440526</v>
      </c>
      <c r="D163" s="48" t="s">
        <v>629</v>
      </c>
      <c r="E163" s="48">
        <v>2038852940692</v>
      </c>
      <c r="F163" s="48"/>
      <c r="G163" s="48"/>
      <c r="H163" s="48"/>
      <c r="I163" s="48">
        <v>0</v>
      </c>
      <c r="J163" s="77">
        <v>2496.1948249619486</v>
      </c>
      <c r="K163" s="48">
        <v>0</v>
      </c>
      <c r="L163" s="49">
        <v>55</v>
      </c>
      <c r="O163" s="21">
        <f>MATCH(D163, 'Юн-эконом'!B$2:B1002,0)</f>
        <v>309</v>
      </c>
    </row>
    <row r="164" spans="1:15" ht="15">
      <c r="A164" s="48" t="s">
        <v>683</v>
      </c>
      <c r="B164" s="48" t="s">
        <v>684</v>
      </c>
      <c r="C164" s="48">
        <v>184439763</v>
      </c>
      <c r="D164" s="48" t="s">
        <v>457</v>
      </c>
      <c r="E164" s="48">
        <v>2038852937913</v>
      </c>
      <c r="F164" s="48"/>
      <c r="G164" s="48"/>
      <c r="H164" s="48"/>
      <c r="I164" s="48">
        <v>0</v>
      </c>
      <c r="J164" s="77">
        <v>5175.0380517503809</v>
      </c>
      <c r="K164" s="48">
        <v>0</v>
      </c>
      <c r="L164" s="49">
        <v>55</v>
      </c>
      <c r="O164" s="21">
        <f>MATCH(D164, 'Юн-эконом'!B$2:B1002,0)</f>
        <v>223</v>
      </c>
    </row>
    <row r="165" spans="1:15" ht="15">
      <c r="A165" s="48" t="s">
        <v>683</v>
      </c>
      <c r="B165" s="48" t="s">
        <v>684</v>
      </c>
      <c r="C165" s="48">
        <v>184439869</v>
      </c>
      <c r="D165" s="48" t="s">
        <v>347</v>
      </c>
      <c r="E165" s="48">
        <v>2038852938255</v>
      </c>
      <c r="F165" s="48"/>
      <c r="G165" s="48"/>
      <c r="H165" s="48"/>
      <c r="I165" s="48">
        <v>0</v>
      </c>
      <c r="J165" s="77">
        <v>2831.050228310502</v>
      </c>
      <c r="K165" s="48">
        <v>0</v>
      </c>
      <c r="L165" s="49">
        <v>55</v>
      </c>
      <c r="O165" s="21">
        <f>MATCH(D165, 'Юн-эконом'!B$2:B1002,0)</f>
        <v>168</v>
      </c>
    </row>
    <row r="166" spans="1:15" ht="15">
      <c r="A166" s="48" t="s">
        <v>683</v>
      </c>
      <c r="B166" s="48" t="s">
        <v>684</v>
      </c>
      <c r="C166" s="48">
        <v>184439952</v>
      </c>
      <c r="D166" s="48" t="s">
        <v>307</v>
      </c>
      <c r="E166" s="48">
        <v>2038852938477</v>
      </c>
      <c r="F166" s="48"/>
      <c r="G166" s="48"/>
      <c r="H166" s="48"/>
      <c r="I166" s="48">
        <v>0</v>
      </c>
      <c r="J166" s="77">
        <v>6392.6940639269405</v>
      </c>
      <c r="K166" s="48">
        <v>0</v>
      </c>
      <c r="L166" s="49">
        <v>55</v>
      </c>
      <c r="O166" s="21">
        <f>MATCH(D166, 'Юн-эконом'!B$2:B1002,0)</f>
        <v>148</v>
      </c>
    </row>
    <row r="167" spans="1:15" ht="15">
      <c r="A167" s="48" t="s">
        <v>683</v>
      </c>
      <c r="B167" s="48" t="s">
        <v>684</v>
      </c>
      <c r="C167" s="48">
        <v>184440002</v>
      </c>
      <c r="D167" s="48" t="s">
        <v>605</v>
      </c>
      <c r="E167" s="48">
        <v>2038852938613</v>
      </c>
      <c r="F167" s="48"/>
      <c r="G167" s="48"/>
      <c r="H167" s="48"/>
      <c r="I167" s="48">
        <v>0</v>
      </c>
      <c r="J167" s="77">
        <v>7001.5220700152204</v>
      </c>
      <c r="K167" s="48">
        <v>0</v>
      </c>
      <c r="L167" s="49">
        <v>55</v>
      </c>
      <c r="O167" s="21">
        <f>MATCH(D167, 'Юн-эконом'!B$2:B1002,0)</f>
        <v>297</v>
      </c>
    </row>
    <row r="168" spans="1:15" ht="15">
      <c r="A168" s="48" t="s">
        <v>683</v>
      </c>
      <c r="B168" s="48" t="s">
        <v>684</v>
      </c>
      <c r="C168" s="48">
        <v>184440010</v>
      </c>
      <c r="D168" s="48" t="s">
        <v>535</v>
      </c>
      <c r="E168" s="48">
        <v>2038852938675</v>
      </c>
      <c r="F168" s="48"/>
      <c r="G168" s="48"/>
      <c r="H168" s="48"/>
      <c r="I168" s="48">
        <v>0</v>
      </c>
      <c r="J168" s="77">
        <v>3835.6164383561645</v>
      </c>
      <c r="K168" s="48">
        <v>0</v>
      </c>
      <c r="L168" s="49">
        <v>55</v>
      </c>
      <c r="O168" s="21">
        <f>MATCH(D168, 'Юн-эконом'!B$2:B1002,0)</f>
        <v>262</v>
      </c>
    </row>
    <row r="169" spans="1:15" ht="15">
      <c r="A169" s="48" t="s">
        <v>683</v>
      </c>
      <c r="B169" s="48" t="s">
        <v>684</v>
      </c>
      <c r="C169" s="48">
        <v>184440015</v>
      </c>
      <c r="D169" s="48" t="s">
        <v>483</v>
      </c>
      <c r="E169" s="48">
        <v>2038852938705</v>
      </c>
      <c r="F169" s="48"/>
      <c r="G169" s="48"/>
      <c r="H169" s="48"/>
      <c r="I169" s="48">
        <v>0</v>
      </c>
      <c r="J169" s="77">
        <v>2617.9604261796039</v>
      </c>
      <c r="K169" s="48">
        <v>0</v>
      </c>
      <c r="L169" s="49">
        <v>55</v>
      </c>
      <c r="O169" s="21">
        <f>MATCH(D169, 'Юн-эконом'!B$2:B1002,0)</f>
        <v>236</v>
      </c>
    </row>
    <row r="170" spans="1:15" ht="15">
      <c r="A170" s="48" t="s">
        <v>683</v>
      </c>
      <c r="B170" s="48" t="s">
        <v>684</v>
      </c>
      <c r="C170" s="48">
        <v>184440059</v>
      </c>
      <c r="D170" s="48" t="s">
        <v>252</v>
      </c>
      <c r="E170" s="48">
        <v>2038852938859</v>
      </c>
      <c r="F170" s="48"/>
      <c r="G170" s="48"/>
      <c r="H170" s="48"/>
      <c r="I170" s="48">
        <v>0</v>
      </c>
      <c r="J170" s="77">
        <v>2922.3744292237448</v>
      </c>
      <c r="K170" s="48">
        <v>0</v>
      </c>
      <c r="L170" s="49">
        <v>55</v>
      </c>
      <c r="O170" s="21">
        <f>MATCH(D170, 'Юн-эконом'!B$2:B1002,0)</f>
        <v>121</v>
      </c>
    </row>
    <row r="171" spans="1:15" ht="15">
      <c r="A171" s="48" t="s">
        <v>683</v>
      </c>
      <c r="B171" s="48" t="s">
        <v>684</v>
      </c>
      <c r="C171" s="48">
        <v>184440078</v>
      </c>
      <c r="D171" s="48" t="s">
        <v>248</v>
      </c>
      <c r="E171" s="48">
        <v>2038852938842</v>
      </c>
      <c r="F171" s="48"/>
      <c r="G171" s="48"/>
      <c r="H171" s="48"/>
      <c r="I171" s="48">
        <v>0</v>
      </c>
      <c r="J171" s="77">
        <v>4718.4170471841699</v>
      </c>
      <c r="K171" s="48">
        <v>0</v>
      </c>
      <c r="L171" s="49">
        <v>55</v>
      </c>
      <c r="O171" s="21">
        <f>MATCH(D171, 'Юн-эконом'!B$2:B1002,0)</f>
        <v>119</v>
      </c>
    </row>
    <row r="172" spans="1:15" ht="15">
      <c r="A172" s="48" t="s">
        <v>683</v>
      </c>
      <c r="B172" s="48" t="s">
        <v>684</v>
      </c>
      <c r="C172" s="48">
        <v>184440135</v>
      </c>
      <c r="D172" s="48" t="s">
        <v>258</v>
      </c>
      <c r="E172" s="48">
        <v>2038852939184</v>
      </c>
      <c r="F172" s="48"/>
      <c r="G172" s="48"/>
      <c r="H172" s="48"/>
      <c r="I172" s="48">
        <v>0</v>
      </c>
      <c r="J172" s="77">
        <v>3835.6164383561645</v>
      </c>
      <c r="K172" s="48">
        <v>0</v>
      </c>
      <c r="L172" s="49">
        <v>55</v>
      </c>
      <c r="O172" s="21">
        <f>MATCH(D172, 'Юн-эконом'!B$2:B1002,0)</f>
        <v>124</v>
      </c>
    </row>
    <row r="173" spans="1:15" ht="15">
      <c r="A173" s="48" t="s">
        <v>683</v>
      </c>
      <c r="B173" s="48" t="s">
        <v>684</v>
      </c>
      <c r="C173" s="48">
        <v>184440181</v>
      </c>
      <c r="D173" s="48" t="s">
        <v>231</v>
      </c>
      <c r="E173" s="48">
        <v>2038852939351</v>
      </c>
      <c r="F173" s="48"/>
      <c r="G173" s="48"/>
      <c r="H173" s="48"/>
      <c r="I173" s="48">
        <v>0</v>
      </c>
      <c r="J173" s="77">
        <v>6392.6940639269405</v>
      </c>
      <c r="K173" s="48">
        <v>0</v>
      </c>
      <c r="L173" s="49">
        <v>55</v>
      </c>
      <c r="O173" s="21">
        <f>MATCH(D173, 'Юн-эконом'!B$2:B1002,0)</f>
        <v>111</v>
      </c>
    </row>
    <row r="174" spans="1:15" ht="15">
      <c r="A174" s="48" t="s">
        <v>683</v>
      </c>
      <c r="B174" s="48" t="s">
        <v>684</v>
      </c>
      <c r="C174" s="48">
        <v>184440184</v>
      </c>
      <c r="D174" s="48" t="s">
        <v>579</v>
      </c>
      <c r="E174" s="48">
        <v>2038852939382</v>
      </c>
      <c r="F174" s="48"/>
      <c r="G174" s="48"/>
      <c r="H174" s="48"/>
      <c r="I174" s="48">
        <v>0</v>
      </c>
      <c r="J174" s="77">
        <v>6392.6940639269405</v>
      </c>
      <c r="K174" s="48">
        <v>0</v>
      </c>
      <c r="L174" s="49">
        <v>55</v>
      </c>
      <c r="O174" s="21">
        <f>MATCH(D174, 'Юн-эконом'!B$2:B1002,0)</f>
        <v>284</v>
      </c>
    </row>
    <row r="175" spans="1:15" ht="15">
      <c r="A175" s="48" t="s">
        <v>683</v>
      </c>
      <c r="B175" s="48" t="s">
        <v>684</v>
      </c>
      <c r="C175" s="48">
        <v>184440191</v>
      </c>
      <c r="D175" s="48" t="s">
        <v>395</v>
      </c>
      <c r="E175" s="48">
        <v>2038852939405</v>
      </c>
      <c r="F175" s="48"/>
      <c r="G175" s="48"/>
      <c r="H175" s="48"/>
      <c r="I175" s="48">
        <v>0</v>
      </c>
      <c r="J175" s="77">
        <v>4870.6240487062405</v>
      </c>
      <c r="K175" s="48">
        <v>0</v>
      </c>
      <c r="L175" s="49">
        <v>55</v>
      </c>
      <c r="O175" s="21">
        <f>MATCH(D175, 'Юн-эконом'!B$2:B1002,0)</f>
        <v>192</v>
      </c>
    </row>
    <row r="176" spans="1:15" ht="15">
      <c r="A176" s="48" t="s">
        <v>683</v>
      </c>
      <c r="B176" s="48" t="s">
        <v>684</v>
      </c>
      <c r="C176" s="48">
        <v>184440193</v>
      </c>
      <c r="D176" s="48" t="s">
        <v>555</v>
      </c>
      <c r="E176" s="48">
        <v>2038852939306</v>
      </c>
      <c r="F176" s="48"/>
      <c r="G176" s="48"/>
      <c r="H176" s="48"/>
      <c r="I176" s="48">
        <v>0</v>
      </c>
      <c r="J176" s="77">
        <v>2922.3744292237448</v>
      </c>
      <c r="K176" s="48">
        <v>0</v>
      </c>
      <c r="L176" s="49">
        <v>55</v>
      </c>
      <c r="O176" s="21">
        <f>MATCH(D176, 'Юн-эконом'!B$2:B1002,0)</f>
        <v>272</v>
      </c>
    </row>
    <row r="177" spans="1:15" ht="15">
      <c r="A177" s="48" t="s">
        <v>683</v>
      </c>
      <c r="B177" s="48" t="s">
        <v>684</v>
      </c>
      <c r="C177" s="48">
        <v>184440342</v>
      </c>
      <c r="D177" s="48" t="s">
        <v>475</v>
      </c>
      <c r="E177" s="48">
        <v>2038852939979</v>
      </c>
      <c r="F177" s="48"/>
      <c r="G177" s="48"/>
      <c r="H177" s="48"/>
      <c r="I177" s="48">
        <v>0</v>
      </c>
      <c r="J177" s="77">
        <v>2343.9878234398784</v>
      </c>
      <c r="K177" s="48">
        <v>0</v>
      </c>
      <c r="L177" s="49">
        <v>55</v>
      </c>
      <c r="O177" s="21">
        <f>MATCH(D177, 'Юн-эконом'!B$2:B1002,0)</f>
        <v>232</v>
      </c>
    </row>
    <row r="178" spans="1:15" ht="15">
      <c r="A178" s="48" t="s">
        <v>683</v>
      </c>
      <c r="B178" s="48" t="s">
        <v>684</v>
      </c>
      <c r="C178" s="48">
        <v>184440357</v>
      </c>
      <c r="D178" s="48" t="s">
        <v>597</v>
      </c>
      <c r="E178" s="48">
        <v>2038852940050</v>
      </c>
      <c r="F178" s="48"/>
      <c r="G178" s="48"/>
      <c r="H178" s="48"/>
      <c r="I178" s="48">
        <v>0</v>
      </c>
      <c r="J178" s="77">
        <v>2617.9604261796039</v>
      </c>
      <c r="K178" s="48">
        <v>0</v>
      </c>
      <c r="L178" s="49">
        <v>55</v>
      </c>
      <c r="O178" s="21">
        <f>MATCH(D178, 'Юн-эконом'!B$2:B1002,0)</f>
        <v>293</v>
      </c>
    </row>
    <row r="179" spans="1:15" ht="15">
      <c r="A179" s="48" t="s">
        <v>683</v>
      </c>
      <c r="B179" s="48" t="s">
        <v>684</v>
      </c>
      <c r="C179" s="48">
        <v>184440398</v>
      </c>
      <c r="D179" s="48" t="s">
        <v>200</v>
      </c>
      <c r="E179" s="48">
        <v>2038852940234</v>
      </c>
      <c r="F179" s="48"/>
      <c r="G179" s="48"/>
      <c r="H179" s="48"/>
      <c r="I179" s="48">
        <v>0</v>
      </c>
      <c r="J179" s="77">
        <v>3652.9680365296804</v>
      </c>
      <c r="K179" s="48">
        <v>0</v>
      </c>
      <c r="L179" s="49">
        <v>55</v>
      </c>
      <c r="O179" s="21">
        <f>MATCH(D179, 'Юн-эконом'!B$2:B1002,0)</f>
        <v>96</v>
      </c>
    </row>
    <row r="180" spans="1:15" ht="15">
      <c r="A180" s="48" t="s">
        <v>683</v>
      </c>
      <c r="B180" s="48" t="s">
        <v>684</v>
      </c>
      <c r="C180" s="48">
        <v>184440431</v>
      </c>
      <c r="D180" s="48" t="s">
        <v>423</v>
      </c>
      <c r="E180" s="48">
        <v>2038852940333</v>
      </c>
      <c r="F180" s="48"/>
      <c r="G180" s="48"/>
      <c r="H180" s="48"/>
      <c r="I180" s="48">
        <v>0</v>
      </c>
      <c r="J180" s="77">
        <v>2617.9604261796039</v>
      </c>
      <c r="K180" s="48">
        <v>0</v>
      </c>
      <c r="L180" s="49">
        <v>55</v>
      </c>
      <c r="O180" s="21">
        <f>MATCH(D180, 'Юн-эконом'!B$2:B1002,0)</f>
        <v>206</v>
      </c>
    </row>
    <row r="181" spans="1:15" ht="15">
      <c r="A181" s="48" t="s">
        <v>683</v>
      </c>
      <c r="B181" s="48" t="s">
        <v>684</v>
      </c>
      <c r="C181" s="48">
        <v>184440484</v>
      </c>
      <c r="D181" s="48" t="s">
        <v>493</v>
      </c>
      <c r="E181" s="48">
        <v>2038852940548</v>
      </c>
      <c r="F181" s="48"/>
      <c r="G181" s="48"/>
      <c r="H181" s="48"/>
      <c r="I181" s="48">
        <v>0</v>
      </c>
      <c r="J181" s="77">
        <v>5175.0380517503809</v>
      </c>
      <c r="K181" s="48">
        <v>0</v>
      </c>
      <c r="L181" s="49">
        <v>55</v>
      </c>
      <c r="O181" s="21">
        <f>MATCH(D181, 'Юн-эконом'!B$2:B1002,0)</f>
        <v>241</v>
      </c>
    </row>
    <row r="182" spans="1:15" ht="15">
      <c r="A182" s="48" t="s">
        <v>683</v>
      </c>
      <c r="B182" s="48" t="s">
        <v>684</v>
      </c>
      <c r="C182" s="48">
        <v>184439837</v>
      </c>
      <c r="D182" s="48" t="s">
        <v>283</v>
      </c>
      <c r="E182" s="48">
        <v>2038852938156</v>
      </c>
      <c r="F182" s="48"/>
      <c r="G182" s="48"/>
      <c r="H182" s="48"/>
      <c r="I182" s="48">
        <v>0</v>
      </c>
      <c r="J182" s="77">
        <v>5479.4520547945203</v>
      </c>
      <c r="K182" s="48">
        <v>0</v>
      </c>
      <c r="L182" s="49">
        <v>55</v>
      </c>
      <c r="O182" s="21">
        <f>MATCH(D182, 'Юн-эконом'!B$2:B1002,0)</f>
        <v>136</v>
      </c>
    </row>
    <row r="183" spans="1:15" ht="15">
      <c r="A183" s="48" t="s">
        <v>683</v>
      </c>
      <c r="B183" s="48" t="s">
        <v>684</v>
      </c>
      <c r="C183" s="48">
        <v>184439863</v>
      </c>
      <c r="D183" s="48" t="s">
        <v>521</v>
      </c>
      <c r="E183" s="48">
        <v>2038852938231</v>
      </c>
      <c r="F183" s="48"/>
      <c r="G183" s="48"/>
      <c r="H183" s="48"/>
      <c r="I183" s="48">
        <v>0</v>
      </c>
      <c r="J183" s="77">
        <v>2496.1948249619486</v>
      </c>
      <c r="K183" s="48">
        <v>0</v>
      </c>
      <c r="L183" s="49">
        <v>55</v>
      </c>
      <c r="O183" s="21">
        <f>MATCH(D183, 'Юн-эконом'!B$2:B1002,0)</f>
        <v>255</v>
      </c>
    </row>
    <row r="184" spans="1:15" ht="15">
      <c r="A184" s="48" t="s">
        <v>683</v>
      </c>
      <c r="B184" s="48" t="s">
        <v>684</v>
      </c>
      <c r="C184" s="48">
        <v>184439870</v>
      </c>
      <c r="D184" s="48" t="s">
        <v>549</v>
      </c>
      <c r="E184" s="48">
        <v>2038852938262</v>
      </c>
      <c r="F184" s="48"/>
      <c r="G184" s="48"/>
      <c r="H184" s="48"/>
      <c r="I184" s="48">
        <v>0</v>
      </c>
      <c r="J184" s="77">
        <v>2617.9604261796039</v>
      </c>
      <c r="K184" s="48">
        <v>0</v>
      </c>
      <c r="L184" s="49">
        <v>55</v>
      </c>
      <c r="O184" s="21">
        <f>MATCH(D184, 'Юн-эконом'!B$2:B1002,0)</f>
        <v>269</v>
      </c>
    </row>
    <row r="185" spans="1:15" ht="15">
      <c r="A185" s="48" t="s">
        <v>683</v>
      </c>
      <c r="B185" s="48" t="s">
        <v>684</v>
      </c>
      <c r="C185" s="48">
        <v>184439972</v>
      </c>
      <c r="D185" s="48" t="s">
        <v>517</v>
      </c>
      <c r="E185" s="48">
        <v>2038852938514</v>
      </c>
      <c r="F185" s="48"/>
      <c r="G185" s="48"/>
      <c r="H185" s="48"/>
      <c r="I185" s="48">
        <v>0</v>
      </c>
      <c r="J185" s="77">
        <v>5783.8660578386607</v>
      </c>
      <c r="K185" s="48">
        <v>0</v>
      </c>
      <c r="L185" s="49">
        <v>55</v>
      </c>
      <c r="O185" s="21">
        <f>MATCH(D185, 'Юн-эконом'!B$2:B1002,0)</f>
        <v>253</v>
      </c>
    </row>
    <row r="186" spans="1:15" ht="15">
      <c r="A186" s="48" t="s">
        <v>683</v>
      </c>
      <c r="B186" s="48" t="s">
        <v>684</v>
      </c>
      <c r="C186" s="48">
        <v>184440055</v>
      </c>
      <c r="D186" s="48" t="s">
        <v>477</v>
      </c>
      <c r="E186" s="48">
        <v>2038852938811</v>
      </c>
      <c r="F186" s="48"/>
      <c r="G186" s="48"/>
      <c r="H186" s="48"/>
      <c r="I186" s="48">
        <v>0</v>
      </c>
      <c r="J186" s="77">
        <v>3652.9680365296804</v>
      </c>
      <c r="K186" s="48">
        <v>0</v>
      </c>
      <c r="L186" s="49">
        <v>55</v>
      </c>
      <c r="O186" s="21">
        <f>MATCH(D186, 'Юн-эконом'!B$2:B1002,0)</f>
        <v>233</v>
      </c>
    </row>
    <row r="187" spans="1:15" ht="15">
      <c r="A187" s="48" t="s">
        <v>683</v>
      </c>
      <c r="B187" s="48" t="s">
        <v>684</v>
      </c>
      <c r="C187" s="48">
        <v>184440084</v>
      </c>
      <c r="D187" s="48" t="s">
        <v>399</v>
      </c>
      <c r="E187" s="48">
        <v>2038852938934</v>
      </c>
      <c r="F187" s="48"/>
      <c r="G187" s="48"/>
      <c r="H187" s="48"/>
      <c r="I187" s="48">
        <v>0</v>
      </c>
      <c r="J187" s="77">
        <v>4474.8858447488583</v>
      </c>
      <c r="K187" s="48">
        <v>0</v>
      </c>
      <c r="L187" s="49">
        <v>55</v>
      </c>
      <c r="O187" s="21">
        <f>MATCH(D187, 'Юн-эконом'!B$2:B1002,0)</f>
        <v>194</v>
      </c>
    </row>
    <row r="188" spans="1:15" ht="15">
      <c r="A188" s="48" t="s">
        <v>683</v>
      </c>
      <c r="B188" s="48" t="s">
        <v>684</v>
      </c>
      <c r="C188" s="48">
        <v>184440096</v>
      </c>
      <c r="D188" s="48" t="s">
        <v>601</v>
      </c>
      <c r="E188" s="48">
        <v>2038852939009</v>
      </c>
      <c r="F188" s="48"/>
      <c r="G188" s="48"/>
      <c r="H188" s="48"/>
      <c r="I188" s="48">
        <v>0</v>
      </c>
      <c r="J188" s="77">
        <v>3652.9680365296804</v>
      </c>
      <c r="K188" s="48">
        <v>0</v>
      </c>
      <c r="L188" s="49">
        <v>55</v>
      </c>
      <c r="O188" s="21">
        <f>MATCH(D188, 'Юн-эконом'!B$2:B1002,0)</f>
        <v>295</v>
      </c>
    </row>
    <row r="189" spans="1:15" ht="15">
      <c r="A189" s="48" t="s">
        <v>683</v>
      </c>
      <c r="B189" s="48" t="s">
        <v>684</v>
      </c>
      <c r="C189" s="48">
        <v>184440127</v>
      </c>
      <c r="D189" s="48" t="s">
        <v>425</v>
      </c>
      <c r="E189" s="48">
        <v>2038852939122</v>
      </c>
      <c r="F189" s="48"/>
      <c r="G189" s="48"/>
      <c r="H189" s="48"/>
      <c r="I189" s="48">
        <v>0</v>
      </c>
      <c r="J189" s="77">
        <v>7001.5220700152204</v>
      </c>
      <c r="K189" s="48">
        <v>0</v>
      </c>
      <c r="L189" s="49">
        <v>55</v>
      </c>
      <c r="O189" s="21">
        <f>MATCH(D189, 'Юн-эконом'!B$2:B1002,0)</f>
        <v>207</v>
      </c>
    </row>
    <row r="190" spans="1:15" ht="15">
      <c r="A190" s="48" t="s">
        <v>683</v>
      </c>
      <c r="B190" s="48" t="s">
        <v>684</v>
      </c>
      <c r="C190" s="48">
        <v>184440222</v>
      </c>
      <c r="D190" s="48" t="s">
        <v>267</v>
      </c>
      <c r="E190" s="48">
        <v>2038852939504</v>
      </c>
      <c r="F190" s="48"/>
      <c r="G190" s="48"/>
      <c r="H190" s="48"/>
      <c r="I190" s="48">
        <v>0</v>
      </c>
      <c r="J190" s="77">
        <v>5479.4520547945203</v>
      </c>
      <c r="K190" s="48">
        <v>0</v>
      </c>
      <c r="L190" s="49">
        <v>55</v>
      </c>
      <c r="O190" s="21">
        <f>MATCH(D190, 'Юн-эконом'!B$2:B1002,0)</f>
        <v>128</v>
      </c>
    </row>
    <row r="191" spans="1:15" ht="15">
      <c r="A191" s="48" t="s">
        <v>683</v>
      </c>
      <c r="B191" s="48" t="s">
        <v>684</v>
      </c>
      <c r="C191" s="48">
        <v>184440252</v>
      </c>
      <c r="D191" s="48" t="s">
        <v>599</v>
      </c>
      <c r="E191" s="48">
        <v>2038852939580</v>
      </c>
      <c r="F191" s="48"/>
      <c r="G191" s="48"/>
      <c r="H191" s="48"/>
      <c r="I191" s="48">
        <v>0</v>
      </c>
      <c r="J191" s="77">
        <v>3348.5540334855405</v>
      </c>
      <c r="K191" s="48">
        <v>0</v>
      </c>
      <c r="L191" s="49">
        <v>55</v>
      </c>
      <c r="O191" s="21">
        <f>MATCH(D191, 'Юн-эконом'!B$2:B1002,0)</f>
        <v>294</v>
      </c>
    </row>
    <row r="192" spans="1:15" ht="15">
      <c r="A192" s="48" t="s">
        <v>683</v>
      </c>
      <c r="B192" s="48" t="s">
        <v>684</v>
      </c>
      <c r="C192" s="48">
        <v>184440257</v>
      </c>
      <c r="D192" s="48" t="s">
        <v>367</v>
      </c>
      <c r="E192" s="48">
        <v>2038852939603</v>
      </c>
      <c r="F192" s="48"/>
      <c r="G192" s="48"/>
      <c r="H192" s="48"/>
      <c r="I192" s="48">
        <v>0</v>
      </c>
      <c r="J192" s="77">
        <v>3805.1750380517501</v>
      </c>
      <c r="K192" s="48">
        <v>0</v>
      </c>
      <c r="L192" s="49">
        <v>55</v>
      </c>
      <c r="O192" s="21">
        <f>MATCH(D192, 'Юн-эконом'!B$2:B1002,0)</f>
        <v>178</v>
      </c>
    </row>
    <row r="193" spans="1:15" ht="15">
      <c r="A193" s="48" t="s">
        <v>683</v>
      </c>
      <c r="B193" s="48" t="s">
        <v>684</v>
      </c>
      <c r="C193" s="48">
        <v>184440263</v>
      </c>
      <c r="D193" s="48" t="s">
        <v>409</v>
      </c>
      <c r="E193" s="48">
        <v>2038852939634</v>
      </c>
      <c r="F193" s="48"/>
      <c r="G193" s="48"/>
      <c r="H193" s="48"/>
      <c r="I193" s="48">
        <v>0</v>
      </c>
      <c r="J193" s="77">
        <v>7610.3500761035002</v>
      </c>
      <c r="K193" s="48">
        <v>0</v>
      </c>
      <c r="L193" s="49">
        <v>55</v>
      </c>
      <c r="O193" s="21">
        <f>MATCH(D193, 'Юн-эконом'!B$2:B1002,0)</f>
        <v>199</v>
      </c>
    </row>
    <row r="194" spans="1:15" ht="15">
      <c r="A194" s="48" t="s">
        <v>683</v>
      </c>
      <c r="B194" s="48" t="s">
        <v>684</v>
      </c>
      <c r="C194" s="48">
        <v>184440272</v>
      </c>
      <c r="D194" s="48" t="s">
        <v>585</v>
      </c>
      <c r="E194" s="48">
        <v>2038852939719</v>
      </c>
      <c r="F194" s="48"/>
      <c r="G194" s="48"/>
      <c r="H194" s="48"/>
      <c r="I194" s="48">
        <v>0</v>
      </c>
      <c r="J194" s="77">
        <v>4718.4170471841699</v>
      </c>
      <c r="K194" s="48">
        <v>0</v>
      </c>
      <c r="L194" s="49">
        <v>55</v>
      </c>
      <c r="O194" s="21">
        <f>MATCH(D194, 'Юн-эконом'!B$2:B1002,0)</f>
        <v>287</v>
      </c>
    </row>
    <row r="195" spans="1:15" ht="15">
      <c r="A195" s="48" t="s">
        <v>683</v>
      </c>
      <c r="B195" s="48" t="s">
        <v>684</v>
      </c>
      <c r="C195" s="48">
        <v>184440321</v>
      </c>
      <c r="D195" s="48" t="s">
        <v>295</v>
      </c>
      <c r="E195" s="48">
        <v>2038852939900</v>
      </c>
      <c r="F195" s="48"/>
      <c r="G195" s="48"/>
      <c r="H195" s="48"/>
      <c r="I195" s="48">
        <v>0</v>
      </c>
      <c r="J195" s="77">
        <v>4474.8858447488583</v>
      </c>
      <c r="K195" s="48">
        <v>0</v>
      </c>
      <c r="L195" s="49">
        <v>55</v>
      </c>
      <c r="O195" s="21">
        <f>MATCH(D195, 'Юн-эконом'!B$2:B1002,0)</f>
        <v>142</v>
      </c>
    </row>
    <row r="196" spans="1:15" ht="15">
      <c r="A196" s="48" t="s">
        <v>683</v>
      </c>
      <c r="B196" s="48" t="s">
        <v>684</v>
      </c>
      <c r="C196" s="48">
        <v>184440350</v>
      </c>
      <c r="D196" s="48" t="s">
        <v>623</v>
      </c>
      <c r="E196" s="48">
        <v>2038852940005</v>
      </c>
      <c r="F196" s="48"/>
      <c r="G196" s="48"/>
      <c r="H196" s="48"/>
      <c r="I196" s="48">
        <v>0</v>
      </c>
      <c r="J196" s="77">
        <v>7001.5220700152204</v>
      </c>
      <c r="K196" s="48">
        <v>0</v>
      </c>
      <c r="L196" s="49">
        <v>55</v>
      </c>
      <c r="O196" s="21">
        <f>MATCH(D196, 'Юн-эконом'!B$2:B1002,0)</f>
        <v>306</v>
      </c>
    </row>
    <row r="197" spans="1:15" ht="15">
      <c r="A197" s="48" t="s">
        <v>683</v>
      </c>
      <c r="B197" s="48" t="s">
        <v>684</v>
      </c>
      <c r="C197" s="48">
        <v>184440363</v>
      </c>
      <c r="D197" s="48" t="s">
        <v>529</v>
      </c>
      <c r="E197" s="48">
        <v>2038852940081</v>
      </c>
      <c r="F197" s="48"/>
      <c r="G197" s="48"/>
      <c r="H197" s="48"/>
      <c r="I197" s="48">
        <v>0</v>
      </c>
      <c r="J197" s="77">
        <v>2343.9878234398784</v>
      </c>
      <c r="K197" s="48">
        <v>0</v>
      </c>
      <c r="L197" s="49">
        <v>55</v>
      </c>
      <c r="O197" s="21">
        <f>MATCH(D197, 'Юн-эконом'!B$2:B1002,0)</f>
        <v>259</v>
      </c>
    </row>
    <row r="198" spans="1:15" ht="15">
      <c r="A198" s="48" t="s">
        <v>683</v>
      </c>
      <c r="B198" s="48" t="s">
        <v>684</v>
      </c>
      <c r="C198" s="48">
        <v>184440465</v>
      </c>
      <c r="D198" s="48" t="s">
        <v>459</v>
      </c>
      <c r="E198" s="48">
        <v>2038852940463</v>
      </c>
      <c r="F198" s="48"/>
      <c r="G198" s="48"/>
      <c r="H198" s="48"/>
      <c r="I198" s="48">
        <v>0</v>
      </c>
      <c r="J198" s="77">
        <v>4109.58904109589</v>
      </c>
      <c r="K198" s="48">
        <v>0</v>
      </c>
      <c r="L198" s="49">
        <v>55</v>
      </c>
      <c r="O198" s="21">
        <f>MATCH(D198, 'Юн-эконом'!B$2:B1002,0)</f>
        <v>224</v>
      </c>
    </row>
    <row r="199" spans="1:15" ht="15">
      <c r="A199" s="48" t="s">
        <v>683</v>
      </c>
      <c r="B199" s="48" t="s">
        <v>684</v>
      </c>
      <c r="C199" s="48">
        <v>184440490</v>
      </c>
      <c r="D199" s="48" t="s">
        <v>269</v>
      </c>
      <c r="E199" s="48">
        <v>2038852940593</v>
      </c>
      <c r="F199" s="48"/>
      <c r="G199" s="48"/>
      <c r="H199" s="48"/>
      <c r="I199" s="48">
        <v>0</v>
      </c>
      <c r="J199" s="77">
        <v>5936.0730593607313</v>
      </c>
      <c r="K199" s="48">
        <v>0</v>
      </c>
      <c r="L199" s="49">
        <v>55</v>
      </c>
      <c r="O199" s="21">
        <f>MATCH(D199, 'Юн-эконом'!B$2:B1002,0)</f>
        <v>129</v>
      </c>
    </row>
    <row r="200" spans="1:15" ht="15">
      <c r="A200" s="48" t="s">
        <v>683</v>
      </c>
      <c r="B200" s="48" t="s">
        <v>684</v>
      </c>
      <c r="C200" s="48">
        <v>184440525</v>
      </c>
      <c r="D200" s="48" t="s">
        <v>525</v>
      </c>
      <c r="E200" s="48">
        <v>2038852940685</v>
      </c>
      <c r="F200" s="48"/>
      <c r="G200" s="48"/>
      <c r="H200" s="48"/>
      <c r="I200" s="48">
        <v>0</v>
      </c>
      <c r="J200" s="77">
        <v>7610.3500761035002</v>
      </c>
      <c r="K200" s="48">
        <v>0</v>
      </c>
      <c r="L200" s="49">
        <v>55</v>
      </c>
      <c r="O200" s="21">
        <f>MATCH(D200, 'Юн-эконом'!B$2:B1002,0)</f>
        <v>257</v>
      </c>
    </row>
    <row r="201" spans="1:15" ht="15">
      <c r="A201" s="48" t="s">
        <v>683</v>
      </c>
      <c r="B201" s="48" t="s">
        <v>684</v>
      </c>
      <c r="C201" s="48">
        <v>184439745</v>
      </c>
      <c r="D201" s="48" t="s">
        <v>246</v>
      </c>
      <c r="E201" s="48">
        <v>2038852937890</v>
      </c>
      <c r="F201" s="48"/>
      <c r="G201" s="48"/>
      <c r="H201" s="48"/>
      <c r="I201" s="48">
        <v>0</v>
      </c>
      <c r="J201" s="77">
        <v>7001.5220700152204</v>
      </c>
      <c r="K201" s="48">
        <v>0</v>
      </c>
      <c r="L201" s="49">
        <v>55</v>
      </c>
      <c r="O201" s="21">
        <f>MATCH(D201, 'Юн-эконом'!B$2:B1002,0)</f>
        <v>118</v>
      </c>
    </row>
    <row r="202" spans="1:15" ht="15">
      <c r="A202" s="48" t="s">
        <v>683</v>
      </c>
      <c r="B202" s="48" t="s">
        <v>684</v>
      </c>
      <c r="C202" s="48">
        <v>184439773</v>
      </c>
      <c r="D202" s="48" t="s">
        <v>479</v>
      </c>
      <c r="E202" s="48">
        <v>2038852937920</v>
      </c>
      <c r="F202" s="48"/>
      <c r="G202" s="48"/>
      <c r="H202" s="48"/>
      <c r="I202" s="48">
        <v>0</v>
      </c>
      <c r="J202" s="77">
        <v>4474.8858447488583</v>
      </c>
      <c r="K202" s="48">
        <v>0</v>
      </c>
      <c r="L202" s="49">
        <v>55</v>
      </c>
      <c r="O202" s="21">
        <f>MATCH(D202, 'Юн-эконом'!B$2:B1002,0)</f>
        <v>234</v>
      </c>
    </row>
    <row r="203" spans="1:15" ht="15">
      <c r="A203" s="48" t="s">
        <v>683</v>
      </c>
      <c r="B203" s="48" t="s">
        <v>684</v>
      </c>
      <c r="C203" s="48">
        <v>184439803</v>
      </c>
      <c r="D203" s="48" t="s">
        <v>229</v>
      </c>
      <c r="E203" s="48">
        <v>2038852937982</v>
      </c>
      <c r="F203" s="48"/>
      <c r="G203" s="48"/>
      <c r="H203" s="48"/>
      <c r="I203" s="48">
        <v>0</v>
      </c>
      <c r="J203" s="77">
        <v>3500.7610350076102</v>
      </c>
      <c r="K203" s="48">
        <v>0</v>
      </c>
      <c r="L203" s="49">
        <v>55</v>
      </c>
      <c r="O203" s="21">
        <f>MATCH(D203, 'Юн-эконом'!B$2:B1002,0)</f>
        <v>110</v>
      </c>
    </row>
    <row r="204" spans="1:15" ht="15">
      <c r="A204" s="48" t="s">
        <v>683</v>
      </c>
      <c r="B204" s="48" t="s">
        <v>684</v>
      </c>
      <c r="C204" s="48">
        <v>184439818</v>
      </c>
      <c r="D204" s="48" t="s">
        <v>401</v>
      </c>
      <c r="E204" s="48">
        <v>2038852938101</v>
      </c>
      <c r="F204" s="48"/>
      <c r="G204" s="48"/>
      <c r="H204" s="48"/>
      <c r="I204" s="48">
        <v>0</v>
      </c>
      <c r="J204" s="77">
        <v>4718.4170471841699</v>
      </c>
      <c r="K204" s="48">
        <v>0</v>
      </c>
      <c r="L204" s="49">
        <v>55</v>
      </c>
      <c r="O204" s="21">
        <f>MATCH(D204, 'Юн-эконом'!B$2:B1002,0)</f>
        <v>195</v>
      </c>
    </row>
    <row r="205" spans="1:15" ht="15">
      <c r="A205" s="48" t="s">
        <v>683</v>
      </c>
      <c r="B205" s="48" t="s">
        <v>684</v>
      </c>
      <c r="C205" s="48">
        <v>184439829</v>
      </c>
      <c r="D205" s="48" t="s">
        <v>603</v>
      </c>
      <c r="E205" s="48">
        <v>2038852938132</v>
      </c>
      <c r="F205" s="48"/>
      <c r="G205" s="48"/>
      <c r="H205" s="48"/>
      <c r="I205" s="48">
        <v>0</v>
      </c>
      <c r="J205" s="77">
        <v>5175.0380517503809</v>
      </c>
      <c r="K205" s="48">
        <v>0</v>
      </c>
      <c r="L205" s="49">
        <v>55</v>
      </c>
      <c r="O205" s="21">
        <f>MATCH(D205, 'Юн-эконом'!B$2:B1002,0)</f>
        <v>296</v>
      </c>
    </row>
    <row r="206" spans="1:15" ht="15">
      <c r="A206" s="48" t="s">
        <v>683</v>
      </c>
      <c r="B206" s="48" t="s">
        <v>684</v>
      </c>
      <c r="C206" s="48">
        <v>184439858</v>
      </c>
      <c r="D206" s="48" t="s">
        <v>285</v>
      </c>
      <c r="E206" s="48">
        <v>2038852938217</v>
      </c>
      <c r="F206" s="48"/>
      <c r="G206" s="48"/>
      <c r="H206" s="48"/>
      <c r="I206" s="48">
        <v>0</v>
      </c>
      <c r="J206" s="77">
        <v>2496.1948249619486</v>
      </c>
      <c r="K206" s="48">
        <v>0</v>
      </c>
      <c r="L206" s="49">
        <v>55</v>
      </c>
      <c r="O206" s="21">
        <f>MATCH(D206, 'Юн-эконом'!B$2:B1002,0)</f>
        <v>137</v>
      </c>
    </row>
    <row r="207" spans="1:15" ht="15">
      <c r="A207" s="48" t="s">
        <v>683</v>
      </c>
      <c r="B207" s="48" t="s">
        <v>684</v>
      </c>
      <c r="C207" s="48">
        <v>184439896</v>
      </c>
      <c r="D207" s="48" t="s">
        <v>613</v>
      </c>
      <c r="E207" s="48">
        <v>2038852938316</v>
      </c>
      <c r="F207" s="48"/>
      <c r="G207" s="48"/>
      <c r="H207" s="48"/>
      <c r="I207" s="48">
        <v>0</v>
      </c>
      <c r="J207" s="77">
        <v>4261.7960426179607</v>
      </c>
      <c r="K207" s="48">
        <v>0</v>
      </c>
      <c r="L207" s="49">
        <v>55</v>
      </c>
      <c r="O207" s="21">
        <f>MATCH(D207, 'Юн-эконом'!B$2:B1002,0)</f>
        <v>301</v>
      </c>
    </row>
    <row r="208" spans="1:15" ht="15">
      <c r="A208" s="48" t="s">
        <v>683</v>
      </c>
      <c r="B208" s="48" t="s">
        <v>684</v>
      </c>
      <c r="C208" s="48">
        <v>184439902</v>
      </c>
      <c r="D208" s="48" t="s">
        <v>317</v>
      </c>
      <c r="E208" s="48">
        <v>2038852938330</v>
      </c>
      <c r="F208" s="48"/>
      <c r="G208" s="48"/>
      <c r="H208" s="48"/>
      <c r="I208" s="48">
        <v>0</v>
      </c>
      <c r="J208" s="77">
        <v>6392.6940639269405</v>
      </c>
      <c r="K208" s="48">
        <v>0</v>
      </c>
      <c r="L208" s="49">
        <v>55</v>
      </c>
      <c r="O208" s="21">
        <f>MATCH(D208, 'Юн-эконом'!B$2:B1002,0)</f>
        <v>153</v>
      </c>
    </row>
    <row r="209" spans="1:15" ht="15">
      <c r="A209" s="48" t="s">
        <v>683</v>
      </c>
      <c r="B209" s="48" t="s">
        <v>684</v>
      </c>
      <c r="C209" s="48">
        <v>184439913</v>
      </c>
      <c r="D209" s="48" t="s">
        <v>223</v>
      </c>
      <c r="E209" s="48">
        <v>2038852938354</v>
      </c>
      <c r="F209" s="48"/>
      <c r="G209" s="48"/>
      <c r="H209" s="48"/>
      <c r="I209" s="48">
        <v>0</v>
      </c>
      <c r="J209" s="77">
        <v>4718.4170471841699</v>
      </c>
      <c r="K209" s="48">
        <v>0</v>
      </c>
      <c r="L209" s="49">
        <v>55</v>
      </c>
      <c r="O209" s="21">
        <f>MATCH(D209, 'Юн-эконом'!B$2:B1002,0)</f>
        <v>107</v>
      </c>
    </row>
    <row r="210" spans="1:15" ht="15">
      <c r="A210" s="48" t="s">
        <v>683</v>
      </c>
      <c r="B210" s="48" t="s">
        <v>684</v>
      </c>
      <c r="C210" s="48">
        <v>184439920</v>
      </c>
      <c r="D210" s="48" t="s">
        <v>279</v>
      </c>
      <c r="E210" s="48">
        <v>2038852938385</v>
      </c>
      <c r="F210" s="48"/>
      <c r="G210" s="48"/>
      <c r="H210" s="48"/>
      <c r="I210" s="48">
        <v>0</v>
      </c>
      <c r="J210" s="77">
        <v>2496.1948249619486</v>
      </c>
      <c r="K210" s="48">
        <v>0</v>
      </c>
      <c r="L210" s="49">
        <v>55</v>
      </c>
      <c r="O210" s="21">
        <f>MATCH(D210, 'Юн-эконом'!B$2:B1002,0)</f>
        <v>134</v>
      </c>
    </row>
    <row r="211" spans="1:15" ht="15">
      <c r="A211" s="48" t="s">
        <v>683</v>
      </c>
      <c r="B211" s="48" t="s">
        <v>684</v>
      </c>
      <c r="C211" s="48">
        <v>184439959</v>
      </c>
      <c r="D211" s="48" t="s">
        <v>543</v>
      </c>
      <c r="E211" s="48">
        <v>2038852938491</v>
      </c>
      <c r="F211" s="48"/>
      <c r="G211" s="48"/>
      <c r="H211" s="48"/>
      <c r="I211" s="48">
        <v>0</v>
      </c>
      <c r="J211" s="77">
        <v>4870.6240487062405</v>
      </c>
      <c r="K211" s="48">
        <v>0</v>
      </c>
      <c r="L211" s="49">
        <v>55</v>
      </c>
      <c r="O211" s="21">
        <f>MATCH(D211, 'Юн-эконом'!B$2:B1002,0)</f>
        <v>266</v>
      </c>
    </row>
    <row r="212" spans="1:15" ht="15">
      <c r="A212" s="48" t="s">
        <v>683</v>
      </c>
      <c r="B212" s="48" t="s">
        <v>684</v>
      </c>
      <c r="C212" s="48">
        <v>184439968</v>
      </c>
      <c r="D212" s="48" t="s">
        <v>387</v>
      </c>
      <c r="E212" s="48">
        <v>2038852938521</v>
      </c>
      <c r="F212" s="48"/>
      <c r="G212" s="48"/>
      <c r="H212" s="48"/>
      <c r="I212" s="48">
        <v>0</v>
      </c>
      <c r="J212" s="77">
        <v>2343.9878234398784</v>
      </c>
      <c r="K212" s="48">
        <v>0</v>
      </c>
      <c r="L212" s="49">
        <v>55</v>
      </c>
      <c r="O212" s="21">
        <f>MATCH(D212, 'Юн-эконом'!B$2:B1002,0)</f>
        <v>188</v>
      </c>
    </row>
    <row r="213" spans="1:15" ht="15">
      <c r="A213" s="48" t="s">
        <v>683</v>
      </c>
      <c r="B213" s="48" t="s">
        <v>684</v>
      </c>
      <c r="C213" s="48">
        <v>184439981</v>
      </c>
      <c r="D213" s="48" t="s">
        <v>233</v>
      </c>
      <c r="E213" s="48">
        <v>2038852938545</v>
      </c>
      <c r="F213" s="48"/>
      <c r="G213" s="48"/>
      <c r="H213" s="48"/>
      <c r="I213" s="48">
        <v>0</v>
      </c>
      <c r="J213" s="77">
        <v>2343.9878234398784</v>
      </c>
      <c r="K213" s="48">
        <v>0</v>
      </c>
      <c r="L213" s="49">
        <v>55</v>
      </c>
      <c r="O213" s="21">
        <f>MATCH(D213, 'Юн-эконом'!B$2:B1002,0)</f>
        <v>112</v>
      </c>
    </row>
    <row r="214" spans="1:15" ht="15">
      <c r="A214" s="48" t="s">
        <v>683</v>
      </c>
      <c r="B214" s="48" t="s">
        <v>684</v>
      </c>
      <c r="C214" s="48">
        <v>184440046</v>
      </c>
      <c r="D214" s="48" t="s">
        <v>244</v>
      </c>
      <c r="E214" s="48">
        <v>2038852938798</v>
      </c>
      <c r="F214" s="48"/>
      <c r="G214" s="48"/>
      <c r="H214" s="48"/>
      <c r="I214" s="48">
        <v>0</v>
      </c>
      <c r="J214" s="77">
        <v>4718.4170471841699</v>
      </c>
      <c r="K214" s="48">
        <v>0</v>
      </c>
      <c r="L214" s="49">
        <v>55</v>
      </c>
      <c r="O214" s="21">
        <f>MATCH(D214, 'Юн-эконом'!B$2:B1002,0)</f>
        <v>117</v>
      </c>
    </row>
    <row r="215" spans="1:15" ht="15">
      <c r="A215" s="48" t="s">
        <v>683</v>
      </c>
      <c r="B215" s="48" t="s">
        <v>684</v>
      </c>
      <c r="C215" s="48">
        <v>184440119</v>
      </c>
      <c r="D215" s="48" t="s">
        <v>250</v>
      </c>
      <c r="E215" s="48">
        <v>2038852939092</v>
      </c>
      <c r="F215" s="48"/>
      <c r="G215" s="48"/>
      <c r="H215" s="48"/>
      <c r="I215" s="48">
        <v>0</v>
      </c>
      <c r="J215" s="77">
        <v>2831.050228310502</v>
      </c>
      <c r="K215" s="48">
        <v>0</v>
      </c>
      <c r="L215" s="49">
        <v>55</v>
      </c>
      <c r="O215" s="21">
        <f>MATCH(D215, 'Юн-эконом'!B$2:B1002,0)</f>
        <v>120</v>
      </c>
    </row>
    <row r="216" spans="1:15" ht="15">
      <c r="A216" s="48" t="s">
        <v>683</v>
      </c>
      <c r="B216" s="48" t="s">
        <v>684</v>
      </c>
      <c r="C216" s="48">
        <v>184440160</v>
      </c>
      <c r="D216" s="48" t="s">
        <v>202</v>
      </c>
      <c r="E216" s="48">
        <v>2038852939238</v>
      </c>
      <c r="F216" s="48"/>
      <c r="G216" s="48"/>
      <c r="H216" s="48"/>
      <c r="I216" s="48">
        <v>0</v>
      </c>
      <c r="J216" s="77">
        <v>3805.1750380517501</v>
      </c>
      <c r="K216" s="48">
        <v>0</v>
      </c>
      <c r="L216" s="49">
        <v>55</v>
      </c>
      <c r="O216" s="21">
        <f>MATCH(D216, 'Юн-эконом'!B$2:B1002,0)</f>
        <v>97</v>
      </c>
    </row>
    <row r="217" spans="1:15" ht="15">
      <c r="A217" s="48" t="s">
        <v>683</v>
      </c>
      <c r="B217" s="48" t="s">
        <v>684</v>
      </c>
      <c r="C217" s="48">
        <v>184440168</v>
      </c>
      <c r="D217" s="48" t="s">
        <v>225</v>
      </c>
      <c r="E217" s="48">
        <v>2038852939283</v>
      </c>
      <c r="F217" s="48"/>
      <c r="G217" s="48"/>
      <c r="H217" s="48"/>
      <c r="I217" s="48">
        <v>0</v>
      </c>
      <c r="J217" s="77">
        <v>4109.58904109589</v>
      </c>
      <c r="K217" s="48">
        <v>0</v>
      </c>
      <c r="L217" s="49">
        <v>55</v>
      </c>
      <c r="O217" s="21">
        <f>MATCH(D217, 'Юн-эконом'!B$2:B1002,0)</f>
        <v>108</v>
      </c>
    </row>
    <row r="218" spans="1:15" ht="15">
      <c r="A218" s="48" t="s">
        <v>683</v>
      </c>
      <c r="B218" s="48" t="s">
        <v>684</v>
      </c>
      <c r="C218" s="48">
        <v>184440177</v>
      </c>
      <c r="D218" s="48" t="s">
        <v>647</v>
      </c>
      <c r="E218" s="48">
        <v>2038852939276</v>
      </c>
      <c r="F218" s="48"/>
      <c r="G218" s="48"/>
      <c r="H218" s="48"/>
      <c r="I218" s="48">
        <v>0</v>
      </c>
      <c r="J218" s="77">
        <v>4870.6240487062405</v>
      </c>
      <c r="K218" s="48">
        <v>0</v>
      </c>
      <c r="L218" s="49">
        <v>55</v>
      </c>
      <c r="O218" s="21">
        <f>MATCH(D218, 'Юн-эконом'!B$2:B1002,0)</f>
        <v>318</v>
      </c>
    </row>
    <row r="219" spans="1:15" ht="15">
      <c r="A219" s="48" t="s">
        <v>683</v>
      </c>
      <c r="B219" s="48" t="s">
        <v>684</v>
      </c>
      <c r="C219" s="48">
        <v>184440187</v>
      </c>
      <c r="D219" s="48" t="s">
        <v>481</v>
      </c>
      <c r="E219" s="48">
        <v>2038852939375</v>
      </c>
      <c r="F219" s="48"/>
      <c r="G219" s="48"/>
      <c r="H219" s="48"/>
      <c r="I219" s="48">
        <v>0</v>
      </c>
      <c r="J219" s="77">
        <v>5479.4520547945203</v>
      </c>
      <c r="K219" s="48">
        <v>0</v>
      </c>
      <c r="L219" s="49">
        <v>55</v>
      </c>
      <c r="O219" s="21">
        <f>MATCH(D219, 'Юн-эконом'!B$2:B1002,0)</f>
        <v>235</v>
      </c>
    </row>
    <row r="220" spans="1:15" ht="15">
      <c r="A220" s="48" t="s">
        <v>683</v>
      </c>
      <c r="B220" s="48" t="s">
        <v>684</v>
      </c>
      <c r="C220" s="48">
        <v>184440198</v>
      </c>
      <c r="D220" s="48" t="s">
        <v>659</v>
      </c>
      <c r="E220" s="48">
        <v>2038852939337</v>
      </c>
      <c r="F220" s="48"/>
      <c r="G220" s="48"/>
      <c r="H220" s="48"/>
      <c r="I220" s="48">
        <v>0</v>
      </c>
      <c r="J220" s="77">
        <v>3348.5540334855405</v>
      </c>
      <c r="K220" s="48">
        <v>0</v>
      </c>
      <c r="L220" s="49">
        <v>55</v>
      </c>
      <c r="O220" s="21">
        <f>MATCH(D220, 'Юн-эконом'!B$2:B1002,0)</f>
        <v>324</v>
      </c>
    </row>
    <row r="221" spans="1:15" ht="15">
      <c r="A221" s="48" t="s">
        <v>683</v>
      </c>
      <c r="B221" s="48" t="s">
        <v>684</v>
      </c>
      <c r="C221" s="48">
        <v>184440215</v>
      </c>
      <c r="D221" s="48" t="s">
        <v>377</v>
      </c>
      <c r="E221" s="48">
        <v>2038852939429</v>
      </c>
      <c r="F221" s="48"/>
      <c r="G221" s="48"/>
      <c r="H221" s="48"/>
      <c r="I221" s="48">
        <v>0</v>
      </c>
      <c r="J221" s="77">
        <v>5936.0730593607313</v>
      </c>
      <c r="K221" s="48">
        <v>0</v>
      </c>
      <c r="L221" s="49">
        <v>55</v>
      </c>
      <c r="O221" s="21">
        <f>MATCH(D221, 'Юн-эконом'!B$2:B1002,0)</f>
        <v>183</v>
      </c>
    </row>
    <row r="222" spans="1:15" ht="15">
      <c r="A222" s="48" t="s">
        <v>683</v>
      </c>
      <c r="B222" s="48" t="s">
        <v>684</v>
      </c>
      <c r="C222" s="48">
        <v>184440231</v>
      </c>
      <c r="D222" s="48" t="s">
        <v>507</v>
      </c>
      <c r="E222" s="48">
        <v>2038852939559</v>
      </c>
      <c r="F222" s="48"/>
      <c r="G222" s="48"/>
      <c r="H222" s="48"/>
      <c r="I222" s="48">
        <v>0</v>
      </c>
      <c r="J222" s="77">
        <v>7001.5220700152204</v>
      </c>
      <c r="K222" s="48">
        <v>0</v>
      </c>
      <c r="L222" s="49">
        <v>55</v>
      </c>
      <c r="O222" s="21">
        <f>MATCH(D222, 'Юн-эконом'!B$2:B1002,0)</f>
        <v>248</v>
      </c>
    </row>
    <row r="223" spans="1:15" ht="15">
      <c r="A223" s="48" t="s">
        <v>683</v>
      </c>
      <c r="B223" s="48" t="s">
        <v>684</v>
      </c>
      <c r="C223" s="48">
        <v>184440236</v>
      </c>
      <c r="D223" s="48" t="s">
        <v>329</v>
      </c>
      <c r="E223" s="48">
        <v>2038852939566</v>
      </c>
      <c r="F223" s="48"/>
      <c r="G223" s="48"/>
      <c r="H223" s="48"/>
      <c r="I223" s="48">
        <v>0</v>
      </c>
      <c r="J223" s="77">
        <v>2435.3120243531203</v>
      </c>
      <c r="K223" s="48">
        <v>0</v>
      </c>
      <c r="L223" s="49">
        <v>55</v>
      </c>
      <c r="O223" s="21">
        <f>MATCH(D223, 'Юн-эконом'!B$2:B1002,0)</f>
        <v>159</v>
      </c>
    </row>
    <row r="224" spans="1:15" ht="15">
      <c r="A224" s="48" t="s">
        <v>683</v>
      </c>
      <c r="B224" s="48" t="s">
        <v>684</v>
      </c>
      <c r="C224" s="48">
        <v>184440265</v>
      </c>
      <c r="D224" s="48" t="s">
        <v>559</v>
      </c>
      <c r="E224" s="48">
        <v>2038852939641</v>
      </c>
      <c r="F224" s="48"/>
      <c r="G224" s="48"/>
      <c r="H224" s="48"/>
      <c r="I224" s="48">
        <v>0</v>
      </c>
      <c r="J224" s="77">
        <v>2739.7260273972602</v>
      </c>
      <c r="K224" s="48">
        <v>0</v>
      </c>
      <c r="L224" s="49">
        <v>55</v>
      </c>
      <c r="O224" s="21">
        <f>MATCH(D224, 'Юн-эконом'!B$2:B1002,0)</f>
        <v>274</v>
      </c>
    </row>
    <row r="225" spans="1:15" ht="15">
      <c r="A225" s="48" t="s">
        <v>683</v>
      </c>
      <c r="B225" s="48" t="s">
        <v>684</v>
      </c>
      <c r="C225" s="48">
        <v>184440266</v>
      </c>
      <c r="D225" s="48" t="s">
        <v>321</v>
      </c>
      <c r="E225" s="48">
        <v>2038852939658</v>
      </c>
      <c r="F225" s="48"/>
      <c r="G225" s="48"/>
      <c r="H225" s="48"/>
      <c r="I225" s="48">
        <v>0</v>
      </c>
      <c r="J225" s="77">
        <v>7001.5220700152204</v>
      </c>
      <c r="K225" s="48">
        <v>0</v>
      </c>
      <c r="L225" s="49">
        <v>55</v>
      </c>
      <c r="O225" s="21">
        <f>MATCH(D225, 'Юн-эконом'!B$2:B1002,0)</f>
        <v>155</v>
      </c>
    </row>
    <row r="226" spans="1:15" ht="15">
      <c r="A226" s="48" t="s">
        <v>683</v>
      </c>
      <c r="B226" s="48" t="s">
        <v>684</v>
      </c>
      <c r="C226" s="48">
        <v>184440299</v>
      </c>
      <c r="D226" s="48" t="s">
        <v>353</v>
      </c>
      <c r="E226" s="48">
        <v>2038852939757</v>
      </c>
      <c r="F226" s="48"/>
      <c r="G226" s="48"/>
      <c r="H226" s="48"/>
      <c r="I226" s="48">
        <v>0</v>
      </c>
      <c r="J226" s="77">
        <v>4261.7960426179607</v>
      </c>
      <c r="K226" s="48">
        <v>0</v>
      </c>
      <c r="L226" s="49">
        <v>55</v>
      </c>
      <c r="O226" s="21">
        <f>MATCH(D226, 'Юн-эконом'!B$2:B1002,0)</f>
        <v>171</v>
      </c>
    </row>
    <row r="227" spans="1:15" ht="15">
      <c r="A227" s="48" t="s">
        <v>683</v>
      </c>
      <c r="B227" s="48" t="s">
        <v>684</v>
      </c>
      <c r="C227" s="48">
        <v>184440310</v>
      </c>
      <c r="D227" s="48" t="s">
        <v>567</v>
      </c>
      <c r="E227" s="48">
        <v>2038852939887</v>
      </c>
      <c r="F227" s="48"/>
      <c r="G227" s="48"/>
      <c r="H227" s="48"/>
      <c r="I227" s="48">
        <v>0</v>
      </c>
      <c r="J227" s="77">
        <v>5783.8660578386607</v>
      </c>
      <c r="K227" s="48">
        <v>0</v>
      </c>
      <c r="L227" s="49">
        <v>55</v>
      </c>
      <c r="O227" s="21">
        <f>MATCH(D227, 'Юн-эконом'!B$2:B1002,0)</f>
        <v>278</v>
      </c>
    </row>
    <row r="228" spans="1:15" ht="15">
      <c r="A228" s="48" t="s">
        <v>683</v>
      </c>
      <c r="B228" s="48" t="s">
        <v>684</v>
      </c>
      <c r="C228" s="48">
        <v>184440349</v>
      </c>
      <c r="D228" s="48" t="s">
        <v>533</v>
      </c>
      <c r="E228" s="48">
        <v>2038852940036</v>
      </c>
      <c r="F228" s="48"/>
      <c r="G228" s="48"/>
      <c r="H228" s="48"/>
      <c r="I228" s="48">
        <v>0</v>
      </c>
      <c r="J228" s="77">
        <v>6392.6940639269405</v>
      </c>
      <c r="K228" s="48">
        <v>0</v>
      </c>
      <c r="L228" s="49">
        <v>55</v>
      </c>
      <c r="O228" s="21">
        <f>MATCH(D228, 'Юн-эконом'!B$2:B1002,0)</f>
        <v>261</v>
      </c>
    </row>
    <row r="229" spans="1:15" ht="15">
      <c r="A229" s="48" t="s">
        <v>683</v>
      </c>
      <c r="B229" s="48" t="s">
        <v>684</v>
      </c>
      <c r="C229" s="48">
        <v>184440362</v>
      </c>
      <c r="D229" s="48" t="s">
        <v>240</v>
      </c>
      <c r="E229" s="48">
        <v>2038852940098</v>
      </c>
      <c r="F229" s="48"/>
      <c r="G229" s="48"/>
      <c r="H229" s="48"/>
      <c r="I229" s="48">
        <v>0</v>
      </c>
      <c r="J229" s="77">
        <v>5783.8660578386607</v>
      </c>
      <c r="K229" s="48">
        <v>0</v>
      </c>
      <c r="L229" s="49">
        <v>55</v>
      </c>
      <c r="O229" s="21">
        <f>MATCH(D229, 'Юн-эконом'!B$2:B1002,0)</f>
        <v>115</v>
      </c>
    </row>
    <row r="230" spans="1:15" ht="15">
      <c r="A230" s="48" t="s">
        <v>683</v>
      </c>
      <c r="B230" s="48" t="s">
        <v>684</v>
      </c>
      <c r="C230" s="48">
        <v>184440372</v>
      </c>
      <c r="D230" s="48" t="s">
        <v>609</v>
      </c>
      <c r="E230" s="48">
        <v>2038852940104</v>
      </c>
      <c r="F230" s="48"/>
      <c r="G230" s="48"/>
      <c r="H230" s="48"/>
      <c r="I230" s="48">
        <v>0</v>
      </c>
      <c r="J230" s="77">
        <v>7610.3500761035002</v>
      </c>
      <c r="K230" s="48">
        <v>0</v>
      </c>
      <c r="L230" s="49">
        <v>55</v>
      </c>
      <c r="O230" s="21">
        <f>MATCH(D230, 'Юн-эконом'!B$2:B1002,0)</f>
        <v>299</v>
      </c>
    </row>
    <row r="231" spans="1:15" ht="15">
      <c r="A231" s="48" t="s">
        <v>683</v>
      </c>
      <c r="B231" s="48" t="s">
        <v>684</v>
      </c>
      <c r="C231" s="48">
        <v>184440391</v>
      </c>
      <c r="D231" s="48" t="s">
        <v>219</v>
      </c>
      <c r="E231" s="48">
        <v>2038852940203</v>
      </c>
      <c r="F231" s="48"/>
      <c r="G231" s="48"/>
      <c r="H231" s="48"/>
      <c r="I231" s="48">
        <v>0</v>
      </c>
      <c r="J231" s="77">
        <v>3165.9056316590563</v>
      </c>
      <c r="K231" s="48">
        <v>0</v>
      </c>
      <c r="L231" s="49">
        <v>55</v>
      </c>
      <c r="O231" s="21">
        <f>MATCH(D231, 'Юн-эконом'!B$2:B1002,0)</f>
        <v>105</v>
      </c>
    </row>
    <row r="232" spans="1:15" ht="15">
      <c r="A232" s="48" t="s">
        <v>683</v>
      </c>
      <c r="B232" s="48" t="s">
        <v>684</v>
      </c>
      <c r="C232" s="48">
        <v>184440407</v>
      </c>
      <c r="D232" s="48" t="s">
        <v>339</v>
      </c>
      <c r="E232" s="48">
        <v>2038852940258</v>
      </c>
      <c r="F232" s="48"/>
      <c r="G232" s="48"/>
      <c r="H232" s="48"/>
      <c r="I232" s="48">
        <v>0</v>
      </c>
      <c r="J232" s="77">
        <v>4261.7960426179607</v>
      </c>
      <c r="K232" s="48">
        <v>0</v>
      </c>
      <c r="L232" s="49">
        <v>55</v>
      </c>
      <c r="O232" s="21">
        <f>MATCH(D232, 'Юн-эконом'!B$2:B1002,0)</f>
        <v>164</v>
      </c>
    </row>
    <row r="233" spans="1:15" ht="15">
      <c r="A233" s="48" t="s">
        <v>683</v>
      </c>
      <c r="B233" s="48" t="s">
        <v>684</v>
      </c>
      <c r="C233" s="48">
        <v>184440421</v>
      </c>
      <c r="D233" s="48" t="s">
        <v>441</v>
      </c>
      <c r="E233" s="48">
        <v>2038852940319</v>
      </c>
      <c r="F233" s="48"/>
      <c r="G233" s="48"/>
      <c r="H233" s="48"/>
      <c r="I233" s="48">
        <v>0</v>
      </c>
      <c r="J233" s="77">
        <v>7610.3500761035002</v>
      </c>
      <c r="K233" s="48">
        <v>0</v>
      </c>
      <c r="L233" s="49">
        <v>55</v>
      </c>
      <c r="O233" s="21">
        <f>MATCH(D233, 'Юн-эконом'!B$2:B1002,0)</f>
        <v>215</v>
      </c>
    </row>
    <row r="234" spans="1:15" ht="15">
      <c r="A234" s="48" t="s">
        <v>683</v>
      </c>
      <c r="B234" s="48" t="s">
        <v>684</v>
      </c>
      <c r="C234" s="48">
        <v>184440429</v>
      </c>
      <c r="D234" s="48" t="s">
        <v>194</v>
      </c>
      <c r="E234" s="48">
        <v>2038852940340</v>
      </c>
      <c r="F234" s="48"/>
      <c r="G234" s="48"/>
      <c r="H234" s="48"/>
      <c r="I234" s="48">
        <v>0</v>
      </c>
      <c r="J234" s="77">
        <v>3805.1750380517501</v>
      </c>
      <c r="K234" s="48">
        <v>0</v>
      </c>
      <c r="L234" s="49">
        <v>55</v>
      </c>
      <c r="O234" s="21">
        <f>MATCH(D234, 'Юн-эконом'!B$2:B1002,0)</f>
        <v>93</v>
      </c>
    </row>
    <row r="235" spans="1:15" ht="15">
      <c r="A235" s="48" t="s">
        <v>683</v>
      </c>
      <c r="B235" s="48" t="s">
        <v>684</v>
      </c>
      <c r="C235" s="48">
        <v>184440439</v>
      </c>
      <c r="D235" s="48" t="s">
        <v>319</v>
      </c>
      <c r="E235" s="48">
        <v>2038852940357</v>
      </c>
      <c r="F235" s="48"/>
      <c r="G235" s="48"/>
      <c r="H235" s="48"/>
      <c r="I235" s="48">
        <v>0</v>
      </c>
      <c r="J235" s="77">
        <v>5936.0730593607313</v>
      </c>
      <c r="K235" s="48">
        <v>0</v>
      </c>
      <c r="L235" s="49">
        <v>55</v>
      </c>
      <c r="O235" s="21">
        <f>MATCH(D235, 'Юн-эконом'!B$2:B1002,0)</f>
        <v>154</v>
      </c>
    </row>
    <row r="236" spans="1:15" ht="15">
      <c r="A236" s="48" t="s">
        <v>683</v>
      </c>
      <c r="B236" s="48" t="s">
        <v>684</v>
      </c>
      <c r="C236" s="48">
        <v>184440446</v>
      </c>
      <c r="D236" s="48" t="s">
        <v>413</v>
      </c>
      <c r="E236" s="48">
        <v>2038852940401</v>
      </c>
      <c r="F236" s="48"/>
      <c r="G236" s="48"/>
      <c r="H236" s="48"/>
      <c r="I236" s="48">
        <v>0</v>
      </c>
      <c r="J236" s="77">
        <v>3500.7610350076102</v>
      </c>
      <c r="K236" s="48">
        <v>0</v>
      </c>
      <c r="L236" s="49">
        <v>55</v>
      </c>
      <c r="O236" s="21">
        <f>MATCH(D236, 'Юн-эконом'!B$2:B1002,0)</f>
        <v>201</v>
      </c>
    </row>
    <row r="237" spans="1:15" ht="15">
      <c r="A237" s="48" t="s">
        <v>683</v>
      </c>
      <c r="B237" s="48" t="s">
        <v>684</v>
      </c>
      <c r="C237" s="48">
        <v>184440487</v>
      </c>
      <c r="D237" s="48" t="s">
        <v>433</v>
      </c>
      <c r="E237" s="48">
        <v>2038852940579</v>
      </c>
      <c r="F237" s="48"/>
      <c r="G237" s="48"/>
      <c r="H237" s="48"/>
      <c r="I237" s="48">
        <v>0</v>
      </c>
      <c r="J237" s="77">
        <v>3348.5540334855405</v>
      </c>
      <c r="K237" s="48">
        <v>0</v>
      </c>
      <c r="L237" s="49">
        <v>55</v>
      </c>
      <c r="O237" s="21">
        <f>MATCH(D237, 'Юн-эконом'!B$2:B1002,0)</f>
        <v>211</v>
      </c>
    </row>
    <row r="238" spans="1:15" ht="15">
      <c r="A238" s="48" t="s">
        <v>683</v>
      </c>
      <c r="B238" s="48" t="s">
        <v>684</v>
      </c>
      <c r="C238" s="48">
        <v>184440493</v>
      </c>
      <c r="D238" s="48" t="s">
        <v>371</v>
      </c>
      <c r="E238" s="48">
        <v>2038852940609</v>
      </c>
      <c r="F238" s="48"/>
      <c r="G238" s="48"/>
      <c r="H238" s="48"/>
      <c r="I238" s="48">
        <v>0</v>
      </c>
      <c r="J238" s="77">
        <v>2739.7260273972602</v>
      </c>
      <c r="K238" s="48">
        <v>0</v>
      </c>
      <c r="L238" s="49">
        <v>55</v>
      </c>
      <c r="O238" s="21">
        <f>MATCH(D238, 'Юн-эконом'!B$2:B1002,0)</f>
        <v>180</v>
      </c>
    </row>
    <row r="239" spans="1:15" ht="15">
      <c r="A239" s="48" t="s">
        <v>683</v>
      </c>
      <c r="B239" s="48" t="s">
        <v>684</v>
      </c>
      <c r="C239" s="48">
        <v>184439899</v>
      </c>
      <c r="D239" s="48" t="s">
        <v>469</v>
      </c>
      <c r="E239" s="48">
        <v>2038852938347</v>
      </c>
      <c r="F239" s="48"/>
      <c r="G239" s="48"/>
      <c r="H239" s="48"/>
      <c r="I239" s="48">
        <v>0</v>
      </c>
      <c r="J239" s="77">
        <v>3652.9680365296804</v>
      </c>
      <c r="K239" s="48">
        <v>0</v>
      </c>
      <c r="L239" s="49">
        <v>55</v>
      </c>
      <c r="O239" s="21">
        <f>MATCH(D239, 'Юн-эконом'!B$2:B1002,0)</f>
        <v>229</v>
      </c>
    </row>
    <row r="240" spans="1:15" ht="15">
      <c r="A240" s="48" t="s">
        <v>683</v>
      </c>
      <c r="B240" s="48" t="s">
        <v>684</v>
      </c>
      <c r="C240" s="48">
        <v>184440112</v>
      </c>
      <c r="D240" s="48" t="s">
        <v>523</v>
      </c>
      <c r="E240" s="48">
        <v>2038852939016</v>
      </c>
      <c r="F240" s="48"/>
      <c r="G240" s="48"/>
      <c r="H240" s="48"/>
      <c r="I240" s="48">
        <v>0</v>
      </c>
      <c r="J240" s="77">
        <v>6392.6940639269405</v>
      </c>
      <c r="K240" s="48">
        <v>0</v>
      </c>
      <c r="L240" s="49">
        <v>55</v>
      </c>
      <c r="O240" s="21">
        <f>MATCH(D240, 'Юн-эконом'!B$2:B1002,0)</f>
        <v>256</v>
      </c>
    </row>
    <row r="241" spans="1:15" ht="15">
      <c r="A241" s="48" t="s">
        <v>683</v>
      </c>
      <c r="B241" s="48" t="s">
        <v>684</v>
      </c>
      <c r="C241" s="48">
        <v>184440136</v>
      </c>
      <c r="D241" s="48" t="s">
        <v>573</v>
      </c>
      <c r="E241" s="48">
        <v>2038852939160</v>
      </c>
      <c r="F241" s="48"/>
      <c r="G241" s="48"/>
      <c r="H241" s="48"/>
      <c r="I241" s="48">
        <v>0</v>
      </c>
      <c r="J241" s="77">
        <v>2435.3120243531203</v>
      </c>
      <c r="K241" s="48">
        <v>0</v>
      </c>
      <c r="L241" s="49">
        <v>55</v>
      </c>
      <c r="O241" s="21">
        <f>MATCH(D241, 'Юн-эконом'!B$2:B1002,0)</f>
        <v>281</v>
      </c>
    </row>
    <row r="242" spans="1:15" ht="15">
      <c r="A242" s="48" t="s">
        <v>683</v>
      </c>
      <c r="B242" s="48" t="s">
        <v>684</v>
      </c>
      <c r="C242" s="48">
        <v>184440217</v>
      </c>
      <c r="D242" s="48" t="s">
        <v>619</v>
      </c>
      <c r="E242" s="48">
        <v>2038852939467</v>
      </c>
      <c r="F242" s="48"/>
      <c r="G242" s="48"/>
      <c r="H242" s="48"/>
      <c r="I242" s="48">
        <v>0</v>
      </c>
      <c r="J242" s="77">
        <v>7610.3500761035002</v>
      </c>
      <c r="K242" s="48">
        <v>0</v>
      </c>
      <c r="L242" s="49">
        <v>55</v>
      </c>
      <c r="O242" s="21">
        <f>MATCH(D242, 'Юн-эконом'!B$2:B1002,0)</f>
        <v>304</v>
      </c>
    </row>
    <row r="243" spans="1:15" ht="15">
      <c r="A243" s="48" t="s">
        <v>683</v>
      </c>
      <c r="B243" s="48" t="s">
        <v>684</v>
      </c>
      <c r="C243" s="48">
        <v>184440397</v>
      </c>
      <c r="D243" s="48" t="s">
        <v>204</v>
      </c>
      <c r="E243" s="48">
        <v>2038852940210</v>
      </c>
      <c r="F243" s="48"/>
      <c r="G243" s="48"/>
      <c r="H243" s="48"/>
      <c r="I243" s="48">
        <v>0</v>
      </c>
      <c r="J243" s="79">
        <v>3348.5540334855405</v>
      </c>
      <c r="K243" s="50"/>
      <c r="L243" s="49">
        <v>55</v>
      </c>
      <c r="O243" s="21">
        <f>MATCH(D243, 'Юн-эконом'!B$2:B1002,0)</f>
        <v>98</v>
      </c>
    </row>
    <row r="244" spans="1:15" ht="15">
      <c r="A244" s="50"/>
      <c r="B244" s="50"/>
      <c r="C244" s="50"/>
      <c r="D244" s="50"/>
      <c r="E244" s="50"/>
      <c r="F244" s="50"/>
      <c r="G244" s="50"/>
      <c r="H244" s="50"/>
      <c r="I244" s="50"/>
      <c r="J244" s="51"/>
      <c r="K244" s="50"/>
      <c r="L244" s="80"/>
    </row>
    <row r="245" spans="1:15" ht="15">
      <c r="A245" s="50"/>
      <c r="B245" s="50"/>
      <c r="C245" s="50"/>
      <c r="D245" s="50"/>
      <c r="E245" s="50"/>
      <c r="F245" s="50"/>
      <c r="G245" s="50"/>
      <c r="H245" s="50"/>
      <c r="I245" s="50"/>
      <c r="J245" s="51"/>
      <c r="K245" s="50"/>
      <c r="L245" s="80"/>
    </row>
    <row r="246" spans="1:15" ht="15">
      <c r="A246" s="50"/>
      <c r="B246" s="50"/>
      <c r="C246" s="50"/>
      <c r="D246" s="50"/>
      <c r="E246" s="50"/>
      <c r="F246" s="50"/>
      <c r="G246" s="50"/>
      <c r="H246" s="50"/>
      <c r="I246" s="50"/>
      <c r="J246" s="81"/>
    </row>
    <row r="247" spans="1:15" ht="12.75">
      <c r="J247" s="81"/>
    </row>
    <row r="248" spans="1:15" ht="12.75">
      <c r="J248" s="81"/>
    </row>
    <row r="249" spans="1:15" ht="12.75">
      <c r="J249" s="81"/>
    </row>
    <row r="250" spans="1:15" ht="12.75">
      <c r="J250" s="81"/>
    </row>
    <row r="251" spans="1:15" ht="12.75">
      <c r="J251" s="81"/>
    </row>
    <row r="252" spans="1:15" ht="12.75">
      <c r="J252" s="81"/>
    </row>
    <row r="253" spans="1:15" ht="12.75">
      <c r="J253" s="81"/>
    </row>
    <row r="254" spans="1:15" ht="12.75">
      <c r="J254" s="81"/>
    </row>
    <row r="255" spans="1:15" ht="12.75">
      <c r="J255" s="81"/>
    </row>
    <row r="256" spans="1:15" ht="12.75">
      <c r="J256" s="81"/>
    </row>
    <row r="257" spans="10:10" ht="12.75">
      <c r="J257" s="81"/>
    </row>
    <row r="258" spans="10:10" ht="12.75">
      <c r="J258" s="81"/>
    </row>
    <row r="259" spans="10:10" ht="12.75">
      <c r="J259" s="81"/>
    </row>
    <row r="260" spans="10:10" ht="12.75">
      <c r="J260" s="81"/>
    </row>
    <row r="261" spans="10:10" ht="12.75">
      <c r="J261" s="81"/>
    </row>
    <row r="262" spans="10:10" ht="12.75">
      <c r="J262" s="81"/>
    </row>
    <row r="263" spans="10:10" ht="12.75">
      <c r="J263" s="81"/>
    </row>
    <row r="264" spans="10:10" ht="12.75">
      <c r="J264" s="81"/>
    </row>
    <row r="265" spans="10:10" ht="12.75">
      <c r="J265" s="81"/>
    </row>
    <row r="266" spans="10:10" ht="12.75">
      <c r="J266" s="81"/>
    </row>
    <row r="267" spans="10:10" ht="12.75">
      <c r="J267" s="81"/>
    </row>
    <row r="268" spans="10:10" ht="12.75">
      <c r="J268" s="81"/>
    </row>
    <row r="269" spans="10:10" ht="12.75">
      <c r="J269" s="81"/>
    </row>
    <row r="270" spans="10:10" ht="12.75">
      <c r="J270" s="81"/>
    </row>
    <row r="271" spans="10:10" ht="12.75">
      <c r="J271" s="81"/>
    </row>
    <row r="272" spans="10:10" ht="12.75">
      <c r="J272" s="81"/>
    </row>
    <row r="273" spans="10:10" ht="12.75">
      <c r="J273" s="81"/>
    </row>
    <row r="274" spans="10:10" ht="12.75">
      <c r="J274" s="81"/>
    </row>
    <row r="275" spans="10:10" ht="12.75">
      <c r="J275" s="81"/>
    </row>
    <row r="276" spans="10:10" ht="12.75">
      <c r="J276" s="81"/>
    </row>
    <row r="277" spans="10:10" ht="12.75">
      <c r="J277" s="81"/>
    </row>
    <row r="278" spans="10:10" ht="12.75">
      <c r="J278" s="81"/>
    </row>
    <row r="279" spans="10:10" ht="12.75">
      <c r="J279" s="81"/>
    </row>
    <row r="280" spans="10:10" ht="12.75">
      <c r="J280" s="81"/>
    </row>
    <row r="281" spans="10:10" ht="12.75">
      <c r="J281" s="81"/>
    </row>
    <row r="282" spans="10:10" ht="12.75">
      <c r="J282" s="81"/>
    </row>
    <row r="283" spans="10:10" ht="12.75">
      <c r="J283" s="81"/>
    </row>
    <row r="284" spans="10:10" ht="12.75">
      <c r="J284" s="81"/>
    </row>
    <row r="285" spans="10:10" ht="12.75">
      <c r="J285" s="81"/>
    </row>
    <row r="286" spans="10:10" ht="12.75">
      <c r="J286" s="81"/>
    </row>
    <row r="287" spans="10:10" ht="12.75">
      <c r="J287" s="81"/>
    </row>
    <row r="288" spans="10:10" ht="12.75">
      <c r="J288" s="81"/>
    </row>
    <row r="289" spans="10:10" ht="12.75">
      <c r="J289" s="81"/>
    </row>
    <row r="290" spans="10:10" ht="12.75">
      <c r="J290" s="81"/>
    </row>
    <row r="291" spans="10:10" ht="12.75">
      <c r="J291" s="81"/>
    </row>
    <row r="292" spans="10:10" ht="12.75">
      <c r="J292" s="81"/>
    </row>
    <row r="293" spans="10:10" ht="12.75">
      <c r="J293" s="81"/>
    </row>
    <row r="294" spans="10:10" ht="12.75">
      <c r="J294" s="81"/>
    </row>
    <row r="295" spans="10:10" ht="12.75">
      <c r="J295" s="81"/>
    </row>
    <row r="296" spans="10:10" ht="12.75">
      <c r="J296" s="81"/>
    </row>
    <row r="297" spans="10:10" ht="12.75">
      <c r="J297" s="81"/>
    </row>
    <row r="298" spans="10:10" ht="12.75">
      <c r="J298" s="81"/>
    </row>
    <row r="299" spans="10:10" ht="12.75">
      <c r="J299" s="81"/>
    </row>
    <row r="300" spans="10:10" ht="12.75">
      <c r="J300" s="81"/>
    </row>
    <row r="301" spans="10:10" ht="12.75">
      <c r="J301" s="81"/>
    </row>
    <row r="302" spans="10:10" ht="12.75">
      <c r="J302" s="81"/>
    </row>
    <row r="303" spans="10:10" ht="12.75">
      <c r="J303" s="81"/>
    </row>
    <row r="304" spans="10:10" ht="12.75">
      <c r="J304" s="81"/>
    </row>
    <row r="305" spans="10:10" ht="12.75">
      <c r="J305" s="81"/>
    </row>
    <row r="306" spans="10:10" ht="12.75">
      <c r="J306" s="81"/>
    </row>
    <row r="307" spans="10:10" ht="12.75">
      <c r="J307" s="81"/>
    </row>
    <row r="308" spans="10:10" ht="12.75">
      <c r="J308" s="81"/>
    </row>
    <row r="309" spans="10:10" ht="12.75">
      <c r="J309" s="81"/>
    </row>
    <row r="310" spans="10:10" ht="12.75">
      <c r="J310" s="81"/>
    </row>
    <row r="311" spans="10:10" ht="12.75">
      <c r="J311" s="81"/>
    </row>
    <row r="312" spans="10:10" ht="12.75">
      <c r="J312" s="81"/>
    </row>
    <row r="313" spans="10:10" ht="12.75">
      <c r="J313" s="81"/>
    </row>
    <row r="314" spans="10:10" ht="12.75">
      <c r="J314" s="81"/>
    </row>
    <row r="315" spans="10:10" ht="12.75">
      <c r="J315" s="81"/>
    </row>
    <row r="316" spans="10:10" ht="12.75">
      <c r="J316" s="81"/>
    </row>
    <row r="317" spans="10:10" ht="12.75">
      <c r="J317" s="81"/>
    </row>
    <row r="318" spans="10:10" ht="12.75">
      <c r="J318" s="81"/>
    </row>
    <row r="319" spans="10:10" ht="12.75">
      <c r="J319" s="81"/>
    </row>
    <row r="320" spans="10:10" ht="12.75">
      <c r="J320" s="81"/>
    </row>
    <row r="321" spans="10:10" ht="12.75">
      <c r="J321" s="81"/>
    </row>
    <row r="322" spans="10:10" ht="12.75">
      <c r="J322" s="81"/>
    </row>
    <row r="323" spans="10:10" ht="12.75">
      <c r="J323" s="81"/>
    </row>
    <row r="324" spans="10:10" ht="12.75">
      <c r="J324" s="81"/>
    </row>
    <row r="325" spans="10:10" ht="12.75">
      <c r="J325" s="81"/>
    </row>
    <row r="326" spans="10:10" ht="12.75">
      <c r="J326" s="81"/>
    </row>
    <row r="327" spans="10:10" ht="12.75">
      <c r="J327" s="81"/>
    </row>
    <row r="328" spans="10:10" ht="12.75">
      <c r="J328" s="81"/>
    </row>
    <row r="329" spans="10:10" ht="12.75">
      <c r="J329" s="81"/>
    </row>
    <row r="330" spans="10:10" ht="12.75">
      <c r="J330" s="81"/>
    </row>
    <row r="331" spans="10:10" ht="12.75">
      <c r="J331" s="81"/>
    </row>
    <row r="332" spans="10:10" ht="12.75">
      <c r="J332" s="81"/>
    </row>
    <row r="333" spans="10:10" ht="12.75">
      <c r="J333" s="81"/>
    </row>
    <row r="334" spans="10:10" ht="12.75">
      <c r="J334" s="81"/>
    </row>
    <row r="335" spans="10:10" ht="12.75">
      <c r="J335" s="81"/>
    </row>
    <row r="336" spans="10:10" ht="12.75">
      <c r="J336" s="81"/>
    </row>
    <row r="337" spans="10:10" ht="12.75">
      <c r="J337" s="81"/>
    </row>
    <row r="338" spans="10:10" ht="12.75">
      <c r="J338" s="81"/>
    </row>
    <row r="339" spans="10:10" ht="12.75">
      <c r="J339" s="81"/>
    </row>
    <row r="340" spans="10:10" ht="12.75">
      <c r="J340" s="81"/>
    </row>
    <row r="341" spans="10:10" ht="12.75">
      <c r="J341" s="81"/>
    </row>
    <row r="342" spans="10:10" ht="12.75">
      <c r="J342" s="81"/>
    </row>
    <row r="343" spans="10:10" ht="12.75">
      <c r="J343" s="81"/>
    </row>
    <row r="344" spans="10:10" ht="12.75">
      <c r="J344" s="81"/>
    </row>
    <row r="345" spans="10:10" ht="12.75">
      <c r="J345" s="81"/>
    </row>
    <row r="346" spans="10:10" ht="12.75">
      <c r="J346" s="81"/>
    </row>
    <row r="347" spans="10:10" ht="12.75">
      <c r="J347" s="81"/>
    </row>
    <row r="348" spans="10:10" ht="12.75">
      <c r="J348" s="81"/>
    </row>
    <row r="349" spans="10:10" ht="12.75">
      <c r="J349" s="81"/>
    </row>
    <row r="350" spans="10:10" ht="12.75">
      <c r="J350" s="81"/>
    </row>
    <row r="351" spans="10:10" ht="12.75">
      <c r="J351" s="81"/>
    </row>
    <row r="352" spans="10:10" ht="12.75">
      <c r="J352" s="81"/>
    </row>
    <row r="353" spans="10:10" ht="12.75">
      <c r="J353" s="81"/>
    </row>
    <row r="354" spans="10:10" ht="12.75">
      <c r="J354" s="81"/>
    </row>
    <row r="355" spans="10:10" ht="12.75">
      <c r="J355" s="81"/>
    </row>
    <row r="356" spans="10:10" ht="12.75">
      <c r="J356" s="81"/>
    </row>
    <row r="357" spans="10:10" ht="12.75">
      <c r="J357" s="81"/>
    </row>
    <row r="358" spans="10:10" ht="12.75">
      <c r="J358" s="81"/>
    </row>
    <row r="359" spans="10:10" ht="12.75">
      <c r="J359" s="81"/>
    </row>
    <row r="360" spans="10:10" ht="12.75">
      <c r="J360" s="81"/>
    </row>
    <row r="361" spans="10:10" ht="12.75">
      <c r="J361" s="81"/>
    </row>
    <row r="362" spans="10:10" ht="12.75">
      <c r="J362" s="81"/>
    </row>
    <row r="363" spans="10:10" ht="12.75">
      <c r="J363" s="81"/>
    </row>
    <row r="364" spans="10:10" ht="12.75">
      <c r="J364" s="81"/>
    </row>
    <row r="365" spans="10:10" ht="12.75">
      <c r="J365" s="81"/>
    </row>
    <row r="366" spans="10:10" ht="12.75">
      <c r="J366" s="81"/>
    </row>
    <row r="367" spans="10:10" ht="12.75">
      <c r="J367" s="81"/>
    </row>
    <row r="368" spans="10:10" ht="12.75">
      <c r="J368" s="81"/>
    </row>
    <row r="369" spans="10:10" ht="12.75">
      <c r="J369" s="81"/>
    </row>
    <row r="370" spans="10:10" ht="12.75">
      <c r="J370" s="81"/>
    </row>
    <row r="371" spans="10:10" ht="12.75">
      <c r="J371" s="81"/>
    </row>
    <row r="372" spans="10:10" ht="12.75">
      <c r="J372" s="81"/>
    </row>
    <row r="373" spans="10:10" ht="12.75">
      <c r="J373" s="81"/>
    </row>
    <row r="374" spans="10:10" ht="12.75">
      <c r="J374" s="81"/>
    </row>
    <row r="375" spans="10:10" ht="12.75">
      <c r="J375" s="81"/>
    </row>
    <row r="376" spans="10:10" ht="12.75">
      <c r="J376" s="81"/>
    </row>
    <row r="377" spans="10:10" ht="12.75">
      <c r="J377" s="81"/>
    </row>
    <row r="378" spans="10:10" ht="12.75">
      <c r="J378" s="81"/>
    </row>
    <row r="379" spans="10:10" ht="12.75">
      <c r="J379" s="81"/>
    </row>
    <row r="380" spans="10:10" ht="12.75">
      <c r="J380" s="81"/>
    </row>
    <row r="381" spans="10:10" ht="12.75">
      <c r="J381" s="81"/>
    </row>
    <row r="382" spans="10:10" ht="12.75">
      <c r="J382" s="81"/>
    </row>
    <row r="383" spans="10:10" ht="12.75">
      <c r="J383" s="81"/>
    </row>
    <row r="384" spans="10:10" ht="12.75">
      <c r="J384" s="81"/>
    </row>
    <row r="385" spans="10:10" ht="12.75">
      <c r="J385" s="81"/>
    </row>
    <row r="386" spans="10:10" ht="12.75">
      <c r="J386" s="81"/>
    </row>
    <row r="387" spans="10:10" ht="12.75">
      <c r="J387" s="81"/>
    </row>
    <row r="388" spans="10:10" ht="12.75">
      <c r="J388" s="81"/>
    </row>
    <row r="389" spans="10:10" ht="12.75">
      <c r="J389" s="81"/>
    </row>
    <row r="390" spans="10:10" ht="12.75">
      <c r="J390" s="81"/>
    </row>
    <row r="391" spans="10:10" ht="12.75">
      <c r="J391" s="81"/>
    </row>
    <row r="392" spans="10:10" ht="12.75">
      <c r="J392" s="81"/>
    </row>
    <row r="393" spans="10:10" ht="12.75">
      <c r="J393" s="81"/>
    </row>
    <row r="394" spans="10:10" ht="12.75">
      <c r="J394" s="81"/>
    </row>
    <row r="395" spans="10:10" ht="12.75">
      <c r="J395" s="81"/>
    </row>
    <row r="396" spans="10:10" ht="12.75">
      <c r="J396" s="81"/>
    </row>
    <row r="397" spans="10:10" ht="12.75">
      <c r="J397" s="81"/>
    </row>
    <row r="398" spans="10:10" ht="12.75">
      <c r="J398" s="81"/>
    </row>
    <row r="399" spans="10:10" ht="12.75">
      <c r="J399" s="81"/>
    </row>
    <row r="400" spans="10:10" ht="12.75">
      <c r="J400" s="81"/>
    </row>
    <row r="401" spans="10:10" ht="12.75">
      <c r="J401" s="81"/>
    </row>
    <row r="402" spans="10:10" ht="12.75">
      <c r="J402" s="81"/>
    </row>
    <row r="403" spans="10:10" ht="12.75">
      <c r="J403" s="81"/>
    </row>
    <row r="404" spans="10:10" ht="12.75">
      <c r="J404" s="81"/>
    </row>
    <row r="405" spans="10:10" ht="12.75">
      <c r="J405" s="81"/>
    </row>
    <row r="406" spans="10:10" ht="12.75">
      <c r="J406" s="81"/>
    </row>
    <row r="407" spans="10:10" ht="12.75">
      <c r="J407" s="81"/>
    </row>
    <row r="408" spans="10:10" ht="12.75">
      <c r="J408" s="81"/>
    </row>
    <row r="409" spans="10:10" ht="12.75">
      <c r="J409" s="81"/>
    </row>
    <row r="410" spans="10:10" ht="12.75">
      <c r="J410" s="81"/>
    </row>
    <row r="411" spans="10:10" ht="12.75">
      <c r="J411" s="81"/>
    </row>
    <row r="412" spans="10:10" ht="12.75">
      <c r="J412" s="81"/>
    </row>
    <row r="413" spans="10:10" ht="12.75">
      <c r="J413" s="81"/>
    </row>
    <row r="414" spans="10:10" ht="12.75">
      <c r="J414" s="81"/>
    </row>
    <row r="415" spans="10:10" ht="12.75">
      <c r="J415" s="81"/>
    </row>
    <row r="416" spans="10:10" ht="12.75">
      <c r="J416" s="81"/>
    </row>
    <row r="417" spans="10:10" ht="12.75">
      <c r="J417" s="81"/>
    </row>
    <row r="418" spans="10:10" ht="12.75">
      <c r="J418" s="81"/>
    </row>
    <row r="419" spans="10:10" ht="12.75">
      <c r="J419" s="81"/>
    </row>
    <row r="420" spans="10:10" ht="12.75">
      <c r="J420" s="81"/>
    </row>
    <row r="421" spans="10:10" ht="12.75">
      <c r="J421" s="81"/>
    </row>
    <row r="422" spans="10:10" ht="12.75">
      <c r="J422" s="81"/>
    </row>
    <row r="423" spans="10:10" ht="12.75">
      <c r="J423" s="81"/>
    </row>
    <row r="424" spans="10:10" ht="12.75">
      <c r="J424" s="81"/>
    </row>
    <row r="425" spans="10:10" ht="12.75">
      <c r="J425" s="81"/>
    </row>
    <row r="426" spans="10:10" ht="12.75">
      <c r="J426" s="81"/>
    </row>
    <row r="427" spans="10:10" ht="12.75">
      <c r="J427" s="81"/>
    </row>
    <row r="428" spans="10:10" ht="12.75">
      <c r="J428" s="81"/>
    </row>
    <row r="429" spans="10:10" ht="12.75">
      <c r="J429" s="81"/>
    </row>
    <row r="430" spans="10:10" ht="12.75">
      <c r="J430" s="81"/>
    </row>
    <row r="431" spans="10:10" ht="12.75">
      <c r="J431" s="81"/>
    </row>
    <row r="432" spans="10:10" ht="12.75">
      <c r="J432" s="81"/>
    </row>
    <row r="433" spans="10:10" ht="12.75">
      <c r="J433" s="81"/>
    </row>
    <row r="434" spans="10:10" ht="12.75">
      <c r="J434" s="81"/>
    </row>
    <row r="435" spans="10:10" ht="12.75">
      <c r="J435" s="81"/>
    </row>
    <row r="436" spans="10:10" ht="12.75">
      <c r="J436" s="81"/>
    </row>
    <row r="437" spans="10:10" ht="12.75">
      <c r="J437" s="81"/>
    </row>
    <row r="438" spans="10:10" ht="12.75">
      <c r="J438" s="81"/>
    </row>
    <row r="439" spans="10:10" ht="12.75">
      <c r="J439" s="81"/>
    </row>
    <row r="440" spans="10:10" ht="12.75">
      <c r="J440" s="81"/>
    </row>
    <row r="441" spans="10:10" ht="12.75">
      <c r="J441" s="81"/>
    </row>
    <row r="442" spans="10:10" ht="12.75">
      <c r="J442" s="81"/>
    </row>
    <row r="443" spans="10:10" ht="12.75">
      <c r="J443" s="81"/>
    </row>
    <row r="444" spans="10:10" ht="12.75">
      <c r="J444" s="81"/>
    </row>
    <row r="445" spans="10:10" ht="12.75">
      <c r="J445" s="81"/>
    </row>
    <row r="446" spans="10:10" ht="12.75">
      <c r="J446" s="81"/>
    </row>
    <row r="447" spans="10:10" ht="12.75">
      <c r="J447" s="81"/>
    </row>
    <row r="448" spans="10:10" ht="12.75">
      <c r="J448" s="81"/>
    </row>
    <row r="449" spans="10:10" ht="12.75">
      <c r="J449" s="81"/>
    </row>
    <row r="450" spans="10:10" ht="12.75">
      <c r="J450" s="81"/>
    </row>
    <row r="451" spans="10:10" ht="12.75">
      <c r="J451" s="81"/>
    </row>
    <row r="452" spans="10:10" ht="12.75">
      <c r="J452" s="81"/>
    </row>
    <row r="453" spans="10:10" ht="12.75">
      <c r="J453" s="81"/>
    </row>
    <row r="454" spans="10:10" ht="12.75">
      <c r="J454" s="81"/>
    </row>
    <row r="455" spans="10:10" ht="12.75">
      <c r="J455" s="81"/>
    </row>
    <row r="456" spans="10:10" ht="12.75">
      <c r="J456" s="81"/>
    </row>
    <row r="457" spans="10:10" ht="12.75">
      <c r="J457" s="81"/>
    </row>
    <row r="458" spans="10:10" ht="12.75">
      <c r="J458" s="81"/>
    </row>
    <row r="459" spans="10:10" ht="12.75">
      <c r="J459" s="81"/>
    </row>
    <row r="460" spans="10:10" ht="12.75">
      <c r="J460" s="81"/>
    </row>
    <row r="461" spans="10:10" ht="12.75">
      <c r="J461" s="81"/>
    </row>
    <row r="462" spans="10:10" ht="12.75">
      <c r="J462" s="81"/>
    </row>
    <row r="463" spans="10:10" ht="12.75">
      <c r="J463" s="81"/>
    </row>
    <row r="464" spans="10:10" ht="12.75">
      <c r="J464" s="81"/>
    </row>
    <row r="465" spans="10:10" ht="12.75">
      <c r="J465" s="81"/>
    </row>
    <row r="466" spans="10:10" ht="12.75">
      <c r="J466" s="81"/>
    </row>
    <row r="467" spans="10:10" ht="12.75">
      <c r="J467" s="81"/>
    </row>
    <row r="468" spans="10:10" ht="12.75">
      <c r="J468" s="81"/>
    </row>
    <row r="469" spans="10:10" ht="12.75">
      <c r="J469" s="81"/>
    </row>
    <row r="470" spans="10:10" ht="12.75">
      <c r="J470" s="81"/>
    </row>
    <row r="471" spans="10:10" ht="12.75">
      <c r="J471" s="81"/>
    </row>
    <row r="472" spans="10:10" ht="12.75">
      <c r="J472" s="81"/>
    </row>
    <row r="473" spans="10:10" ht="12.75">
      <c r="J473" s="81"/>
    </row>
    <row r="474" spans="10:10" ht="12.75">
      <c r="J474" s="81"/>
    </row>
    <row r="475" spans="10:10" ht="12.75">
      <c r="J475" s="81"/>
    </row>
    <row r="476" spans="10:10" ht="12.75">
      <c r="J476" s="81"/>
    </row>
    <row r="477" spans="10:10" ht="12.75">
      <c r="J477" s="81"/>
    </row>
    <row r="478" spans="10:10" ht="12.75">
      <c r="J478" s="81"/>
    </row>
    <row r="479" spans="10:10" ht="12.75">
      <c r="J479" s="81"/>
    </row>
    <row r="480" spans="10:10" ht="12.75">
      <c r="J480" s="81"/>
    </row>
    <row r="481" spans="10:10" ht="12.75">
      <c r="J481" s="81"/>
    </row>
    <row r="482" spans="10:10" ht="12.75">
      <c r="J482" s="81"/>
    </row>
    <row r="483" spans="10:10" ht="12.75">
      <c r="J483" s="81"/>
    </row>
    <row r="484" spans="10:10" ht="12.75">
      <c r="J484" s="81"/>
    </row>
    <row r="485" spans="10:10" ht="12.75">
      <c r="J485" s="81"/>
    </row>
    <row r="486" spans="10:10" ht="12.75">
      <c r="J486" s="81"/>
    </row>
    <row r="487" spans="10:10" ht="12.75">
      <c r="J487" s="81"/>
    </row>
    <row r="488" spans="10:10" ht="12.75">
      <c r="J488" s="81"/>
    </row>
    <row r="489" spans="10:10" ht="12.75">
      <c r="J489" s="81"/>
    </row>
    <row r="490" spans="10:10" ht="12.75">
      <c r="J490" s="81"/>
    </row>
    <row r="491" spans="10:10" ht="12.75">
      <c r="J491" s="81"/>
    </row>
    <row r="492" spans="10:10" ht="12.75">
      <c r="J492" s="81"/>
    </row>
    <row r="493" spans="10:10" ht="12.75">
      <c r="J493" s="81"/>
    </row>
    <row r="494" spans="10:10" ht="12.75">
      <c r="J494" s="81"/>
    </row>
    <row r="495" spans="10:10" ht="12.75">
      <c r="J495" s="81"/>
    </row>
    <row r="496" spans="10:10" ht="12.75">
      <c r="J496" s="81"/>
    </row>
    <row r="497" spans="10:10" ht="12.75">
      <c r="J497" s="81"/>
    </row>
    <row r="498" spans="10:10" ht="12.75">
      <c r="J498" s="81"/>
    </row>
    <row r="499" spans="10:10" ht="12.75">
      <c r="J499" s="81"/>
    </row>
    <row r="500" spans="10:10" ht="12.75">
      <c r="J500" s="81"/>
    </row>
    <row r="501" spans="10:10" ht="12.75">
      <c r="J501" s="81"/>
    </row>
    <row r="502" spans="10:10" ht="12.75">
      <c r="J502" s="81"/>
    </row>
    <row r="503" spans="10:10" ht="12.75">
      <c r="J503" s="81"/>
    </row>
    <row r="504" spans="10:10" ht="12.75">
      <c r="J504" s="81"/>
    </row>
    <row r="505" spans="10:10" ht="12.75">
      <c r="J505" s="81"/>
    </row>
    <row r="506" spans="10:10" ht="12.75">
      <c r="J506" s="81"/>
    </row>
    <row r="507" spans="10:10" ht="12.75">
      <c r="J507" s="81"/>
    </row>
    <row r="508" spans="10:10" ht="12.75">
      <c r="J508" s="81"/>
    </row>
    <row r="509" spans="10:10" ht="12.75">
      <c r="J509" s="81"/>
    </row>
    <row r="510" spans="10:10" ht="12.75">
      <c r="J510" s="81"/>
    </row>
    <row r="511" spans="10:10" ht="12.75">
      <c r="J511" s="81"/>
    </row>
    <row r="512" spans="10:10" ht="12.75">
      <c r="J512" s="81"/>
    </row>
    <row r="513" spans="10:10" ht="12.75">
      <c r="J513" s="81"/>
    </row>
    <row r="514" spans="10:10" ht="12.75">
      <c r="J514" s="81"/>
    </row>
    <row r="515" spans="10:10" ht="12.75">
      <c r="J515" s="81"/>
    </row>
    <row r="516" spans="10:10" ht="12.75">
      <c r="J516" s="81"/>
    </row>
    <row r="517" spans="10:10" ht="12.75">
      <c r="J517" s="81"/>
    </row>
    <row r="518" spans="10:10" ht="12.75">
      <c r="J518" s="81"/>
    </row>
    <row r="519" spans="10:10" ht="12.75">
      <c r="J519" s="81"/>
    </row>
    <row r="520" spans="10:10" ht="12.75">
      <c r="J520" s="81"/>
    </row>
    <row r="521" spans="10:10" ht="12.75">
      <c r="J521" s="81"/>
    </row>
    <row r="522" spans="10:10" ht="12.75">
      <c r="J522" s="81"/>
    </row>
    <row r="523" spans="10:10" ht="12.75">
      <c r="J523" s="81"/>
    </row>
    <row r="524" spans="10:10" ht="12.75">
      <c r="J524" s="81"/>
    </row>
    <row r="525" spans="10:10" ht="12.75">
      <c r="J525" s="81"/>
    </row>
    <row r="526" spans="10:10" ht="12.75">
      <c r="J526" s="81"/>
    </row>
    <row r="527" spans="10:10" ht="12.75">
      <c r="J527" s="81"/>
    </row>
    <row r="528" spans="10:10" ht="12.75">
      <c r="J528" s="81"/>
    </row>
    <row r="529" spans="10:10" ht="12.75">
      <c r="J529" s="81"/>
    </row>
    <row r="530" spans="10:10" ht="12.75">
      <c r="J530" s="81"/>
    </row>
    <row r="531" spans="10:10" ht="12.75">
      <c r="J531" s="81"/>
    </row>
    <row r="532" spans="10:10" ht="12.75">
      <c r="J532" s="81"/>
    </row>
    <row r="533" spans="10:10" ht="12.75">
      <c r="J533" s="81"/>
    </row>
    <row r="534" spans="10:10" ht="12.75">
      <c r="J534" s="81"/>
    </row>
    <row r="535" spans="10:10" ht="12.75">
      <c r="J535" s="81"/>
    </row>
    <row r="536" spans="10:10" ht="12.75">
      <c r="J536" s="81"/>
    </row>
    <row r="537" spans="10:10" ht="12.75">
      <c r="J537" s="81"/>
    </row>
    <row r="538" spans="10:10" ht="12.75">
      <c r="J538" s="81"/>
    </row>
    <row r="539" spans="10:10" ht="12.75">
      <c r="J539" s="81"/>
    </row>
    <row r="540" spans="10:10" ht="12.75">
      <c r="J540" s="81"/>
    </row>
    <row r="541" spans="10:10" ht="12.75">
      <c r="J541" s="81"/>
    </row>
    <row r="542" spans="10:10" ht="12.75">
      <c r="J542" s="81"/>
    </row>
    <row r="543" spans="10:10" ht="12.75">
      <c r="J543" s="81"/>
    </row>
    <row r="544" spans="10:10" ht="12.75">
      <c r="J544" s="81"/>
    </row>
    <row r="545" spans="10:10" ht="12.75">
      <c r="J545" s="81"/>
    </row>
    <row r="546" spans="10:10" ht="12.75">
      <c r="J546" s="81"/>
    </row>
    <row r="547" spans="10:10" ht="12.75">
      <c r="J547" s="81"/>
    </row>
    <row r="548" spans="10:10" ht="12.75">
      <c r="J548" s="81"/>
    </row>
    <row r="549" spans="10:10" ht="12.75">
      <c r="J549" s="81"/>
    </row>
    <row r="550" spans="10:10" ht="12.75">
      <c r="J550" s="81"/>
    </row>
    <row r="551" spans="10:10" ht="12.75">
      <c r="J551" s="81"/>
    </row>
    <row r="552" spans="10:10" ht="12.75">
      <c r="J552" s="81"/>
    </row>
    <row r="553" spans="10:10" ht="12.75">
      <c r="J553" s="81"/>
    </row>
    <row r="554" spans="10:10" ht="12.75">
      <c r="J554" s="81"/>
    </row>
    <row r="555" spans="10:10" ht="12.75">
      <c r="J555" s="81"/>
    </row>
    <row r="556" spans="10:10" ht="12.75">
      <c r="J556" s="81"/>
    </row>
    <row r="557" spans="10:10" ht="12.75">
      <c r="J557" s="81"/>
    </row>
    <row r="558" spans="10:10" ht="12.75">
      <c r="J558" s="81"/>
    </row>
    <row r="559" spans="10:10" ht="12.75">
      <c r="J559" s="81"/>
    </row>
    <row r="560" spans="10:10" ht="12.75">
      <c r="J560" s="81"/>
    </row>
    <row r="561" spans="10:10" ht="12.75">
      <c r="J561" s="81"/>
    </row>
    <row r="562" spans="10:10" ht="12.75">
      <c r="J562" s="81"/>
    </row>
    <row r="563" spans="10:10" ht="12.75">
      <c r="J563" s="81"/>
    </row>
    <row r="564" spans="10:10" ht="12.75">
      <c r="J564" s="81"/>
    </row>
    <row r="565" spans="10:10" ht="12.75">
      <c r="J565" s="81"/>
    </row>
    <row r="566" spans="10:10" ht="12.75">
      <c r="J566" s="81"/>
    </row>
    <row r="567" spans="10:10" ht="12.75">
      <c r="J567" s="81"/>
    </row>
    <row r="568" spans="10:10" ht="12.75">
      <c r="J568" s="81"/>
    </row>
    <row r="569" spans="10:10" ht="12.75">
      <c r="J569" s="81"/>
    </row>
    <row r="570" spans="10:10" ht="12.75">
      <c r="J570" s="81"/>
    </row>
    <row r="571" spans="10:10" ht="12.75">
      <c r="J571" s="81"/>
    </row>
    <row r="572" spans="10:10" ht="12.75">
      <c r="J572" s="81"/>
    </row>
    <row r="573" spans="10:10" ht="12.75">
      <c r="J573" s="81"/>
    </row>
    <row r="574" spans="10:10" ht="12.75">
      <c r="J574" s="81"/>
    </row>
    <row r="575" spans="10:10" ht="12.75">
      <c r="J575" s="81"/>
    </row>
    <row r="576" spans="10:10" ht="12.75">
      <c r="J576" s="81"/>
    </row>
    <row r="577" spans="10:10" ht="12.75">
      <c r="J577" s="81"/>
    </row>
    <row r="578" spans="10:10" ht="12.75">
      <c r="J578" s="81"/>
    </row>
    <row r="579" spans="10:10" ht="12.75">
      <c r="J579" s="81"/>
    </row>
    <row r="580" spans="10:10" ht="12.75">
      <c r="J580" s="81"/>
    </row>
    <row r="581" spans="10:10" ht="12.75">
      <c r="J581" s="81"/>
    </row>
    <row r="582" spans="10:10" ht="12.75">
      <c r="J582" s="81"/>
    </row>
    <row r="583" spans="10:10" ht="12.75">
      <c r="J583" s="81"/>
    </row>
    <row r="584" spans="10:10" ht="12.75">
      <c r="J584" s="81"/>
    </row>
    <row r="585" spans="10:10" ht="12.75">
      <c r="J585" s="81"/>
    </row>
    <row r="586" spans="10:10" ht="12.75">
      <c r="J586" s="81"/>
    </row>
    <row r="587" spans="10:10" ht="12.75">
      <c r="J587" s="81"/>
    </row>
    <row r="588" spans="10:10" ht="12.75">
      <c r="J588" s="81"/>
    </row>
    <row r="589" spans="10:10" ht="12.75">
      <c r="J589" s="81"/>
    </row>
    <row r="590" spans="10:10" ht="12.75">
      <c r="J590" s="81"/>
    </row>
    <row r="591" spans="10:10" ht="12.75">
      <c r="J591" s="81"/>
    </row>
    <row r="592" spans="10:10" ht="12.75">
      <c r="J592" s="81"/>
    </row>
    <row r="593" spans="10:10" ht="12.75">
      <c r="J593" s="81"/>
    </row>
    <row r="594" spans="10:10" ht="12.75">
      <c r="J594" s="81"/>
    </row>
    <row r="595" spans="10:10" ht="12.75">
      <c r="J595" s="81"/>
    </row>
    <row r="596" spans="10:10" ht="12.75">
      <c r="J596" s="81"/>
    </row>
    <row r="597" spans="10:10" ht="12.75">
      <c r="J597" s="81"/>
    </row>
    <row r="598" spans="10:10" ht="12.75">
      <c r="J598" s="81"/>
    </row>
    <row r="599" spans="10:10" ht="12.75">
      <c r="J599" s="81"/>
    </row>
    <row r="600" spans="10:10" ht="12.75">
      <c r="J600" s="81"/>
    </row>
    <row r="601" spans="10:10" ht="12.75">
      <c r="J601" s="81"/>
    </row>
    <row r="602" spans="10:10" ht="12.75">
      <c r="J602" s="81"/>
    </row>
    <row r="603" spans="10:10" ht="12.75">
      <c r="J603" s="81"/>
    </row>
    <row r="604" spans="10:10" ht="12.75">
      <c r="J604" s="81"/>
    </row>
    <row r="605" spans="10:10" ht="12.75">
      <c r="J605" s="81"/>
    </row>
    <row r="606" spans="10:10" ht="12.75">
      <c r="J606" s="81"/>
    </row>
    <row r="607" spans="10:10" ht="12.75">
      <c r="J607" s="81"/>
    </row>
    <row r="608" spans="10:10" ht="12.75">
      <c r="J608" s="81"/>
    </row>
    <row r="609" spans="10:10" ht="12.75">
      <c r="J609" s="81"/>
    </row>
    <row r="610" spans="10:10" ht="12.75">
      <c r="J610" s="81"/>
    </row>
    <row r="611" spans="10:10" ht="12.75">
      <c r="J611" s="81"/>
    </row>
    <row r="612" spans="10:10" ht="12.75">
      <c r="J612" s="81"/>
    </row>
    <row r="613" spans="10:10" ht="12.75">
      <c r="J613" s="81"/>
    </row>
    <row r="614" spans="10:10" ht="12.75">
      <c r="J614" s="81"/>
    </row>
    <row r="615" spans="10:10" ht="12.75">
      <c r="J615" s="81"/>
    </row>
    <row r="616" spans="10:10" ht="12.75">
      <c r="J616" s="81"/>
    </row>
    <row r="617" spans="10:10" ht="12.75">
      <c r="J617" s="81"/>
    </row>
    <row r="618" spans="10:10" ht="12.75">
      <c r="J618" s="81"/>
    </row>
    <row r="619" spans="10:10" ht="12.75">
      <c r="J619" s="81"/>
    </row>
    <row r="620" spans="10:10" ht="12.75">
      <c r="J620" s="81"/>
    </row>
    <row r="621" spans="10:10" ht="12.75">
      <c r="J621" s="81"/>
    </row>
    <row r="622" spans="10:10" ht="12.75">
      <c r="J622" s="81"/>
    </row>
    <row r="623" spans="10:10" ht="12.75">
      <c r="J623" s="81"/>
    </row>
    <row r="624" spans="10:10" ht="12.75">
      <c r="J624" s="81"/>
    </row>
    <row r="625" spans="10:10" ht="12.75">
      <c r="J625" s="81"/>
    </row>
    <row r="626" spans="10:10" ht="12.75">
      <c r="J626" s="81"/>
    </row>
    <row r="627" spans="10:10" ht="12.75">
      <c r="J627" s="81"/>
    </row>
    <row r="628" spans="10:10" ht="12.75">
      <c r="J628" s="81"/>
    </row>
    <row r="629" spans="10:10" ht="12.75">
      <c r="J629" s="81"/>
    </row>
    <row r="630" spans="10:10" ht="12.75">
      <c r="J630" s="81"/>
    </row>
    <row r="631" spans="10:10" ht="12.75">
      <c r="J631" s="81"/>
    </row>
    <row r="632" spans="10:10" ht="12.75">
      <c r="J632" s="81"/>
    </row>
    <row r="633" spans="10:10" ht="12.75">
      <c r="J633" s="81"/>
    </row>
    <row r="634" spans="10:10" ht="12.75">
      <c r="J634" s="81"/>
    </row>
    <row r="635" spans="10:10" ht="12.75">
      <c r="J635" s="81"/>
    </row>
    <row r="636" spans="10:10" ht="12.75">
      <c r="J636" s="81"/>
    </row>
    <row r="637" spans="10:10" ht="12.75">
      <c r="J637" s="81"/>
    </row>
    <row r="638" spans="10:10" ht="12.75">
      <c r="J638" s="81"/>
    </row>
    <row r="639" spans="10:10" ht="12.75">
      <c r="J639" s="81"/>
    </row>
    <row r="640" spans="10:10" ht="12.75">
      <c r="J640" s="81"/>
    </row>
    <row r="641" spans="10:10" ht="12.75">
      <c r="J641" s="81"/>
    </row>
    <row r="642" spans="10:10" ht="12.75">
      <c r="J642" s="81"/>
    </row>
    <row r="643" spans="10:10" ht="12.75">
      <c r="J643" s="81"/>
    </row>
    <row r="644" spans="10:10" ht="12.75">
      <c r="J644" s="81"/>
    </row>
    <row r="645" spans="10:10" ht="12.75">
      <c r="J645" s="81"/>
    </row>
    <row r="646" spans="10:10" ht="12.75">
      <c r="J646" s="81"/>
    </row>
    <row r="647" spans="10:10" ht="12.75">
      <c r="J647" s="81"/>
    </row>
    <row r="648" spans="10:10" ht="12.75">
      <c r="J648" s="81"/>
    </row>
    <row r="649" spans="10:10" ht="12.75">
      <c r="J649" s="81"/>
    </row>
    <row r="650" spans="10:10" ht="12.75">
      <c r="J650" s="81"/>
    </row>
    <row r="651" spans="10:10" ht="12.75">
      <c r="J651" s="81"/>
    </row>
    <row r="652" spans="10:10" ht="12.75">
      <c r="J652" s="81"/>
    </row>
    <row r="653" spans="10:10" ht="12.75">
      <c r="J653" s="81"/>
    </row>
    <row r="654" spans="10:10" ht="12.75">
      <c r="J654" s="81"/>
    </row>
    <row r="655" spans="10:10" ht="12.75">
      <c r="J655" s="81"/>
    </row>
    <row r="656" spans="10:10" ht="12.75">
      <c r="J656" s="81"/>
    </row>
    <row r="657" spans="10:10" ht="12.75">
      <c r="J657" s="81"/>
    </row>
    <row r="658" spans="10:10" ht="12.75">
      <c r="J658" s="81"/>
    </row>
    <row r="659" spans="10:10" ht="12.75">
      <c r="J659" s="81"/>
    </row>
    <row r="660" spans="10:10" ht="12.75">
      <c r="J660" s="81"/>
    </row>
    <row r="661" spans="10:10" ht="12.75">
      <c r="J661" s="81"/>
    </row>
    <row r="662" spans="10:10" ht="12.75">
      <c r="J662" s="81"/>
    </row>
    <row r="663" spans="10:10" ht="12.75">
      <c r="J663" s="81"/>
    </row>
    <row r="664" spans="10:10" ht="12.75">
      <c r="J664" s="81"/>
    </row>
    <row r="665" spans="10:10" ht="12.75">
      <c r="J665" s="81"/>
    </row>
    <row r="666" spans="10:10" ht="12.75">
      <c r="J666" s="81"/>
    </row>
    <row r="667" spans="10:10" ht="12.75">
      <c r="J667" s="81"/>
    </row>
    <row r="668" spans="10:10" ht="12.75">
      <c r="J668" s="81"/>
    </row>
    <row r="669" spans="10:10" ht="12.75">
      <c r="J669" s="81"/>
    </row>
    <row r="670" spans="10:10" ht="12.75">
      <c r="J670" s="81"/>
    </row>
    <row r="671" spans="10:10" ht="12.75">
      <c r="J671" s="81"/>
    </row>
    <row r="672" spans="10:10" ht="12.75">
      <c r="J672" s="81"/>
    </row>
    <row r="673" spans="10:10" ht="12.75">
      <c r="J673" s="81"/>
    </row>
    <row r="674" spans="10:10" ht="12.75">
      <c r="J674" s="81"/>
    </row>
    <row r="675" spans="10:10" ht="12.75">
      <c r="J675" s="81"/>
    </row>
    <row r="676" spans="10:10" ht="12.75">
      <c r="J676" s="81"/>
    </row>
    <row r="677" spans="10:10" ht="12.75">
      <c r="J677" s="81"/>
    </row>
    <row r="678" spans="10:10" ht="12.75">
      <c r="J678" s="81"/>
    </row>
    <row r="679" spans="10:10" ht="12.75">
      <c r="J679" s="81"/>
    </row>
    <row r="680" spans="10:10" ht="12.75">
      <c r="J680" s="81"/>
    </row>
    <row r="681" spans="10:10" ht="12.75">
      <c r="J681" s="81"/>
    </row>
    <row r="682" spans="10:10" ht="12.75">
      <c r="J682" s="81"/>
    </row>
    <row r="683" spans="10:10" ht="12.75">
      <c r="J683" s="81"/>
    </row>
    <row r="684" spans="10:10" ht="12.75">
      <c r="J684" s="81"/>
    </row>
    <row r="685" spans="10:10" ht="12.75">
      <c r="J685" s="81"/>
    </row>
    <row r="686" spans="10:10" ht="12.75">
      <c r="J686" s="81"/>
    </row>
    <row r="687" spans="10:10" ht="12.75">
      <c r="J687" s="81"/>
    </row>
    <row r="688" spans="10:10" ht="12.75">
      <c r="J688" s="81"/>
    </row>
    <row r="689" spans="10:10" ht="12.75">
      <c r="J689" s="81"/>
    </row>
    <row r="690" spans="10:10" ht="12.75">
      <c r="J690" s="81"/>
    </row>
    <row r="691" spans="10:10" ht="12.75">
      <c r="J691" s="81"/>
    </row>
    <row r="692" spans="10:10" ht="12.75">
      <c r="J692" s="81"/>
    </row>
    <row r="693" spans="10:10" ht="12.75">
      <c r="J693" s="81"/>
    </row>
    <row r="694" spans="10:10" ht="12.75">
      <c r="J694" s="81"/>
    </row>
    <row r="695" spans="10:10" ht="12.75">
      <c r="J695" s="81"/>
    </row>
    <row r="696" spans="10:10" ht="12.75">
      <c r="J696" s="81"/>
    </row>
    <row r="697" spans="10:10" ht="12.75">
      <c r="J697" s="81"/>
    </row>
    <row r="698" spans="10:10" ht="12.75">
      <c r="J698" s="81"/>
    </row>
    <row r="699" spans="10:10" ht="12.75">
      <c r="J699" s="81"/>
    </row>
    <row r="700" spans="10:10" ht="12.75">
      <c r="J700" s="81"/>
    </row>
    <row r="701" spans="10:10" ht="12.75">
      <c r="J701" s="81"/>
    </row>
    <row r="702" spans="10:10" ht="12.75">
      <c r="J702" s="81"/>
    </row>
    <row r="703" spans="10:10" ht="12.75">
      <c r="J703" s="81"/>
    </row>
    <row r="704" spans="10:10" ht="12.75">
      <c r="J704" s="81"/>
    </row>
    <row r="705" spans="10:10" ht="12.75">
      <c r="J705" s="81"/>
    </row>
    <row r="706" spans="10:10" ht="12.75">
      <c r="J706" s="81"/>
    </row>
    <row r="707" spans="10:10" ht="12.75">
      <c r="J707" s="81"/>
    </row>
    <row r="708" spans="10:10" ht="12.75">
      <c r="J708" s="81"/>
    </row>
    <row r="709" spans="10:10" ht="12.75">
      <c r="J709" s="81"/>
    </row>
    <row r="710" spans="10:10" ht="12.75">
      <c r="J710" s="81"/>
    </row>
    <row r="711" spans="10:10" ht="12.75">
      <c r="J711" s="81"/>
    </row>
    <row r="712" spans="10:10" ht="12.75">
      <c r="J712" s="81"/>
    </row>
    <row r="713" spans="10:10" ht="12.75">
      <c r="J713" s="81"/>
    </row>
    <row r="714" spans="10:10" ht="12.75">
      <c r="J714" s="81"/>
    </row>
    <row r="715" spans="10:10" ht="12.75">
      <c r="J715" s="81"/>
    </row>
    <row r="716" spans="10:10" ht="12.75">
      <c r="J716" s="81"/>
    </row>
    <row r="717" spans="10:10" ht="12.75">
      <c r="J717" s="81"/>
    </row>
    <row r="718" spans="10:10" ht="12.75">
      <c r="J718" s="81"/>
    </row>
    <row r="719" spans="10:10" ht="12.75">
      <c r="J719" s="81"/>
    </row>
    <row r="720" spans="10:10" ht="12.75">
      <c r="J720" s="81"/>
    </row>
    <row r="721" spans="10:10" ht="12.75">
      <c r="J721" s="81"/>
    </row>
    <row r="722" spans="10:10" ht="12.75">
      <c r="J722" s="81"/>
    </row>
    <row r="723" spans="10:10" ht="12.75">
      <c r="J723" s="81"/>
    </row>
    <row r="724" spans="10:10" ht="12.75">
      <c r="J724" s="81"/>
    </row>
    <row r="725" spans="10:10" ht="12.75">
      <c r="J725" s="81"/>
    </row>
    <row r="726" spans="10:10" ht="12.75">
      <c r="J726" s="81"/>
    </row>
    <row r="727" spans="10:10" ht="12.75">
      <c r="J727" s="81"/>
    </row>
    <row r="728" spans="10:10" ht="12.75">
      <c r="J728" s="81"/>
    </row>
    <row r="729" spans="10:10" ht="12.75">
      <c r="J729" s="81"/>
    </row>
    <row r="730" spans="10:10" ht="12.75">
      <c r="J730" s="81"/>
    </row>
    <row r="731" spans="10:10" ht="12.75">
      <c r="J731" s="81"/>
    </row>
    <row r="732" spans="10:10" ht="12.75">
      <c r="J732" s="81"/>
    </row>
    <row r="733" spans="10:10" ht="12.75">
      <c r="J733" s="81"/>
    </row>
    <row r="734" spans="10:10" ht="12.75">
      <c r="J734" s="81"/>
    </row>
    <row r="735" spans="10:10" ht="12.75">
      <c r="J735" s="81"/>
    </row>
    <row r="736" spans="10:10" ht="12.75">
      <c r="J736" s="81"/>
    </row>
    <row r="737" spans="10:10" ht="12.75">
      <c r="J737" s="81"/>
    </row>
    <row r="738" spans="10:10" ht="12.75">
      <c r="J738" s="81"/>
    </row>
    <row r="739" spans="10:10" ht="12.75">
      <c r="J739" s="81"/>
    </row>
    <row r="740" spans="10:10" ht="12.75">
      <c r="J740" s="81"/>
    </row>
    <row r="741" spans="10:10" ht="12.75">
      <c r="J741" s="81"/>
    </row>
    <row r="742" spans="10:10" ht="12.75">
      <c r="J742" s="81"/>
    </row>
    <row r="743" spans="10:10" ht="12.75">
      <c r="J743" s="81"/>
    </row>
    <row r="744" spans="10:10" ht="12.75">
      <c r="J744" s="81"/>
    </row>
    <row r="745" spans="10:10" ht="12.75">
      <c r="J745" s="81"/>
    </row>
    <row r="746" spans="10:10" ht="12.75">
      <c r="J746" s="81"/>
    </row>
    <row r="747" spans="10:10" ht="12.75">
      <c r="J747" s="81"/>
    </row>
    <row r="748" spans="10:10" ht="12.75">
      <c r="J748" s="81"/>
    </row>
    <row r="749" spans="10:10" ht="12.75">
      <c r="J749" s="81"/>
    </row>
    <row r="750" spans="10:10" ht="12.75">
      <c r="J750" s="81"/>
    </row>
    <row r="751" spans="10:10" ht="12.75">
      <c r="J751" s="81"/>
    </row>
    <row r="752" spans="10:10" ht="12.75">
      <c r="J752" s="81"/>
    </row>
    <row r="753" spans="10:10" ht="12.75">
      <c r="J753" s="81"/>
    </row>
    <row r="754" spans="10:10" ht="12.75">
      <c r="J754" s="81"/>
    </row>
    <row r="755" spans="10:10" ht="12.75">
      <c r="J755" s="81"/>
    </row>
    <row r="756" spans="10:10" ht="12.75">
      <c r="J756" s="81"/>
    </row>
    <row r="757" spans="10:10" ht="12.75">
      <c r="J757" s="81"/>
    </row>
    <row r="758" spans="10:10" ht="12.75">
      <c r="J758" s="81"/>
    </row>
    <row r="759" spans="10:10" ht="12.75">
      <c r="J759" s="81"/>
    </row>
    <row r="760" spans="10:10" ht="12.75">
      <c r="J760" s="81"/>
    </row>
    <row r="761" spans="10:10" ht="12.75">
      <c r="J761" s="81"/>
    </row>
    <row r="762" spans="10:10" ht="12.75">
      <c r="J762" s="81"/>
    </row>
    <row r="763" spans="10:10" ht="12.75">
      <c r="J763" s="81"/>
    </row>
    <row r="764" spans="10:10" ht="12.75">
      <c r="J764" s="81"/>
    </row>
    <row r="765" spans="10:10" ht="12.75">
      <c r="J765" s="81"/>
    </row>
    <row r="766" spans="10:10" ht="12.75">
      <c r="J766" s="81"/>
    </row>
    <row r="767" spans="10:10" ht="12.75">
      <c r="J767" s="81"/>
    </row>
    <row r="768" spans="10:10" ht="12.75">
      <c r="J768" s="81"/>
    </row>
    <row r="769" spans="10:10" ht="12.75">
      <c r="J769" s="81"/>
    </row>
    <row r="770" spans="10:10" ht="12.75">
      <c r="J770" s="81"/>
    </row>
    <row r="771" spans="10:10" ht="12.75">
      <c r="J771" s="81"/>
    </row>
    <row r="772" spans="10:10" ht="12.75">
      <c r="J772" s="81"/>
    </row>
    <row r="773" spans="10:10" ht="12.75">
      <c r="J773" s="81"/>
    </row>
    <row r="774" spans="10:10" ht="12.75">
      <c r="J774" s="81"/>
    </row>
    <row r="775" spans="10:10" ht="12.75">
      <c r="J775" s="81"/>
    </row>
    <row r="776" spans="10:10" ht="12.75">
      <c r="J776" s="81"/>
    </row>
    <row r="777" spans="10:10" ht="12.75">
      <c r="J777" s="81"/>
    </row>
    <row r="778" spans="10:10" ht="12.75">
      <c r="J778" s="81"/>
    </row>
    <row r="779" spans="10:10" ht="12.75">
      <c r="J779" s="81"/>
    </row>
    <row r="780" spans="10:10" ht="12.75">
      <c r="J780" s="81"/>
    </row>
    <row r="781" spans="10:10" ht="12.75">
      <c r="J781" s="81"/>
    </row>
    <row r="782" spans="10:10" ht="12.75">
      <c r="J782" s="81"/>
    </row>
    <row r="783" spans="10:10" ht="12.75">
      <c r="J783" s="81"/>
    </row>
    <row r="784" spans="10:10" ht="12.75">
      <c r="J784" s="81"/>
    </row>
    <row r="785" spans="10:10" ht="12.75">
      <c r="J785" s="81"/>
    </row>
    <row r="786" spans="10:10" ht="12.75">
      <c r="J786" s="81"/>
    </row>
    <row r="787" spans="10:10" ht="12.75">
      <c r="J787" s="81"/>
    </row>
    <row r="788" spans="10:10" ht="12.75">
      <c r="J788" s="81"/>
    </row>
    <row r="789" spans="10:10" ht="12.75">
      <c r="J789" s="81"/>
    </row>
    <row r="790" spans="10:10" ht="12.75">
      <c r="J790" s="81"/>
    </row>
    <row r="791" spans="10:10" ht="12.75">
      <c r="J791" s="81"/>
    </row>
    <row r="792" spans="10:10" ht="12.75">
      <c r="J792" s="81"/>
    </row>
    <row r="793" spans="10:10" ht="12.75">
      <c r="J793" s="81"/>
    </row>
    <row r="794" spans="10:10" ht="12.75">
      <c r="J794" s="81"/>
    </row>
    <row r="795" spans="10:10" ht="12.75">
      <c r="J795" s="81"/>
    </row>
    <row r="796" spans="10:10" ht="12.75">
      <c r="J796" s="81"/>
    </row>
    <row r="797" spans="10:10" ht="12.75">
      <c r="J797" s="81"/>
    </row>
    <row r="798" spans="10:10" ht="12.75">
      <c r="J798" s="81"/>
    </row>
    <row r="799" spans="10:10" ht="12.75">
      <c r="J799" s="81"/>
    </row>
    <row r="800" spans="10:10" ht="12.75">
      <c r="J800" s="81"/>
    </row>
    <row r="801" spans="10:10" ht="12.75">
      <c r="J801" s="81"/>
    </row>
    <row r="802" spans="10:10" ht="12.75">
      <c r="J802" s="81"/>
    </row>
    <row r="803" spans="10:10" ht="12.75">
      <c r="J803" s="81"/>
    </row>
    <row r="804" spans="10:10" ht="12.75">
      <c r="J804" s="81"/>
    </row>
    <row r="805" spans="10:10" ht="12.75">
      <c r="J805" s="81"/>
    </row>
    <row r="806" spans="10:10" ht="12.75">
      <c r="J806" s="81"/>
    </row>
    <row r="807" spans="10:10" ht="12.75">
      <c r="J807" s="81"/>
    </row>
    <row r="808" spans="10:10" ht="12.75">
      <c r="J808" s="81"/>
    </row>
    <row r="809" spans="10:10" ht="12.75">
      <c r="J809" s="81"/>
    </row>
    <row r="810" spans="10:10" ht="12.75">
      <c r="J810" s="81"/>
    </row>
    <row r="811" spans="10:10" ht="12.75">
      <c r="J811" s="81"/>
    </row>
    <row r="812" spans="10:10" ht="12.75">
      <c r="J812" s="81"/>
    </row>
    <row r="813" spans="10:10" ht="12.75">
      <c r="J813" s="81"/>
    </row>
    <row r="814" spans="10:10" ht="12.75">
      <c r="J814" s="81"/>
    </row>
    <row r="815" spans="10:10" ht="12.75">
      <c r="J815" s="81"/>
    </row>
    <row r="816" spans="10:10" ht="12.75">
      <c r="J816" s="81"/>
    </row>
    <row r="817" spans="10:10" ht="12.75">
      <c r="J817" s="81"/>
    </row>
    <row r="818" spans="10:10" ht="12.75">
      <c r="J818" s="81"/>
    </row>
    <row r="819" spans="10:10" ht="12.75">
      <c r="J819" s="81"/>
    </row>
    <row r="820" spans="10:10" ht="12.75">
      <c r="J820" s="81"/>
    </row>
    <row r="821" spans="10:10" ht="12.75">
      <c r="J821" s="81"/>
    </row>
    <row r="822" spans="10:10" ht="12.75">
      <c r="J822" s="81"/>
    </row>
    <row r="823" spans="10:10" ht="12.75">
      <c r="J823" s="81"/>
    </row>
    <row r="824" spans="10:10" ht="12.75">
      <c r="J824" s="81"/>
    </row>
    <row r="825" spans="10:10" ht="12.75">
      <c r="J825" s="81"/>
    </row>
    <row r="826" spans="10:10" ht="12.75">
      <c r="J826" s="81"/>
    </row>
    <row r="827" spans="10:10" ht="12.75">
      <c r="J827" s="81"/>
    </row>
    <row r="828" spans="10:10" ht="12.75">
      <c r="J828" s="81"/>
    </row>
    <row r="829" spans="10:10" ht="12.75">
      <c r="J829" s="81"/>
    </row>
    <row r="830" spans="10:10" ht="12.75">
      <c r="J830" s="81"/>
    </row>
    <row r="831" spans="10:10" ht="12.75">
      <c r="J831" s="81"/>
    </row>
    <row r="832" spans="10:10" ht="12.75">
      <c r="J832" s="81"/>
    </row>
    <row r="833" spans="10:10" ht="12.75">
      <c r="J833" s="81"/>
    </row>
    <row r="834" spans="10:10" ht="12.75">
      <c r="J834" s="81"/>
    </row>
    <row r="835" spans="10:10" ht="12.75">
      <c r="J835" s="81"/>
    </row>
    <row r="836" spans="10:10" ht="12.75">
      <c r="J836" s="81"/>
    </row>
    <row r="837" spans="10:10" ht="12.75">
      <c r="J837" s="81"/>
    </row>
    <row r="838" spans="10:10" ht="12.75">
      <c r="J838" s="81"/>
    </row>
    <row r="839" spans="10:10" ht="12.75">
      <c r="J839" s="81"/>
    </row>
    <row r="840" spans="10:10" ht="12.75">
      <c r="J840" s="81"/>
    </row>
    <row r="841" spans="10:10" ht="12.75">
      <c r="J841" s="81"/>
    </row>
    <row r="842" spans="10:10" ht="12.75">
      <c r="J842" s="81"/>
    </row>
    <row r="843" spans="10:10" ht="12.75">
      <c r="J843" s="81"/>
    </row>
    <row r="844" spans="10:10" ht="12.75">
      <c r="J844" s="81"/>
    </row>
    <row r="845" spans="10:10" ht="12.75">
      <c r="J845" s="81"/>
    </row>
    <row r="846" spans="10:10" ht="12.75">
      <c r="J846" s="81"/>
    </row>
    <row r="847" spans="10:10" ht="12.75">
      <c r="J847" s="81"/>
    </row>
    <row r="848" spans="10:10" ht="12.75">
      <c r="J848" s="81"/>
    </row>
    <row r="849" spans="10:10" ht="12.75">
      <c r="J849" s="81"/>
    </row>
    <row r="850" spans="10:10" ht="12.75">
      <c r="J850" s="81"/>
    </row>
    <row r="851" spans="10:10" ht="12.75">
      <c r="J851" s="81"/>
    </row>
    <row r="852" spans="10:10" ht="12.75">
      <c r="J852" s="81"/>
    </row>
    <row r="853" spans="10:10" ht="12.75">
      <c r="J853" s="81"/>
    </row>
    <row r="854" spans="10:10" ht="12.75">
      <c r="J854" s="81"/>
    </row>
    <row r="855" spans="10:10" ht="12.75">
      <c r="J855" s="81"/>
    </row>
    <row r="856" spans="10:10" ht="12.75">
      <c r="J856" s="81"/>
    </row>
    <row r="857" spans="10:10" ht="12.75">
      <c r="J857" s="81"/>
    </row>
    <row r="858" spans="10:10" ht="12.75">
      <c r="J858" s="81"/>
    </row>
    <row r="859" spans="10:10" ht="12.75">
      <c r="J859" s="81"/>
    </row>
    <row r="860" spans="10:10" ht="12.75">
      <c r="J860" s="81"/>
    </row>
    <row r="861" spans="10:10" ht="12.75">
      <c r="J861" s="81"/>
    </row>
    <row r="862" spans="10:10" ht="12.75">
      <c r="J862" s="81"/>
    </row>
    <row r="863" spans="10:10" ht="12.75">
      <c r="J863" s="81"/>
    </row>
    <row r="864" spans="10:10" ht="12.75">
      <c r="J864" s="81"/>
    </row>
    <row r="865" spans="10:10" ht="12.75">
      <c r="J865" s="81"/>
    </row>
    <row r="866" spans="10:10" ht="12.75">
      <c r="J866" s="81"/>
    </row>
    <row r="867" spans="10:10" ht="12.75">
      <c r="J867" s="81"/>
    </row>
    <row r="868" spans="10:10" ht="12.75">
      <c r="J868" s="81"/>
    </row>
    <row r="869" spans="10:10" ht="12.75">
      <c r="J869" s="81"/>
    </row>
    <row r="870" spans="10:10" ht="12.75">
      <c r="J870" s="81"/>
    </row>
    <row r="871" spans="10:10" ht="12.75">
      <c r="J871" s="81"/>
    </row>
    <row r="872" spans="10:10" ht="12.75">
      <c r="J872" s="81"/>
    </row>
    <row r="873" spans="10:10" ht="12.75">
      <c r="J873" s="81"/>
    </row>
    <row r="874" spans="10:10" ht="12.75">
      <c r="J874" s="81"/>
    </row>
    <row r="875" spans="10:10" ht="12.75">
      <c r="J875" s="81"/>
    </row>
    <row r="876" spans="10:10" ht="12.75">
      <c r="J876" s="81"/>
    </row>
    <row r="877" spans="10:10" ht="12.75">
      <c r="J877" s="81"/>
    </row>
    <row r="878" spans="10:10" ht="12.75">
      <c r="J878" s="81"/>
    </row>
    <row r="879" spans="10:10" ht="12.75">
      <c r="J879" s="81"/>
    </row>
    <row r="880" spans="10:10" ht="12.75">
      <c r="J880" s="81"/>
    </row>
    <row r="881" spans="10:10" ht="12.75">
      <c r="J881" s="81"/>
    </row>
    <row r="882" spans="10:10" ht="12.75">
      <c r="J882" s="81"/>
    </row>
    <row r="883" spans="10:10" ht="12.75">
      <c r="J883" s="81"/>
    </row>
    <row r="884" spans="10:10" ht="12.75">
      <c r="J884" s="81"/>
    </row>
    <row r="885" spans="10:10" ht="12.75">
      <c r="J885" s="81"/>
    </row>
    <row r="886" spans="10:10" ht="12.75">
      <c r="J886" s="81"/>
    </row>
    <row r="887" spans="10:10" ht="12.75">
      <c r="J887" s="81"/>
    </row>
    <row r="888" spans="10:10" ht="12.75">
      <c r="J888" s="81"/>
    </row>
    <row r="889" spans="10:10" ht="12.75">
      <c r="J889" s="81"/>
    </row>
    <row r="890" spans="10:10" ht="12.75">
      <c r="J890" s="81"/>
    </row>
    <row r="891" spans="10:10" ht="12.75">
      <c r="J891" s="81"/>
    </row>
    <row r="892" spans="10:10" ht="12.75">
      <c r="J892" s="81"/>
    </row>
    <row r="893" spans="10:10" ht="12.75">
      <c r="J893" s="81"/>
    </row>
    <row r="894" spans="10:10" ht="12.75">
      <c r="J894" s="81"/>
    </row>
    <row r="895" spans="10:10" ht="12.75">
      <c r="J895" s="81"/>
    </row>
    <row r="896" spans="10:10" ht="12.75">
      <c r="J896" s="81"/>
    </row>
    <row r="897" spans="10:10" ht="12.75">
      <c r="J897" s="81"/>
    </row>
    <row r="898" spans="10:10" ht="12.75">
      <c r="J898" s="81"/>
    </row>
    <row r="899" spans="10:10" ht="12.75">
      <c r="J899" s="81"/>
    </row>
    <row r="900" spans="10:10" ht="12.75">
      <c r="J900" s="81"/>
    </row>
    <row r="901" spans="10:10" ht="12.75">
      <c r="J901" s="81"/>
    </row>
    <row r="902" spans="10:10" ht="12.75">
      <c r="J902" s="81"/>
    </row>
    <row r="903" spans="10:10" ht="12.75">
      <c r="J903" s="81"/>
    </row>
    <row r="904" spans="10:10" ht="12.75">
      <c r="J904" s="81"/>
    </row>
    <row r="905" spans="10:10" ht="12.75">
      <c r="J905" s="81"/>
    </row>
    <row r="906" spans="10:10" ht="12.75">
      <c r="J906" s="81"/>
    </row>
    <row r="907" spans="10:10" ht="12.75">
      <c r="J907" s="81"/>
    </row>
    <row r="908" spans="10:10" ht="12.75">
      <c r="J908" s="81"/>
    </row>
    <row r="909" spans="10:10" ht="12.75">
      <c r="J909" s="81"/>
    </row>
    <row r="910" spans="10:10" ht="12.75">
      <c r="J910" s="81"/>
    </row>
    <row r="911" spans="10:10" ht="12.75">
      <c r="J911" s="81"/>
    </row>
    <row r="912" spans="10:10" ht="12.75">
      <c r="J912" s="81"/>
    </row>
    <row r="913" spans="10:10" ht="12.75">
      <c r="J913" s="81"/>
    </row>
    <row r="914" spans="10:10" ht="12.75">
      <c r="J914" s="81"/>
    </row>
    <row r="915" spans="10:10" ht="12.75">
      <c r="J915" s="81"/>
    </row>
    <row r="916" spans="10:10" ht="12.75">
      <c r="J916" s="81"/>
    </row>
    <row r="917" spans="10:10" ht="12.75">
      <c r="J917" s="81"/>
    </row>
    <row r="918" spans="10:10" ht="12.75">
      <c r="J918" s="81"/>
    </row>
    <row r="919" spans="10:10" ht="12.75">
      <c r="J919" s="81"/>
    </row>
    <row r="920" spans="10:10" ht="12.75">
      <c r="J920" s="81"/>
    </row>
    <row r="921" spans="10:10" ht="12.75">
      <c r="J921" s="81"/>
    </row>
    <row r="922" spans="10:10" ht="12.75">
      <c r="J922" s="81"/>
    </row>
    <row r="923" spans="10:10" ht="12.75">
      <c r="J923" s="81"/>
    </row>
    <row r="924" spans="10:10" ht="12.75">
      <c r="J924" s="81"/>
    </row>
    <row r="925" spans="10:10" ht="12.75">
      <c r="J925" s="81"/>
    </row>
    <row r="926" spans="10:10" ht="12.75">
      <c r="J926" s="81"/>
    </row>
    <row r="927" spans="10:10" ht="12.75">
      <c r="J927" s="81"/>
    </row>
    <row r="928" spans="10:10" ht="12.75">
      <c r="J928" s="81"/>
    </row>
    <row r="929" spans="10:10" ht="12.75">
      <c r="J929" s="81"/>
    </row>
    <row r="930" spans="10:10" ht="12.75">
      <c r="J930" s="81"/>
    </row>
    <row r="931" spans="10:10" ht="12.75">
      <c r="J931" s="81"/>
    </row>
    <row r="932" spans="10:10" ht="12.75">
      <c r="J932" s="81"/>
    </row>
    <row r="933" spans="10:10" ht="12.75">
      <c r="J933" s="81"/>
    </row>
    <row r="934" spans="10:10" ht="12.75">
      <c r="J934" s="81"/>
    </row>
    <row r="935" spans="10:10" ht="12.75">
      <c r="J935" s="81"/>
    </row>
    <row r="936" spans="10:10" ht="12.75">
      <c r="J936" s="81"/>
    </row>
    <row r="937" spans="10:10" ht="12.75">
      <c r="J937" s="81"/>
    </row>
    <row r="938" spans="10:10" ht="12.75">
      <c r="J938" s="81"/>
    </row>
    <row r="939" spans="10:10" ht="12.75">
      <c r="J939" s="81"/>
    </row>
    <row r="940" spans="10:10" ht="12.75">
      <c r="J940" s="81"/>
    </row>
    <row r="941" spans="10:10" ht="12.75">
      <c r="J941" s="81"/>
    </row>
    <row r="942" spans="10:10" ht="12.75">
      <c r="J942" s="81"/>
    </row>
    <row r="943" spans="10:10" ht="12.75">
      <c r="J943" s="81"/>
    </row>
    <row r="944" spans="10:10" ht="12.75">
      <c r="J944" s="81"/>
    </row>
    <row r="945" spans="10:10" ht="12.75">
      <c r="J945" s="81"/>
    </row>
    <row r="946" spans="10:10" ht="12.75">
      <c r="J946" s="81"/>
    </row>
    <row r="947" spans="10:10" ht="12.75">
      <c r="J947" s="81"/>
    </row>
    <row r="948" spans="10:10" ht="12.75">
      <c r="J948" s="81"/>
    </row>
    <row r="949" spans="10:10" ht="12.75">
      <c r="J949" s="81"/>
    </row>
    <row r="950" spans="10:10" ht="12.75">
      <c r="J950" s="81"/>
    </row>
    <row r="951" spans="10:10" ht="12.75">
      <c r="J951" s="81"/>
    </row>
    <row r="952" spans="10:10" ht="12.75">
      <c r="J952" s="81"/>
    </row>
    <row r="953" spans="10:10" ht="12.75">
      <c r="J953" s="81"/>
    </row>
    <row r="954" spans="10:10" ht="12.75">
      <c r="J954" s="81"/>
    </row>
    <row r="955" spans="10:10" ht="12.75">
      <c r="J955" s="81"/>
    </row>
    <row r="956" spans="10:10" ht="12.75">
      <c r="J956" s="81"/>
    </row>
    <row r="957" spans="10:10" ht="12.75">
      <c r="J957" s="81"/>
    </row>
    <row r="958" spans="10:10" ht="12.75">
      <c r="J958" s="81"/>
    </row>
    <row r="959" spans="10:10" ht="12.75">
      <c r="J959" s="81"/>
    </row>
    <row r="960" spans="10:10" ht="12.75">
      <c r="J960" s="81"/>
    </row>
    <row r="961" spans="10:10" ht="12.75">
      <c r="J961" s="81"/>
    </row>
    <row r="962" spans="10:10" ht="12.75">
      <c r="J962" s="81"/>
    </row>
    <row r="963" spans="10:10" ht="12.75">
      <c r="J963" s="81"/>
    </row>
    <row r="964" spans="10:10" ht="12.75">
      <c r="J964" s="81"/>
    </row>
    <row r="965" spans="10:10" ht="12.75">
      <c r="J965" s="81"/>
    </row>
    <row r="966" spans="10:10" ht="12.75">
      <c r="J966" s="81"/>
    </row>
    <row r="967" spans="10:10" ht="12.75">
      <c r="J967" s="81"/>
    </row>
    <row r="968" spans="10:10" ht="12.75">
      <c r="J968" s="81"/>
    </row>
    <row r="969" spans="10:10" ht="12.75">
      <c r="J969" s="81"/>
    </row>
    <row r="970" spans="10:10" ht="12.75">
      <c r="J970" s="81"/>
    </row>
    <row r="971" spans="10:10" ht="12.75">
      <c r="J971" s="81"/>
    </row>
    <row r="972" spans="10:10" ht="12.75">
      <c r="J972" s="81"/>
    </row>
    <row r="973" spans="10:10" ht="12.75">
      <c r="J973" s="81"/>
    </row>
    <row r="974" spans="10:10" ht="12.75">
      <c r="J974" s="81"/>
    </row>
    <row r="975" spans="10:10" ht="12.75">
      <c r="J975" s="81"/>
    </row>
    <row r="976" spans="10:10" ht="12.75">
      <c r="J976" s="81"/>
    </row>
    <row r="977" spans="10:10" ht="12.75">
      <c r="J977" s="81"/>
    </row>
    <row r="978" spans="10:10" ht="12.75">
      <c r="J978" s="81"/>
    </row>
    <row r="979" spans="10:10" ht="12.75">
      <c r="J979" s="81"/>
    </row>
    <row r="980" spans="10:10" ht="12.75">
      <c r="J980" s="81"/>
    </row>
    <row r="981" spans="10:10" ht="12.75">
      <c r="J981" s="81"/>
    </row>
    <row r="982" spans="10:10" ht="12.75">
      <c r="J982" s="81"/>
    </row>
    <row r="983" spans="10:10" ht="12.75">
      <c r="J983" s="81"/>
    </row>
    <row r="984" spans="10:10" ht="12.75">
      <c r="J984" s="81"/>
    </row>
    <row r="985" spans="10:10" ht="12.75">
      <c r="J985" s="81"/>
    </row>
    <row r="986" spans="10:10" ht="12.75">
      <c r="J986" s="81"/>
    </row>
    <row r="987" spans="10:10" ht="12.75">
      <c r="J987" s="81"/>
    </row>
    <row r="988" spans="10:10" ht="12.75">
      <c r="J988" s="81"/>
    </row>
    <row r="989" spans="10:10" ht="12.75">
      <c r="J989" s="81"/>
    </row>
    <row r="990" spans="10:10" ht="12.75">
      <c r="J990" s="81"/>
    </row>
    <row r="991" spans="10:10" ht="12.75">
      <c r="J991" s="81"/>
    </row>
    <row r="992" spans="10:10" ht="12.75">
      <c r="J992" s="81"/>
    </row>
    <row r="993" spans="10:10" ht="12.75">
      <c r="J993" s="81"/>
    </row>
    <row r="994" spans="10:10" ht="12.75">
      <c r="J994" s="81"/>
    </row>
    <row r="995" spans="10:10" ht="12.75">
      <c r="J995" s="81"/>
    </row>
    <row r="996" spans="10:10" ht="12.75">
      <c r="J996" s="81"/>
    </row>
    <row r="997" spans="10:10" ht="12.75">
      <c r="J997" s="81"/>
    </row>
    <row r="998" spans="10:10" ht="12.75">
      <c r="J998" s="81"/>
    </row>
    <row r="999" spans="10:10" ht="12.75">
      <c r="J999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A25" workbookViewId="0">
      <selection activeCell="D2" sqref="D2"/>
    </sheetView>
  </sheetViews>
  <sheetFormatPr defaultColWidth="12.5703125" defaultRowHeight="15.75" customHeight="1"/>
  <cols>
    <col min="1" max="2" width="22.42578125" customWidth="1"/>
    <col min="3" max="3" width="14.28515625" customWidth="1"/>
    <col min="7" max="7" width="12.42578125" customWidth="1"/>
    <col min="8" max="8" width="9.42578125" customWidth="1"/>
    <col min="9" max="9" width="15.5703125" customWidth="1"/>
    <col min="11" max="11" width="8.7109375" customWidth="1"/>
    <col min="13" max="13" width="12.5703125" customWidth="1"/>
    <col min="16" max="16" width="8.28515625" customWidth="1"/>
    <col min="17" max="17" width="8.5703125" customWidth="1"/>
    <col min="19" max="19" width="9.42578125" customWidth="1"/>
  </cols>
  <sheetData>
    <row r="1" spans="1:28" ht="94.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2" t="s">
        <v>11</v>
      </c>
      <c r="M1" s="1" t="s">
        <v>12</v>
      </c>
      <c r="N1" s="4" t="s">
        <v>13</v>
      </c>
      <c r="O1" s="4" t="s">
        <v>14</v>
      </c>
      <c r="P1" s="4"/>
      <c r="Q1" s="4"/>
      <c r="S1" s="7"/>
      <c r="U1" s="7"/>
      <c r="V1" s="7"/>
      <c r="W1" s="7"/>
      <c r="X1" s="7"/>
      <c r="Y1" s="7"/>
      <c r="Z1" s="7"/>
      <c r="AA1" s="7"/>
      <c r="AB1" s="7"/>
    </row>
    <row r="2" spans="1:28" ht="15.75" customHeight="1">
      <c r="A2" s="8">
        <f ca="1">IFERROR(__xludf.DUMMYFUNCTION("SPLIT (REGEXEXTRACT (B2, ""\d+""),""-"")"),290)</f>
        <v>290</v>
      </c>
      <c r="B2" s="9" t="s">
        <v>15</v>
      </c>
      <c r="C2" s="10" t="s">
        <v>16</v>
      </c>
      <c r="D2" s="11">
        <v>46312792</v>
      </c>
      <c r="E2" s="12">
        <v>460</v>
      </c>
      <c r="F2" s="12">
        <v>20</v>
      </c>
      <c r="G2" s="13">
        <f t="shared" ref="G2:G256" si="0">N2 * F2 / 100</f>
        <v>235.61643835616437</v>
      </c>
      <c r="H2" s="12">
        <v>7</v>
      </c>
      <c r="I2" s="12">
        <f t="shared" ref="I2:I256" si="1">N2*H2/100</f>
        <v>82.465753424657521</v>
      </c>
      <c r="J2" s="12">
        <v>100</v>
      </c>
      <c r="K2" s="12">
        <v>0</v>
      </c>
      <c r="L2" s="14">
        <f t="shared" ref="L2:L256" si="2">(N2) /((100 - M2) / 100)</f>
        <v>2617.9604261796039</v>
      </c>
      <c r="M2" s="15">
        <v>55</v>
      </c>
      <c r="N2" s="16">
        <f t="shared" ref="N2:N4" si="3">(E2+J2+O2) /((100 - F2 - H2) / 100)</f>
        <v>1178.0821917808219</v>
      </c>
      <c r="O2" s="17">
        <v>300</v>
      </c>
      <c r="P2" s="12"/>
      <c r="Q2" s="12"/>
    </row>
    <row r="3" spans="1:28" ht="15.75" customHeight="1">
      <c r="A3" s="8">
        <f ca="1">IFERROR(__xludf.DUMMYFUNCTION("SPLIT (REGEXEXTRACT (B3, ""\d+""),""-"")"),290)</f>
        <v>290</v>
      </c>
      <c r="B3" s="9" t="s">
        <v>17</v>
      </c>
      <c r="C3" s="10" t="s">
        <v>18</v>
      </c>
      <c r="D3" s="11">
        <v>46312944</v>
      </c>
      <c r="E3" s="12">
        <v>460</v>
      </c>
      <c r="F3" s="12">
        <v>20</v>
      </c>
      <c r="G3" s="13">
        <f t="shared" si="0"/>
        <v>235.61643835616437</v>
      </c>
      <c r="H3" s="12">
        <v>7</v>
      </c>
      <c r="I3" s="12">
        <f t="shared" si="1"/>
        <v>82.465753424657521</v>
      </c>
      <c r="J3" s="12">
        <v>100</v>
      </c>
      <c r="K3" s="12">
        <v>0</v>
      </c>
      <c r="L3" s="14">
        <f t="shared" si="2"/>
        <v>2617.9604261796039</v>
      </c>
      <c r="M3" s="15">
        <v>55</v>
      </c>
      <c r="N3" s="16">
        <f t="shared" si="3"/>
        <v>1178.0821917808219</v>
      </c>
      <c r="O3" s="17">
        <v>300</v>
      </c>
      <c r="P3" s="12"/>
      <c r="Q3" s="12"/>
    </row>
    <row r="4" spans="1:28" ht="15.75" customHeight="1">
      <c r="A4" s="8">
        <f ca="1">IFERROR(__xludf.DUMMYFUNCTION("SPLIT (REGEXEXTRACT (B4, ""\d+""),""-"")"),290)</f>
        <v>290</v>
      </c>
      <c r="B4" s="9" t="s">
        <v>19</v>
      </c>
      <c r="C4" s="10" t="s">
        <v>20</v>
      </c>
      <c r="D4" s="11">
        <v>46423805</v>
      </c>
      <c r="E4" s="12">
        <v>460</v>
      </c>
      <c r="F4" s="12">
        <v>20</v>
      </c>
      <c r="G4" s="13">
        <f t="shared" si="0"/>
        <v>235.61643835616437</v>
      </c>
      <c r="H4" s="12">
        <v>7</v>
      </c>
      <c r="I4" s="12">
        <f t="shared" si="1"/>
        <v>82.465753424657521</v>
      </c>
      <c r="J4" s="12">
        <v>100</v>
      </c>
      <c r="K4" s="12">
        <v>0</v>
      </c>
      <c r="L4" s="14">
        <f t="shared" si="2"/>
        <v>2617.9604261796039</v>
      </c>
      <c r="M4" s="15">
        <v>55</v>
      </c>
      <c r="N4" s="16">
        <f t="shared" si="3"/>
        <v>1178.0821917808219</v>
      </c>
      <c r="O4" s="17">
        <v>300</v>
      </c>
      <c r="P4" s="12"/>
      <c r="Q4" s="12"/>
    </row>
    <row r="5" spans="1:28" ht="15.75" customHeight="1">
      <c r="A5" s="8">
        <f ca="1">IFERROR(__xludf.DUMMYFUNCTION("SPLIT (REGEXEXTRACT (B5, ""\d+""),""-"")"),290)</f>
        <v>290</v>
      </c>
      <c r="B5" s="9" t="s">
        <v>21</v>
      </c>
      <c r="C5" s="10" t="s">
        <v>22</v>
      </c>
      <c r="D5" s="11">
        <v>46435124</v>
      </c>
      <c r="E5" s="12">
        <v>460</v>
      </c>
      <c r="F5" s="12">
        <v>20</v>
      </c>
      <c r="G5" s="13">
        <f t="shared" si="0"/>
        <v>235.61643835616437</v>
      </c>
      <c r="H5" s="12">
        <v>7</v>
      </c>
      <c r="I5" s="12">
        <f t="shared" si="1"/>
        <v>82.465753424657521</v>
      </c>
      <c r="J5" s="12">
        <v>100</v>
      </c>
      <c r="K5" s="12">
        <v>0</v>
      </c>
      <c r="L5" s="14">
        <f t="shared" si="2"/>
        <v>2617.9604261796039</v>
      </c>
      <c r="M5" s="15">
        <v>55</v>
      </c>
      <c r="N5" s="16">
        <f>IFERROR((E5+J5+O5) /((100 - F5 - H5) / 100), 0)</f>
        <v>1178.0821917808219</v>
      </c>
      <c r="O5" s="17">
        <v>300</v>
      </c>
      <c r="P5" s="12"/>
      <c r="Q5" s="12"/>
      <c r="T5" s="82"/>
    </row>
    <row r="6" spans="1:28" ht="15.75" customHeight="1">
      <c r="A6" s="8">
        <f ca="1">IFERROR(__xludf.DUMMYFUNCTION("SPLIT (REGEXEXTRACT (B6, ""\d+""),""-"")"),290)</f>
        <v>290</v>
      </c>
      <c r="B6" s="9" t="s">
        <v>23</v>
      </c>
      <c r="C6" s="10" t="s">
        <v>24</v>
      </c>
      <c r="D6" s="11">
        <v>46451910</v>
      </c>
      <c r="E6" s="12">
        <v>460</v>
      </c>
      <c r="F6" s="12">
        <v>20</v>
      </c>
      <c r="G6" s="13">
        <f t="shared" si="0"/>
        <v>235.61643835616437</v>
      </c>
      <c r="H6" s="12">
        <v>7</v>
      </c>
      <c r="I6" s="12">
        <f t="shared" si="1"/>
        <v>82.465753424657521</v>
      </c>
      <c r="J6" s="12">
        <v>100</v>
      </c>
      <c r="K6" s="12">
        <v>0</v>
      </c>
      <c r="L6" s="14">
        <f t="shared" si="2"/>
        <v>2617.9604261796039</v>
      </c>
      <c r="M6" s="15">
        <v>55</v>
      </c>
      <c r="N6" s="16">
        <f t="shared" ref="N6:N260" si="4">(E6+J6+O6) /((100 - F6 - H6) / 100)</f>
        <v>1178.0821917808219</v>
      </c>
      <c r="O6" s="17">
        <v>300</v>
      </c>
      <c r="P6" s="12"/>
      <c r="Q6" s="12"/>
    </row>
    <row r="7" spans="1:28" ht="15.75" customHeight="1">
      <c r="A7" s="8">
        <f ca="1">IFERROR(__xludf.DUMMYFUNCTION("SPLIT (REGEXEXTRACT (B7, ""\d+""),""-"")"),290)</f>
        <v>290</v>
      </c>
      <c r="B7" s="9" t="s">
        <v>25</v>
      </c>
      <c r="C7" s="10" t="s">
        <v>26</v>
      </c>
      <c r="D7" s="11">
        <v>46452322</v>
      </c>
      <c r="E7" s="12">
        <v>460</v>
      </c>
      <c r="F7" s="12">
        <v>20</v>
      </c>
      <c r="G7" s="13">
        <f t="shared" si="0"/>
        <v>235.61643835616437</v>
      </c>
      <c r="H7" s="12">
        <v>7</v>
      </c>
      <c r="I7" s="12">
        <f t="shared" si="1"/>
        <v>82.465753424657521</v>
      </c>
      <c r="J7" s="12">
        <v>100</v>
      </c>
      <c r="K7" s="12">
        <v>0</v>
      </c>
      <c r="L7" s="14">
        <f t="shared" si="2"/>
        <v>2617.9604261796039</v>
      </c>
      <c r="M7" s="15">
        <v>55</v>
      </c>
      <c r="N7" s="16">
        <f t="shared" si="4"/>
        <v>1178.0821917808219</v>
      </c>
      <c r="O7" s="17">
        <v>300</v>
      </c>
      <c r="P7" s="12"/>
      <c r="Q7" s="12"/>
    </row>
    <row r="8" spans="1:28" ht="15.75" customHeight="1">
      <c r="A8" s="8">
        <f ca="1">IFERROR(__xludf.DUMMYFUNCTION("SPLIT (REGEXEXTRACT (B8, ""\d+""),""-"")"),200)</f>
        <v>200</v>
      </c>
      <c r="B8" s="9" t="s">
        <v>27</v>
      </c>
      <c r="C8" s="10" t="s">
        <v>28</v>
      </c>
      <c r="D8" s="11">
        <v>46454011</v>
      </c>
      <c r="E8" s="12">
        <v>350</v>
      </c>
      <c r="F8" s="12">
        <v>20</v>
      </c>
      <c r="G8" s="13">
        <f t="shared" si="0"/>
        <v>205.47945205479454</v>
      </c>
      <c r="H8" s="12">
        <v>7</v>
      </c>
      <c r="I8" s="12">
        <f t="shared" si="1"/>
        <v>71.917808219178099</v>
      </c>
      <c r="J8" s="12">
        <v>100</v>
      </c>
      <c r="K8" s="12">
        <v>0</v>
      </c>
      <c r="L8" s="14">
        <f t="shared" si="2"/>
        <v>2283.1050228310505</v>
      </c>
      <c r="M8" s="15">
        <v>55</v>
      </c>
      <c r="N8" s="16">
        <f t="shared" si="4"/>
        <v>1027.3972602739727</v>
      </c>
      <c r="O8" s="17">
        <v>300</v>
      </c>
      <c r="P8" s="12"/>
      <c r="Q8" s="12"/>
    </row>
    <row r="9" spans="1:28" ht="15.75" customHeight="1">
      <c r="A9" s="8">
        <f ca="1">IFERROR(__xludf.DUMMYFUNCTION("SPLIT (REGEXEXTRACT (B9, ""\d+""),""-"")"),200)</f>
        <v>200</v>
      </c>
      <c r="B9" s="9" t="s">
        <v>29</v>
      </c>
      <c r="C9" s="10" t="s">
        <v>30</v>
      </c>
      <c r="D9" s="11">
        <v>46454206</v>
      </c>
      <c r="E9" s="12">
        <v>350</v>
      </c>
      <c r="F9" s="12">
        <v>20</v>
      </c>
      <c r="G9" s="13">
        <f t="shared" si="0"/>
        <v>205.47945205479454</v>
      </c>
      <c r="H9" s="12">
        <v>7</v>
      </c>
      <c r="I9" s="12">
        <f t="shared" si="1"/>
        <v>71.917808219178099</v>
      </c>
      <c r="J9" s="12">
        <v>100</v>
      </c>
      <c r="K9" s="12">
        <v>0</v>
      </c>
      <c r="L9" s="14">
        <f t="shared" si="2"/>
        <v>2283.1050228310505</v>
      </c>
      <c r="M9" s="15">
        <v>55</v>
      </c>
      <c r="N9" s="16">
        <f t="shared" si="4"/>
        <v>1027.3972602739727</v>
      </c>
      <c r="O9" s="17">
        <v>300</v>
      </c>
      <c r="P9" s="12"/>
      <c r="Q9" s="12"/>
    </row>
    <row r="10" spans="1:28" ht="15.75" customHeight="1">
      <c r="A10" s="8">
        <f ca="1">IFERROR(__xludf.DUMMYFUNCTION("SPLIT (REGEXEXTRACT (B10, ""\d+""),""-"")"),200)</f>
        <v>200</v>
      </c>
      <c r="B10" s="9" t="s">
        <v>31</v>
      </c>
      <c r="C10" s="10" t="s">
        <v>32</v>
      </c>
      <c r="D10" s="11">
        <v>46454430</v>
      </c>
      <c r="E10" s="12">
        <v>350</v>
      </c>
      <c r="F10" s="12">
        <v>20</v>
      </c>
      <c r="G10" s="13">
        <f t="shared" si="0"/>
        <v>205.47945205479454</v>
      </c>
      <c r="H10" s="12">
        <v>7</v>
      </c>
      <c r="I10" s="12">
        <f t="shared" si="1"/>
        <v>71.917808219178099</v>
      </c>
      <c r="J10" s="12">
        <v>100</v>
      </c>
      <c r="K10" s="12">
        <v>0</v>
      </c>
      <c r="L10" s="14">
        <f t="shared" si="2"/>
        <v>2283.1050228310505</v>
      </c>
      <c r="M10" s="15">
        <v>55</v>
      </c>
      <c r="N10" s="16">
        <f t="shared" si="4"/>
        <v>1027.3972602739727</v>
      </c>
      <c r="O10" s="17">
        <v>300</v>
      </c>
      <c r="P10" s="12"/>
      <c r="Q10" s="12"/>
    </row>
    <row r="11" spans="1:28" ht="15.75" customHeight="1">
      <c r="A11" s="8">
        <f ca="1">IFERROR(__xludf.DUMMYFUNCTION("SPLIT (REGEXEXTRACT (B11, ""\d+""),""-"")"),200)</f>
        <v>200</v>
      </c>
      <c r="B11" s="9" t="s">
        <v>33</v>
      </c>
      <c r="C11" s="10" t="s">
        <v>34</v>
      </c>
      <c r="D11" s="11">
        <v>46454865</v>
      </c>
      <c r="E11" s="12">
        <v>350</v>
      </c>
      <c r="F11" s="12">
        <v>20</v>
      </c>
      <c r="G11" s="13">
        <f t="shared" si="0"/>
        <v>205.47945205479454</v>
      </c>
      <c r="H11" s="12">
        <v>7</v>
      </c>
      <c r="I11" s="12">
        <f t="shared" si="1"/>
        <v>71.917808219178099</v>
      </c>
      <c r="J11" s="12">
        <v>100</v>
      </c>
      <c r="K11" s="12">
        <v>0</v>
      </c>
      <c r="L11" s="14">
        <f t="shared" si="2"/>
        <v>2283.1050228310505</v>
      </c>
      <c r="M11" s="15">
        <v>55</v>
      </c>
      <c r="N11" s="16">
        <f t="shared" si="4"/>
        <v>1027.3972602739727</v>
      </c>
      <c r="O11" s="17">
        <v>300</v>
      </c>
      <c r="P11" s="12"/>
      <c r="Q11" s="12"/>
    </row>
    <row r="12" spans="1:28" ht="15.75" customHeight="1">
      <c r="A12" s="8">
        <f ca="1">IFERROR(__xludf.DUMMYFUNCTION("SPLIT (REGEXEXTRACT (B12, ""\d+""),""-"")"),200)</f>
        <v>200</v>
      </c>
      <c r="B12" s="9" t="s">
        <v>35</v>
      </c>
      <c r="C12" s="10" t="s">
        <v>36</v>
      </c>
      <c r="D12" s="11">
        <v>46455034</v>
      </c>
      <c r="E12" s="12">
        <v>350</v>
      </c>
      <c r="F12" s="12">
        <v>20</v>
      </c>
      <c r="G12" s="13">
        <f t="shared" si="0"/>
        <v>205.47945205479454</v>
      </c>
      <c r="H12" s="12">
        <v>7</v>
      </c>
      <c r="I12" s="12">
        <f t="shared" si="1"/>
        <v>71.917808219178099</v>
      </c>
      <c r="J12" s="12">
        <v>100</v>
      </c>
      <c r="K12" s="12">
        <v>0</v>
      </c>
      <c r="L12" s="14">
        <f t="shared" si="2"/>
        <v>2283.1050228310505</v>
      </c>
      <c r="M12" s="15">
        <v>55</v>
      </c>
      <c r="N12" s="16">
        <f t="shared" si="4"/>
        <v>1027.3972602739727</v>
      </c>
      <c r="O12" s="17">
        <v>300</v>
      </c>
      <c r="P12" s="12"/>
      <c r="Q12" s="12"/>
    </row>
    <row r="13" spans="1:28" ht="15.75" customHeight="1">
      <c r="A13" s="8">
        <f ca="1">IFERROR(__xludf.DUMMYFUNCTION("SPLIT (REGEXEXTRACT (B13, ""\d+""),""-"")"),200)</f>
        <v>200</v>
      </c>
      <c r="B13" s="9" t="s">
        <v>37</v>
      </c>
      <c r="C13" s="10" t="s">
        <v>38</v>
      </c>
      <c r="D13" s="11">
        <v>46455146</v>
      </c>
      <c r="E13" s="12">
        <v>350</v>
      </c>
      <c r="F13" s="12">
        <v>20</v>
      </c>
      <c r="G13" s="13">
        <f t="shared" si="0"/>
        <v>205.47945205479454</v>
      </c>
      <c r="H13" s="12">
        <v>7</v>
      </c>
      <c r="I13" s="12">
        <f t="shared" si="1"/>
        <v>71.917808219178099</v>
      </c>
      <c r="J13" s="12">
        <v>100</v>
      </c>
      <c r="K13" s="12">
        <v>0</v>
      </c>
      <c r="L13" s="14">
        <f t="shared" si="2"/>
        <v>2283.1050228310505</v>
      </c>
      <c r="M13" s="15">
        <v>55</v>
      </c>
      <c r="N13" s="16">
        <f t="shared" si="4"/>
        <v>1027.3972602739727</v>
      </c>
      <c r="O13" s="17">
        <v>300</v>
      </c>
      <c r="P13" s="12"/>
      <c r="Q13" s="12"/>
    </row>
    <row r="14" spans="1:28" ht="15.75" customHeight="1">
      <c r="A14" s="8">
        <f ca="1">IFERROR(__xludf.DUMMYFUNCTION("SPLIT (REGEXEXTRACT (B14, ""\d+""),""-"")"),200)</f>
        <v>200</v>
      </c>
      <c r="B14" s="9" t="s">
        <v>39</v>
      </c>
      <c r="C14" s="10" t="s">
        <v>40</v>
      </c>
      <c r="D14" s="11">
        <v>46455388</v>
      </c>
      <c r="E14" s="12">
        <v>350</v>
      </c>
      <c r="F14" s="12">
        <v>20</v>
      </c>
      <c r="G14" s="13">
        <f t="shared" si="0"/>
        <v>205.47945205479454</v>
      </c>
      <c r="H14" s="12">
        <v>7</v>
      </c>
      <c r="I14" s="12">
        <f t="shared" si="1"/>
        <v>71.917808219178099</v>
      </c>
      <c r="J14" s="12">
        <v>100</v>
      </c>
      <c r="K14" s="12">
        <v>0</v>
      </c>
      <c r="L14" s="14">
        <f t="shared" si="2"/>
        <v>2283.1050228310505</v>
      </c>
      <c r="M14" s="15">
        <v>55</v>
      </c>
      <c r="N14" s="16">
        <f t="shared" si="4"/>
        <v>1027.3972602739727</v>
      </c>
      <c r="O14" s="17">
        <v>300</v>
      </c>
      <c r="P14" s="12"/>
      <c r="Q14" s="12"/>
    </row>
    <row r="15" spans="1:28" ht="15.75" customHeight="1">
      <c r="A15" s="8">
        <f ca="1">IFERROR(__xludf.DUMMYFUNCTION("SPLIT (REGEXEXTRACT (B15, ""\d+""),""-"")"),200)</f>
        <v>200</v>
      </c>
      <c r="B15" s="9" t="s">
        <v>41</v>
      </c>
      <c r="C15" s="10" t="s">
        <v>42</v>
      </c>
      <c r="D15" s="11">
        <v>46455604</v>
      </c>
      <c r="E15" s="12">
        <v>350</v>
      </c>
      <c r="F15" s="12">
        <v>20</v>
      </c>
      <c r="G15" s="13">
        <f t="shared" si="0"/>
        <v>205.47945205479454</v>
      </c>
      <c r="H15" s="12">
        <v>7</v>
      </c>
      <c r="I15" s="12">
        <f t="shared" si="1"/>
        <v>71.917808219178099</v>
      </c>
      <c r="J15" s="12">
        <v>100</v>
      </c>
      <c r="K15" s="12">
        <v>0</v>
      </c>
      <c r="L15" s="14">
        <f t="shared" si="2"/>
        <v>2283.1050228310505</v>
      </c>
      <c r="M15" s="15">
        <v>55</v>
      </c>
      <c r="N15" s="16">
        <f t="shared" si="4"/>
        <v>1027.3972602739727</v>
      </c>
      <c r="O15" s="17">
        <v>300</v>
      </c>
      <c r="P15" s="12"/>
      <c r="Q15" s="12"/>
    </row>
    <row r="16" spans="1:28" ht="15.75" customHeight="1">
      <c r="A16" s="8">
        <f ca="1">IFERROR(__xludf.DUMMYFUNCTION("SPLIT (REGEXEXTRACT (B16, ""\d+""),""-"")"),200)</f>
        <v>200</v>
      </c>
      <c r="B16" s="9" t="s">
        <v>43</v>
      </c>
      <c r="C16" s="10" t="s">
        <v>44</v>
      </c>
      <c r="D16" s="11">
        <v>46455703</v>
      </c>
      <c r="E16" s="12">
        <v>350</v>
      </c>
      <c r="F16" s="12">
        <v>20</v>
      </c>
      <c r="G16" s="13">
        <f t="shared" si="0"/>
        <v>205.47945205479454</v>
      </c>
      <c r="H16" s="12">
        <v>7</v>
      </c>
      <c r="I16" s="12">
        <f t="shared" si="1"/>
        <v>71.917808219178099</v>
      </c>
      <c r="J16" s="12">
        <v>100</v>
      </c>
      <c r="K16" s="12">
        <v>0</v>
      </c>
      <c r="L16" s="14">
        <f t="shared" si="2"/>
        <v>2283.1050228310505</v>
      </c>
      <c r="M16" s="15">
        <v>55</v>
      </c>
      <c r="N16" s="16">
        <f t="shared" si="4"/>
        <v>1027.3972602739727</v>
      </c>
      <c r="O16" s="17">
        <v>300</v>
      </c>
      <c r="P16" s="12"/>
      <c r="Q16" s="12"/>
    </row>
    <row r="17" spans="1:17" ht="15.75" customHeight="1">
      <c r="A17" s="8">
        <f ca="1">IFERROR(__xludf.DUMMYFUNCTION("SPLIT (REGEXEXTRACT (B17, ""\d+""),""-"")"),200)</f>
        <v>200</v>
      </c>
      <c r="B17" s="9" t="s">
        <v>45</v>
      </c>
      <c r="C17" s="10" t="s">
        <v>46</v>
      </c>
      <c r="D17" s="11">
        <v>46455962</v>
      </c>
      <c r="E17" s="12">
        <v>350</v>
      </c>
      <c r="F17" s="12">
        <v>20</v>
      </c>
      <c r="G17" s="13">
        <f t="shared" si="0"/>
        <v>205.47945205479454</v>
      </c>
      <c r="H17" s="12">
        <v>7</v>
      </c>
      <c r="I17" s="12">
        <f t="shared" si="1"/>
        <v>71.917808219178099</v>
      </c>
      <c r="J17" s="12">
        <v>100</v>
      </c>
      <c r="K17" s="12">
        <v>0</v>
      </c>
      <c r="L17" s="14">
        <f t="shared" si="2"/>
        <v>2283.1050228310505</v>
      </c>
      <c r="M17" s="15">
        <v>55</v>
      </c>
      <c r="N17" s="16">
        <f t="shared" si="4"/>
        <v>1027.3972602739727</v>
      </c>
      <c r="O17" s="17">
        <v>300</v>
      </c>
      <c r="P17" s="12"/>
      <c r="Q17" s="12"/>
    </row>
    <row r="18" spans="1:17" ht="15.75" customHeight="1">
      <c r="A18" s="8">
        <f ca="1">IFERROR(__xludf.DUMMYFUNCTION("SPLIT (REGEXEXTRACT (B18, ""\d+""),""-"")"),600)</f>
        <v>600</v>
      </c>
      <c r="B18" s="9" t="s">
        <v>47</v>
      </c>
      <c r="C18" s="10" t="s">
        <v>48</v>
      </c>
      <c r="D18" s="11">
        <v>46456946</v>
      </c>
      <c r="E18" s="12">
        <v>790</v>
      </c>
      <c r="F18" s="12">
        <v>20</v>
      </c>
      <c r="G18" s="13">
        <f t="shared" si="0"/>
        <v>326.02739726027397</v>
      </c>
      <c r="H18" s="12">
        <v>7</v>
      </c>
      <c r="I18" s="12">
        <f t="shared" si="1"/>
        <v>114.1095890410959</v>
      </c>
      <c r="J18" s="12">
        <v>100</v>
      </c>
      <c r="K18" s="12">
        <v>0</v>
      </c>
      <c r="L18" s="14">
        <f t="shared" si="2"/>
        <v>3622.5266362252664</v>
      </c>
      <c r="M18" s="15">
        <v>55</v>
      </c>
      <c r="N18" s="16">
        <f t="shared" si="4"/>
        <v>1630.1369863013699</v>
      </c>
      <c r="O18" s="17">
        <v>300</v>
      </c>
      <c r="P18" s="12"/>
      <c r="Q18" s="12"/>
    </row>
    <row r="19" spans="1:17" ht="15.75" customHeight="1">
      <c r="A19" s="8">
        <f ca="1">IFERROR(__xludf.DUMMYFUNCTION("SPLIT (REGEXEXTRACT (B19, ""\d+""),""-"")"),600)</f>
        <v>600</v>
      </c>
      <c r="B19" s="9" t="s">
        <v>49</v>
      </c>
      <c r="C19" s="10" t="s">
        <v>50</v>
      </c>
      <c r="D19" s="11">
        <v>46462756</v>
      </c>
      <c r="E19" s="12">
        <v>790</v>
      </c>
      <c r="F19" s="12">
        <v>20</v>
      </c>
      <c r="G19" s="13">
        <f t="shared" si="0"/>
        <v>326.02739726027397</v>
      </c>
      <c r="H19" s="12">
        <v>7</v>
      </c>
      <c r="I19" s="12">
        <f t="shared" si="1"/>
        <v>114.1095890410959</v>
      </c>
      <c r="J19" s="12">
        <v>100</v>
      </c>
      <c r="K19" s="12">
        <v>0</v>
      </c>
      <c r="L19" s="14">
        <f t="shared" si="2"/>
        <v>3622.5266362252664</v>
      </c>
      <c r="M19" s="15">
        <v>55</v>
      </c>
      <c r="N19" s="16">
        <f t="shared" si="4"/>
        <v>1630.1369863013699</v>
      </c>
      <c r="O19" s="17">
        <v>300</v>
      </c>
      <c r="P19" s="12"/>
      <c r="Q19" s="12"/>
    </row>
    <row r="20" spans="1:17" ht="15.75" customHeight="1">
      <c r="A20" s="8">
        <f ca="1">IFERROR(__xludf.DUMMYFUNCTION("SPLIT (REGEXEXTRACT (B20, ""\d+""),""-"")"),600)</f>
        <v>600</v>
      </c>
      <c r="B20" s="9" t="s">
        <v>51</v>
      </c>
      <c r="C20" s="10" t="s">
        <v>52</v>
      </c>
      <c r="D20" s="11">
        <v>46464992</v>
      </c>
      <c r="E20" s="12">
        <v>790</v>
      </c>
      <c r="F20" s="12">
        <v>20</v>
      </c>
      <c r="G20" s="13">
        <f t="shared" si="0"/>
        <v>326.02739726027397</v>
      </c>
      <c r="H20" s="12">
        <v>7</v>
      </c>
      <c r="I20" s="12">
        <f t="shared" si="1"/>
        <v>114.1095890410959</v>
      </c>
      <c r="J20" s="12">
        <v>100</v>
      </c>
      <c r="K20" s="12">
        <v>0</v>
      </c>
      <c r="L20" s="14">
        <f t="shared" si="2"/>
        <v>3622.5266362252664</v>
      </c>
      <c r="M20" s="15">
        <v>55</v>
      </c>
      <c r="N20" s="16">
        <f t="shared" si="4"/>
        <v>1630.1369863013699</v>
      </c>
      <c r="O20" s="17">
        <v>300</v>
      </c>
      <c r="P20" s="12"/>
      <c r="Q20" s="12"/>
    </row>
    <row r="21" spans="1:17" ht="15.75" customHeight="1">
      <c r="A21" s="8">
        <f ca="1">IFERROR(__xludf.DUMMYFUNCTION("SPLIT (REGEXEXTRACT (B21, ""\d+""),""-"")"),600)</f>
        <v>600</v>
      </c>
      <c r="B21" s="9" t="s">
        <v>53</v>
      </c>
      <c r="C21" s="10" t="s">
        <v>54</v>
      </c>
      <c r="D21" s="11">
        <v>46465293</v>
      </c>
      <c r="E21" s="12">
        <v>790</v>
      </c>
      <c r="F21" s="12">
        <v>20</v>
      </c>
      <c r="G21" s="13">
        <f t="shared" si="0"/>
        <v>326.02739726027397</v>
      </c>
      <c r="H21" s="12">
        <v>7</v>
      </c>
      <c r="I21" s="12">
        <f t="shared" si="1"/>
        <v>114.1095890410959</v>
      </c>
      <c r="J21" s="12">
        <v>100</v>
      </c>
      <c r="K21" s="12">
        <v>0</v>
      </c>
      <c r="L21" s="14">
        <f t="shared" si="2"/>
        <v>3622.5266362252664</v>
      </c>
      <c r="M21" s="15">
        <v>55</v>
      </c>
      <c r="N21" s="16">
        <f t="shared" si="4"/>
        <v>1630.1369863013699</v>
      </c>
      <c r="O21" s="17">
        <v>300</v>
      </c>
      <c r="P21" s="12"/>
      <c r="Q21" s="12"/>
    </row>
    <row r="22" spans="1:17" ht="15.75" customHeight="1">
      <c r="A22" s="8">
        <f ca="1">IFERROR(__xludf.DUMMYFUNCTION("SPLIT (REGEXEXTRACT (B22, ""\d+""),""-"")"),600)</f>
        <v>600</v>
      </c>
      <c r="B22" s="9" t="s">
        <v>55</v>
      </c>
      <c r="C22" s="10" t="s">
        <v>56</v>
      </c>
      <c r="D22" s="11">
        <v>46465406</v>
      </c>
      <c r="E22" s="12">
        <v>790</v>
      </c>
      <c r="F22" s="12">
        <v>20</v>
      </c>
      <c r="G22" s="13">
        <f t="shared" si="0"/>
        <v>326.02739726027397</v>
      </c>
      <c r="H22" s="12">
        <v>7</v>
      </c>
      <c r="I22" s="12">
        <f t="shared" si="1"/>
        <v>114.1095890410959</v>
      </c>
      <c r="J22" s="12">
        <v>100</v>
      </c>
      <c r="K22" s="12">
        <v>0</v>
      </c>
      <c r="L22" s="14">
        <f t="shared" si="2"/>
        <v>3622.5266362252664</v>
      </c>
      <c r="M22" s="15">
        <v>55</v>
      </c>
      <c r="N22" s="16">
        <f t="shared" si="4"/>
        <v>1630.1369863013699</v>
      </c>
      <c r="O22" s="17">
        <v>300</v>
      </c>
      <c r="P22" s="12"/>
      <c r="Q22" s="12"/>
    </row>
    <row r="23" spans="1:17" ht="15.75" customHeight="1">
      <c r="A23" s="8">
        <f ca="1">IFERROR(__xludf.DUMMYFUNCTION("SPLIT (REGEXEXTRACT (B23, ""\d+""),""-"")"),600)</f>
        <v>600</v>
      </c>
      <c r="B23" s="9" t="s">
        <v>57</v>
      </c>
      <c r="C23" s="10" t="s">
        <v>58</v>
      </c>
      <c r="D23" s="11">
        <v>46465696</v>
      </c>
      <c r="E23" s="12">
        <v>790</v>
      </c>
      <c r="F23" s="12">
        <v>20</v>
      </c>
      <c r="G23" s="13">
        <f t="shared" si="0"/>
        <v>326.02739726027397</v>
      </c>
      <c r="H23" s="12">
        <v>7</v>
      </c>
      <c r="I23" s="12">
        <f t="shared" si="1"/>
        <v>114.1095890410959</v>
      </c>
      <c r="J23" s="12">
        <v>100</v>
      </c>
      <c r="K23" s="12">
        <v>0</v>
      </c>
      <c r="L23" s="14">
        <f t="shared" si="2"/>
        <v>3622.5266362252664</v>
      </c>
      <c r="M23" s="15">
        <v>55</v>
      </c>
      <c r="N23" s="16">
        <f t="shared" si="4"/>
        <v>1630.1369863013699</v>
      </c>
      <c r="O23" s="17">
        <v>300</v>
      </c>
      <c r="P23" s="12"/>
      <c r="Q23" s="12"/>
    </row>
    <row r="24" spans="1:17" ht="15.75" customHeight="1">
      <c r="A24" s="8">
        <f ca="1">IFERROR(__xludf.DUMMYFUNCTION("SPLIT (REGEXEXTRACT (B24, ""\d+""),""-"")"),600)</f>
        <v>600</v>
      </c>
      <c r="B24" s="9" t="s">
        <v>59</v>
      </c>
      <c r="C24" s="10" t="s">
        <v>60</v>
      </c>
      <c r="D24" s="11">
        <v>46465841</v>
      </c>
      <c r="E24" s="12">
        <v>790</v>
      </c>
      <c r="F24" s="12">
        <v>20</v>
      </c>
      <c r="G24" s="13">
        <f t="shared" si="0"/>
        <v>326.02739726027397</v>
      </c>
      <c r="H24" s="12">
        <v>7</v>
      </c>
      <c r="I24" s="12">
        <f t="shared" si="1"/>
        <v>114.1095890410959</v>
      </c>
      <c r="J24" s="12">
        <v>100</v>
      </c>
      <c r="K24" s="12">
        <v>0</v>
      </c>
      <c r="L24" s="14">
        <f t="shared" si="2"/>
        <v>3622.5266362252664</v>
      </c>
      <c r="M24" s="15">
        <v>55</v>
      </c>
      <c r="N24" s="16">
        <f t="shared" si="4"/>
        <v>1630.1369863013699</v>
      </c>
      <c r="O24" s="17">
        <v>300</v>
      </c>
      <c r="P24" s="12"/>
      <c r="Q24" s="12"/>
    </row>
    <row r="25" spans="1:17" ht="15.75" customHeight="1">
      <c r="A25" s="8">
        <f ca="1">IFERROR(__xludf.DUMMYFUNCTION("SPLIT (REGEXEXTRACT (B25, ""\d+""),""-"")"),600)</f>
        <v>600</v>
      </c>
      <c r="B25" s="9" t="s">
        <v>61</v>
      </c>
      <c r="C25" s="10" t="s">
        <v>62</v>
      </c>
      <c r="D25" s="11">
        <v>46465899</v>
      </c>
      <c r="E25" s="12">
        <v>790</v>
      </c>
      <c r="F25" s="12">
        <v>20</v>
      </c>
      <c r="G25" s="13">
        <f t="shared" si="0"/>
        <v>326.02739726027397</v>
      </c>
      <c r="H25" s="12">
        <v>7</v>
      </c>
      <c r="I25" s="12">
        <f t="shared" si="1"/>
        <v>114.1095890410959</v>
      </c>
      <c r="J25" s="12">
        <v>100</v>
      </c>
      <c r="K25" s="12">
        <v>0</v>
      </c>
      <c r="L25" s="14">
        <f t="shared" si="2"/>
        <v>3622.5266362252664</v>
      </c>
      <c r="M25" s="15">
        <v>55</v>
      </c>
      <c r="N25" s="16">
        <f t="shared" si="4"/>
        <v>1630.1369863013699</v>
      </c>
      <c r="O25" s="17">
        <v>300</v>
      </c>
      <c r="P25" s="12"/>
      <c r="Q25" s="12"/>
    </row>
    <row r="26" spans="1:17" ht="15.75" customHeight="1">
      <c r="A26" s="8">
        <f ca="1">IFERROR(__xludf.DUMMYFUNCTION("SPLIT (REGEXEXTRACT (B26, ""\d+""),""-"")"),600)</f>
        <v>600</v>
      </c>
      <c r="B26" s="9" t="s">
        <v>63</v>
      </c>
      <c r="C26" s="10" t="s">
        <v>64</v>
      </c>
      <c r="D26" s="11">
        <v>46466079</v>
      </c>
      <c r="E26" s="12">
        <v>790</v>
      </c>
      <c r="F26" s="12">
        <v>20</v>
      </c>
      <c r="G26" s="13">
        <f t="shared" si="0"/>
        <v>326.02739726027397</v>
      </c>
      <c r="H26" s="12">
        <v>7</v>
      </c>
      <c r="I26" s="12">
        <f t="shared" si="1"/>
        <v>114.1095890410959</v>
      </c>
      <c r="J26" s="12">
        <v>100</v>
      </c>
      <c r="K26" s="12">
        <v>0</v>
      </c>
      <c r="L26" s="14">
        <f t="shared" si="2"/>
        <v>3622.5266362252664</v>
      </c>
      <c r="M26" s="15">
        <v>55</v>
      </c>
      <c r="N26" s="16">
        <f t="shared" si="4"/>
        <v>1630.1369863013699</v>
      </c>
      <c r="O26" s="17">
        <v>300</v>
      </c>
      <c r="P26" s="12"/>
      <c r="Q26" s="12"/>
    </row>
    <row r="27" spans="1:17" ht="15.75" customHeight="1">
      <c r="A27" s="8">
        <f ca="1">IFERROR(__xludf.DUMMYFUNCTION("SPLIT (REGEXEXTRACT (B27, ""\d+""),""-"")"),600)</f>
        <v>600</v>
      </c>
      <c r="B27" s="9" t="s">
        <v>65</v>
      </c>
      <c r="C27" s="10" t="s">
        <v>66</v>
      </c>
      <c r="D27" s="11">
        <v>46466180</v>
      </c>
      <c r="E27" s="12">
        <v>790</v>
      </c>
      <c r="F27" s="12">
        <v>20</v>
      </c>
      <c r="G27" s="13">
        <f t="shared" si="0"/>
        <v>326.02739726027397</v>
      </c>
      <c r="H27" s="12">
        <v>7</v>
      </c>
      <c r="I27" s="12">
        <f t="shared" si="1"/>
        <v>114.1095890410959</v>
      </c>
      <c r="J27" s="12">
        <v>100</v>
      </c>
      <c r="K27" s="12">
        <v>0</v>
      </c>
      <c r="L27" s="14">
        <f t="shared" si="2"/>
        <v>3622.5266362252664</v>
      </c>
      <c r="M27" s="15">
        <v>55</v>
      </c>
      <c r="N27" s="16">
        <f t="shared" si="4"/>
        <v>1630.1369863013699</v>
      </c>
      <c r="O27" s="17">
        <v>300</v>
      </c>
      <c r="P27" s="12"/>
      <c r="Q27" s="12"/>
    </row>
    <row r="28" spans="1:17" ht="15.75" customHeight="1">
      <c r="A28" s="8">
        <f ca="1">IFERROR(__xludf.DUMMYFUNCTION("SPLIT (REGEXEXTRACT (B28, ""\d+""),""-"")"),500)</f>
        <v>500</v>
      </c>
      <c r="B28" s="9" t="s">
        <v>67</v>
      </c>
      <c r="C28" s="10" t="s">
        <v>68</v>
      </c>
      <c r="D28" s="11">
        <v>46466956</v>
      </c>
      <c r="E28" s="12">
        <v>680</v>
      </c>
      <c r="F28" s="12">
        <v>20</v>
      </c>
      <c r="G28" s="13">
        <f t="shared" si="0"/>
        <v>295.89041095890411</v>
      </c>
      <c r="H28" s="12">
        <v>7</v>
      </c>
      <c r="I28" s="12">
        <f t="shared" si="1"/>
        <v>103.56164383561644</v>
      </c>
      <c r="J28" s="12">
        <v>100</v>
      </c>
      <c r="K28" s="12">
        <v>0</v>
      </c>
      <c r="L28" s="14">
        <f t="shared" si="2"/>
        <v>3287.6712328767121</v>
      </c>
      <c r="M28" s="15">
        <v>55</v>
      </c>
      <c r="N28" s="16">
        <f t="shared" si="4"/>
        <v>1479.4520547945206</v>
      </c>
      <c r="O28" s="17">
        <v>300</v>
      </c>
      <c r="P28" s="12"/>
      <c r="Q28" s="12"/>
    </row>
    <row r="29" spans="1:17" ht="15">
      <c r="A29" s="8">
        <f ca="1">IFERROR(__xludf.DUMMYFUNCTION("SPLIT (REGEXEXTRACT (B29, ""\d+""),""-"")"),500)</f>
        <v>500</v>
      </c>
      <c r="B29" s="9" t="s">
        <v>69</v>
      </c>
      <c r="C29" s="10" t="s">
        <v>70</v>
      </c>
      <c r="D29" s="11">
        <v>46467101</v>
      </c>
      <c r="E29" s="12">
        <v>680</v>
      </c>
      <c r="F29" s="12">
        <v>20</v>
      </c>
      <c r="G29" s="13">
        <f t="shared" si="0"/>
        <v>295.89041095890411</v>
      </c>
      <c r="H29" s="12">
        <v>7</v>
      </c>
      <c r="I29" s="12">
        <f t="shared" si="1"/>
        <v>103.56164383561644</v>
      </c>
      <c r="J29" s="12">
        <v>100</v>
      </c>
      <c r="K29" s="12">
        <v>0</v>
      </c>
      <c r="L29" s="14">
        <f t="shared" si="2"/>
        <v>3287.6712328767121</v>
      </c>
      <c r="M29" s="15">
        <v>55</v>
      </c>
      <c r="N29" s="16">
        <f t="shared" si="4"/>
        <v>1479.4520547945206</v>
      </c>
      <c r="O29" s="17">
        <v>300</v>
      </c>
      <c r="P29" s="12"/>
      <c r="Q29" s="12"/>
    </row>
    <row r="30" spans="1:17" ht="15">
      <c r="A30" s="8">
        <f ca="1">IFERROR(__xludf.DUMMYFUNCTION("SPLIT (REGEXEXTRACT (B30, ""\d+""),""-"")"),500)</f>
        <v>500</v>
      </c>
      <c r="B30" s="9" t="s">
        <v>71</v>
      </c>
      <c r="C30" s="10" t="s">
        <v>72</v>
      </c>
      <c r="D30" s="11">
        <v>46467280</v>
      </c>
      <c r="E30" s="12">
        <v>680</v>
      </c>
      <c r="F30" s="12">
        <v>20</v>
      </c>
      <c r="G30" s="13">
        <f t="shared" si="0"/>
        <v>295.89041095890411</v>
      </c>
      <c r="H30" s="12">
        <v>7</v>
      </c>
      <c r="I30" s="12">
        <f t="shared" si="1"/>
        <v>103.56164383561644</v>
      </c>
      <c r="J30" s="12">
        <v>100</v>
      </c>
      <c r="K30" s="12">
        <v>0</v>
      </c>
      <c r="L30" s="14">
        <f t="shared" si="2"/>
        <v>3287.6712328767121</v>
      </c>
      <c r="M30" s="15">
        <v>55</v>
      </c>
      <c r="N30" s="16">
        <f t="shared" si="4"/>
        <v>1479.4520547945206</v>
      </c>
      <c r="O30" s="17">
        <v>300</v>
      </c>
      <c r="P30" s="12"/>
      <c r="Q30" s="12"/>
    </row>
    <row r="31" spans="1:17" ht="15">
      <c r="A31" s="8">
        <f ca="1">IFERROR(__xludf.DUMMYFUNCTION("SPLIT (REGEXEXTRACT (B31, ""\d+""),""-"")"),500)</f>
        <v>500</v>
      </c>
      <c r="B31" s="9" t="s">
        <v>73</v>
      </c>
      <c r="C31" s="10" t="s">
        <v>74</v>
      </c>
      <c r="D31" s="11">
        <v>46467624</v>
      </c>
      <c r="E31" s="12">
        <v>680</v>
      </c>
      <c r="F31" s="12">
        <v>20</v>
      </c>
      <c r="G31" s="13">
        <f t="shared" si="0"/>
        <v>295.89041095890411</v>
      </c>
      <c r="H31" s="12">
        <v>7</v>
      </c>
      <c r="I31" s="12">
        <f t="shared" si="1"/>
        <v>103.56164383561644</v>
      </c>
      <c r="J31" s="12">
        <v>100</v>
      </c>
      <c r="K31" s="12">
        <v>0</v>
      </c>
      <c r="L31" s="14">
        <f t="shared" si="2"/>
        <v>3287.6712328767121</v>
      </c>
      <c r="M31" s="15">
        <v>55</v>
      </c>
      <c r="N31" s="16">
        <f t="shared" si="4"/>
        <v>1479.4520547945206</v>
      </c>
      <c r="O31" s="17">
        <v>300</v>
      </c>
      <c r="P31" s="12"/>
      <c r="Q31" s="12"/>
    </row>
    <row r="32" spans="1:17" ht="15">
      <c r="A32" s="8">
        <f ca="1">IFERROR(__xludf.DUMMYFUNCTION("SPLIT (REGEXEXTRACT (B32, ""\d+""),""-"")"),500)</f>
        <v>500</v>
      </c>
      <c r="B32" s="9" t="s">
        <v>75</v>
      </c>
      <c r="C32" s="10" t="s">
        <v>76</v>
      </c>
      <c r="D32" s="11">
        <v>46467681</v>
      </c>
      <c r="E32" s="12">
        <v>680</v>
      </c>
      <c r="F32" s="12">
        <v>20</v>
      </c>
      <c r="G32" s="13">
        <f t="shared" si="0"/>
        <v>295.89041095890411</v>
      </c>
      <c r="H32" s="12">
        <v>7</v>
      </c>
      <c r="I32" s="12">
        <f t="shared" si="1"/>
        <v>103.56164383561644</v>
      </c>
      <c r="J32" s="12">
        <v>100</v>
      </c>
      <c r="K32" s="12">
        <v>0</v>
      </c>
      <c r="L32" s="14">
        <f t="shared" si="2"/>
        <v>3287.6712328767121</v>
      </c>
      <c r="M32" s="15">
        <v>55</v>
      </c>
      <c r="N32" s="16">
        <f t="shared" si="4"/>
        <v>1479.4520547945206</v>
      </c>
      <c r="O32" s="17">
        <v>300</v>
      </c>
      <c r="P32" s="12"/>
      <c r="Q32" s="12"/>
    </row>
    <row r="33" spans="1:17" ht="15">
      <c r="A33" s="8">
        <f ca="1">IFERROR(__xludf.DUMMYFUNCTION("SPLIT (REGEXEXTRACT (B33, ""\d+""),""-"")"),500)</f>
        <v>500</v>
      </c>
      <c r="B33" s="9" t="s">
        <v>77</v>
      </c>
      <c r="C33" s="10" t="s">
        <v>78</v>
      </c>
      <c r="D33" s="11">
        <v>46467792</v>
      </c>
      <c r="E33" s="12">
        <v>680</v>
      </c>
      <c r="F33" s="12">
        <v>20</v>
      </c>
      <c r="G33" s="13">
        <f t="shared" si="0"/>
        <v>295.89041095890411</v>
      </c>
      <c r="H33" s="12">
        <v>7</v>
      </c>
      <c r="I33" s="12">
        <f t="shared" si="1"/>
        <v>103.56164383561644</v>
      </c>
      <c r="J33" s="12">
        <v>100</v>
      </c>
      <c r="K33" s="12">
        <v>0</v>
      </c>
      <c r="L33" s="14">
        <f t="shared" si="2"/>
        <v>3287.6712328767121</v>
      </c>
      <c r="M33" s="15">
        <v>55</v>
      </c>
      <c r="N33" s="16">
        <f t="shared" si="4"/>
        <v>1479.4520547945206</v>
      </c>
      <c r="O33" s="17">
        <v>300</v>
      </c>
      <c r="P33" s="12"/>
      <c r="Q33" s="12"/>
    </row>
    <row r="34" spans="1:17" ht="15">
      <c r="A34" s="8">
        <f ca="1">IFERROR(__xludf.DUMMYFUNCTION("SPLIT (REGEXEXTRACT (B34, ""\d+""),""-"")"),500)</f>
        <v>500</v>
      </c>
      <c r="B34" s="9" t="s">
        <v>79</v>
      </c>
      <c r="C34" s="10" t="s">
        <v>80</v>
      </c>
      <c r="D34" s="11">
        <v>46468085</v>
      </c>
      <c r="E34" s="12">
        <v>680</v>
      </c>
      <c r="F34" s="12">
        <v>20</v>
      </c>
      <c r="G34" s="13">
        <f t="shared" si="0"/>
        <v>295.89041095890411</v>
      </c>
      <c r="H34" s="12">
        <v>7</v>
      </c>
      <c r="I34" s="12">
        <f t="shared" si="1"/>
        <v>103.56164383561644</v>
      </c>
      <c r="J34" s="12">
        <v>100</v>
      </c>
      <c r="K34" s="12">
        <v>0</v>
      </c>
      <c r="L34" s="14">
        <f t="shared" si="2"/>
        <v>3287.6712328767121</v>
      </c>
      <c r="M34" s="15">
        <v>55</v>
      </c>
      <c r="N34" s="16">
        <f t="shared" si="4"/>
        <v>1479.4520547945206</v>
      </c>
      <c r="O34" s="17">
        <v>300</v>
      </c>
      <c r="P34" s="12"/>
      <c r="Q34" s="12"/>
    </row>
    <row r="35" spans="1:17" ht="15">
      <c r="A35" s="8">
        <f ca="1">IFERROR(__xludf.DUMMYFUNCTION("SPLIT (REGEXEXTRACT (B35, ""\d+""),""-"")"),500)</f>
        <v>500</v>
      </c>
      <c r="B35" s="9" t="s">
        <v>81</v>
      </c>
      <c r="C35" s="10" t="s">
        <v>82</v>
      </c>
      <c r="D35" s="11">
        <v>46468169</v>
      </c>
      <c r="E35" s="12">
        <v>680</v>
      </c>
      <c r="F35" s="12">
        <v>20</v>
      </c>
      <c r="G35" s="13">
        <f t="shared" si="0"/>
        <v>295.89041095890411</v>
      </c>
      <c r="H35" s="12">
        <v>7</v>
      </c>
      <c r="I35" s="12">
        <f t="shared" si="1"/>
        <v>103.56164383561644</v>
      </c>
      <c r="J35" s="12">
        <v>100</v>
      </c>
      <c r="K35" s="12">
        <v>0</v>
      </c>
      <c r="L35" s="14">
        <f t="shared" si="2"/>
        <v>3287.6712328767121</v>
      </c>
      <c r="M35" s="15">
        <v>55</v>
      </c>
      <c r="N35" s="16">
        <f t="shared" si="4"/>
        <v>1479.4520547945206</v>
      </c>
      <c r="O35" s="17">
        <v>300</v>
      </c>
      <c r="P35" s="12"/>
      <c r="Q35" s="12"/>
    </row>
    <row r="36" spans="1:17" ht="15">
      <c r="A36" s="8">
        <f ca="1">IFERROR(__xludf.DUMMYFUNCTION("SPLIT (REGEXEXTRACT (B36, ""\d+""),""-"")"),500)</f>
        <v>500</v>
      </c>
      <c r="B36" s="9" t="s">
        <v>83</v>
      </c>
      <c r="C36" s="10" t="s">
        <v>84</v>
      </c>
      <c r="D36" s="11">
        <v>46468279</v>
      </c>
      <c r="E36" s="12">
        <v>680</v>
      </c>
      <c r="F36" s="12">
        <v>20</v>
      </c>
      <c r="G36" s="13">
        <f t="shared" si="0"/>
        <v>295.89041095890411</v>
      </c>
      <c r="H36" s="12">
        <v>7</v>
      </c>
      <c r="I36" s="12">
        <f t="shared" si="1"/>
        <v>103.56164383561644</v>
      </c>
      <c r="J36" s="12">
        <v>100</v>
      </c>
      <c r="K36" s="12">
        <v>0</v>
      </c>
      <c r="L36" s="14">
        <f t="shared" si="2"/>
        <v>3287.6712328767121</v>
      </c>
      <c r="M36" s="15">
        <v>55</v>
      </c>
      <c r="N36" s="16">
        <f t="shared" si="4"/>
        <v>1479.4520547945206</v>
      </c>
      <c r="O36" s="17">
        <v>300</v>
      </c>
      <c r="P36" s="12"/>
      <c r="Q36" s="12"/>
    </row>
    <row r="37" spans="1:17" ht="15">
      <c r="A37" s="8">
        <f ca="1">IFERROR(__xludf.DUMMYFUNCTION("SPLIT (REGEXEXTRACT (B37, ""\d+""),""-"")"),500)</f>
        <v>500</v>
      </c>
      <c r="B37" s="9" t="s">
        <v>85</v>
      </c>
      <c r="C37" s="10" t="s">
        <v>86</v>
      </c>
      <c r="D37" s="11">
        <v>46468333</v>
      </c>
      <c r="E37" s="12">
        <v>680</v>
      </c>
      <c r="F37" s="12">
        <v>20</v>
      </c>
      <c r="G37" s="13">
        <f t="shared" si="0"/>
        <v>295.89041095890411</v>
      </c>
      <c r="H37" s="12">
        <v>7</v>
      </c>
      <c r="I37" s="12">
        <f t="shared" si="1"/>
        <v>103.56164383561644</v>
      </c>
      <c r="J37" s="12">
        <v>100</v>
      </c>
      <c r="K37" s="12">
        <v>0</v>
      </c>
      <c r="L37" s="14">
        <f t="shared" si="2"/>
        <v>3287.6712328767121</v>
      </c>
      <c r="M37" s="15">
        <v>55</v>
      </c>
      <c r="N37" s="16">
        <f t="shared" si="4"/>
        <v>1479.4520547945206</v>
      </c>
      <c r="O37" s="17">
        <v>300</v>
      </c>
      <c r="P37" s="12"/>
      <c r="Q37" s="12"/>
    </row>
    <row r="38" spans="1:17" ht="15">
      <c r="A38" s="8">
        <f ca="1">IFERROR(__xludf.DUMMYFUNCTION("SPLIT (REGEXEXTRACT (B38, ""\d+""),""-"")"),400)</f>
        <v>400</v>
      </c>
      <c r="B38" s="9" t="s">
        <v>87</v>
      </c>
      <c r="C38" s="10" t="s">
        <v>88</v>
      </c>
      <c r="D38" s="11">
        <v>46505894</v>
      </c>
      <c r="E38" s="12">
        <v>570</v>
      </c>
      <c r="F38" s="12">
        <v>20</v>
      </c>
      <c r="G38" s="13">
        <f t="shared" si="0"/>
        <v>265.75342465753425</v>
      </c>
      <c r="H38" s="12">
        <v>7</v>
      </c>
      <c r="I38" s="12">
        <f t="shared" si="1"/>
        <v>93.013698630136986</v>
      </c>
      <c r="J38" s="12">
        <v>100</v>
      </c>
      <c r="K38" s="12">
        <v>0</v>
      </c>
      <c r="L38" s="14">
        <f t="shared" si="2"/>
        <v>2952.8158295281582</v>
      </c>
      <c r="M38" s="15">
        <v>55</v>
      </c>
      <c r="N38" s="16">
        <f t="shared" si="4"/>
        <v>1328.7671232876712</v>
      </c>
      <c r="O38" s="17">
        <v>300</v>
      </c>
      <c r="P38" s="12"/>
      <c r="Q38" s="12"/>
    </row>
    <row r="39" spans="1:17" ht="15">
      <c r="A39" s="8">
        <f ca="1">IFERROR(__xludf.DUMMYFUNCTION("SPLIT (REGEXEXTRACT (B39, ""\d+""),""-"")"),400)</f>
        <v>400</v>
      </c>
      <c r="B39" s="9" t="s">
        <v>89</v>
      </c>
      <c r="C39" s="10" t="s">
        <v>90</v>
      </c>
      <c r="D39" s="11">
        <v>46506103</v>
      </c>
      <c r="E39" s="12">
        <v>570</v>
      </c>
      <c r="F39" s="12">
        <v>20</v>
      </c>
      <c r="G39" s="13">
        <f t="shared" si="0"/>
        <v>265.75342465753425</v>
      </c>
      <c r="H39" s="12">
        <v>7</v>
      </c>
      <c r="I39" s="12">
        <f t="shared" si="1"/>
        <v>93.013698630136986</v>
      </c>
      <c r="J39" s="12">
        <v>100</v>
      </c>
      <c r="K39" s="12">
        <v>0</v>
      </c>
      <c r="L39" s="14">
        <f t="shared" si="2"/>
        <v>2952.8158295281582</v>
      </c>
      <c r="M39" s="15">
        <v>55</v>
      </c>
      <c r="N39" s="16">
        <f t="shared" si="4"/>
        <v>1328.7671232876712</v>
      </c>
      <c r="O39" s="17">
        <v>300</v>
      </c>
      <c r="P39" s="12"/>
      <c r="Q39" s="12"/>
    </row>
    <row r="40" spans="1:17" ht="15">
      <c r="A40" s="8">
        <f ca="1">IFERROR(__xludf.DUMMYFUNCTION("SPLIT (REGEXEXTRACT (B40, ""\d+""),""-"")"),400)</f>
        <v>400</v>
      </c>
      <c r="B40" s="9" t="s">
        <v>91</v>
      </c>
      <c r="C40" s="10" t="s">
        <v>92</v>
      </c>
      <c r="D40" s="11">
        <v>46506230</v>
      </c>
      <c r="E40" s="12">
        <v>570</v>
      </c>
      <c r="F40" s="12">
        <v>20</v>
      </c>
      <c r="G40" s="13">
        <f t="shared" si="0"/>
        <v>265.75342465753425</v>
      </c>
      <c r="H40" s="12">
        <v>7</v>
      </c>
      <c r="I40" s="12">
        <f t="shared" si="1"/>
        <v>93.013698630136986</v>
      </c>
      <c r="J40" s="12">
        <v>100</v>
      </c>
      <c r="K40" s="12">
        <v>0</v>
      </c>
      <c r="L40" s="14">
        <f t="shared" si="2"/>
        <v>2952.8158295281582</v>
      </c>
      <c r="M40" s="15">
        <v>55</v>
      </c>
      <c r="N40" s="16">
        <f t="shared" si="4"/>
        <v>1328.7671232876712</v>
      </c>
      <c r="O40" s="17">
        <v>300</v>
      </c>
      <c r="P40" s="12"/>
      <c r="Q40" s="12"/>
    </row>
    <row r="41" spans="1:17" ht="15">
      <c r="A41" s="8">
        <f ca="1">IFERROR(__xludf.DUMMYFUNCTION("SPLIT (REGEXEXTRACT (B41, ""\d+""),""-"")"),400)</f>
        <v>400</v>
      </c>
      <c r="B41" s="9" t="s">
        <v>93</v>
      </c>
      <c r="C41" s="10" t="s">
        <v>94</v>
      </c>
      <c r="D41" s="11">
        <v>46506290</v>
      </c>
      <c r="E41" s="12">
        <v>570</v>
      </c>
      <c r="F41" s="12">
        <v>20</v>
      </c>
      <c r="G41" s="13">
        <f t="shared" si="0"/>
        <v>265.75342465753425</v>
      </c>
      <c r="H41" s="12">
        <v>7</v>
      </c>
      <c r="I41" s="12">
        <f t="shared" si="1"/>
        <v>93.013698630136986</v>
      </c>
      <c r="J41" s="12">
        <v>100</v>
      </c>
      <c r="K41" s="12">
        <v>0</v>
      </c>
      <c r="L41" s="14">
        <f t="shared" si="2"/>
        <v>2952.8158295281582</v>
      </c>
      <c r="M41" s="15">
        <v>55</v>
      </c>
      <c r="N41" s="16">
        <f t="shared" si="4"/>
        <v>1328.7671232876712</v>
      </c>
      <c r="O41" s="17">
        <v>300</v>
      </c>
      <c r="P41" s="12"/>
      <c r="Q41" s="12"/>
    </row>
    <row r="42" spans="1:17" ht="15">
      <c r="A42" s="8">
        <f ca="1">IFERROR(__xludf.DUMMYFUNCTION("SPLIT (REGEXEXTRACT (B42, ""\d+""),""-"")"),400)</f>
        <v>400</v>
      </c>
      <c r="B42" s="9" t="s">
        <v>95</v>
      </c>
      <c r="C42" s="10" t="s">
        <v>96</v>
      </c>
      <c r="D42" s="11">
        <v>46506324</v>
      </c>
      <c r="E42" s="12">
        <v>570</v>
      </c>
      <c r="F42" s="12">
        <v>20</v>
      </c>
      <c r="G42" s="13">
        <f t="shared" si="0"/>
        <v>265.75342465753425</v>
      </c>
      <c r="H42" s="12">
        <v>7</v>
      </c>
      <c r="I42" s="12">
        <f t="shared" si="1"/>
        <v>93.013698630136986</v>
      </c>
      <c r="J42" s="12">
        <v>100</v>
      </c>
      <c r="K42" s="12">
        <v>0</v>
      </c>
      <c r="L42" s="14">
        <f t="shared" si="2"/>
        <v>2952.8158295281582</v>
      </c>
      <c r="M42" s="15">
        <v>55</v>
      </c>
      <c r="N42" s="16">
        <f t="shared" si="4"/>
        <v>1328.7671232876712</v>
      </c>
      <c r="O42" s="17">
        <v>300</v>
      </c>
      <c r="P42" s="12"/>
      <c r="Q42" s="12"/>
    </row>
    <row r="43" spans="1:17" ht="15">
      <c r="A43" s="8">
        <f ca="1">IFERROR(__xludf.DUMMYFUNCTION("SPLIT (REGEXEXTRACT (B43, ""\d+""),""-"")"),400)</f>
        <v>400</v>
      </c>
      <c r="B43" s="9" t="s">
        <v>97</v>
      </c>
      <c r="C43" s="10" t="s">
        <v>98</v>
      </c>
      <c r="D43" s="11">
        <v>46506536</v>
      </c>
      <c r="E43" s="12">
        <v>570</v>
      </c>
      <c r="F43" s="12">
        <v>20</v>
      </c>
      <c r="G43" s="13">
        <f t="shared" si="0"/>
        <v>265.75342465753425</v>
      </c>
      <c r="H43" s="12">
        <v>7</v>
      </c>
      <c r="I43" s="12">
        <f t="shared" si="1"/>
        <v>93.013698630136986</v>
      </c>
      <c r="J43" s="12">
        <v>100</v>
      </c>
      <c r="K43" s="12">
        <v>0</v>
      </c>
      <c r="L43" s="14">
        <f t="shared" si="2"/>
        <v>2952.8158295281582</v>
      </c>
      <c r="M43" s="15">
        <v>55</v>
      </c>
      <c r="N43" s="16">
        <f t="shared" si="4"/>
        <v>1328.7671232876712</v>
      </c>
      <c r="O43" s="17">
        <v>300</v>
      </c>
      <c r="P43" s="12"/>
      <c r="Q43" s="12"/>
    </row>
    <row r="44" spans="1:17" ht="15">
      <c r="A44" s="8">
        <f ca="1">IFERROR(__xludf.DUMMYFUNCTION("SPLIT (REGEXEXTRACT (B44, ""\d+""),""-"")"),400)</f>
        <v>400</v>
      </c>
      <c r="B44" s="9" t="s">
        <v>99</v>
      </c>
      <c r="C44" s="10" t="s">
        <v>100</v>
      </c>
      <c r="D44" s="11">
        <v>46506768</v>
      </c>
      <c r="E44" s="12">
        <v>570</v>
      </c>
      <c r="F44" s="12">
        <v>20</v>
      </c>
      <c r="G44" s="13">
        <f t="shared" si="0"/>
        <v>265.75342465753425</v>
      </c>
      <c r="H44" s="12">
        <v>7</v>
      </c>
      <c r="I44" s="12">
        <f t="shared" si="1"/>
        <v>93.013698630136986</v>
      </c>
      <c r="J44" s="12">
        <v>100</v>
      </c>
      <c r="K44" s="12">
        <v>0</v>
      </c>
      <c r="L44" s="14">
        <f t="shared" si="2"/>
        <v>2952.8158295281582</v>
      </c>
      <c r="M44" s="15">
        <v>55</v>
      </c>
      <c r="N44" s="16">
        <f t="shared" si="4"/>
        <v>1328.7671232876712</v>
      </c>
      <c r="O44" s="17">
        <v>300</v>
      </c>
      <c r="P44" s="12"/>
      <c r="Q44" s="12"/>
    </row>
    <row r="45" spans="1:17" ht="15">
      <c r="A45" s="8">
        <f ca="1">IFERROR(__xludf.DUMMYFUNCTION("SPLIT (REGEXEXTRACT (B45, ""\d+""),""-"")"),400)</f>
        <v>400</v>
      </c>
      <c r="B45" s="9" t="s">
        <v>101</v>
      </c>
      <c r="C45" s="10" t="s">
        <v>102</v>
      </c>
      <c r="D45" s="11">
        <v>46507115</v>
      </c>
      <c r="E45" s="12">
        <v>570</v>
      </c>
      <c r="F45" s="12">
        <v>20</v>
      </c>
      <c r="G45" s="13">
        <f t="shared" si="0"/>
        <v>265.75342465753425</v>
      </c>
      <c r="H45" s="12">
        <v>7</v>
      </c>
      <c r="I45" s="12">
        <f t="shared" si="1"/>
        <v>93.013698630136986</v>
      </c>
      <c r="J45" s="12">
        <v>100</v>
      </c>
      <c r="K45" s="12">
        <v>0</v>
      </c>
      <c r="L45" s="14">
        <f t="shared" si="2"/>
        <v>2952.8158295281582</v>
      </c>
      <c r="M45" s="15">
        <v>55</v>
      </c>
      <c r="N45" s="16">
        <f t="shared" si="4"/>
        <v>1328.7671232876712</v>
      </c>
      <c r="O45" s="17">
        <v>300</v>
      </c>
      <c r="P45" s="12"/>
      <c r="Q45" s="12"/>
    </row>
    <row r="46" spans="1:17" ht="15">
      <c r="A46" s="8">
        <f ca="1">IFERROR(__xludf.DUMMYFUNCTION("SPLIT (REGEXEXTRACT (B46, ""\d+""),""-"")"),400)</f>
        <v>400</v>
      </c>
      <c r="B46" s="9" t="s">
        <v>103</v>
      </c>
      <c r="C46" s="10" t="s">
        <v>104</v>
      </c>
      <c r="D46" s="11">
        <v>46507246</v>
      </c>
      <c r="E46" s="12">
        <v>570</v>
      </c>
      <c r="F46" s="12">
        <v>20</v>
      </c>
      <c r="G46" s="13">
        <f t="shared" si="0"/>
        <v>265.75342465753425</v>
      </c>
      <c r="H46" s="12">
        <v>7</v>
      </c>
      <c r="I46" s="12">
        <f t="shared" si="1"/>
        <v>93.013698630136986</v>
      </c>
      <c r="J46" s="12">
        <v>100</v>
      </c>
      <c r="K46" s="12">
        <v>0</v>
      </c>
      <c r="L46" s="14">
        <f t="shared" si="2"/>
        <v>2952.8158295281582</v>
      </c>
      <c r="M46" s="15">
        <v>55</v>
      </c>
      <c r="N46" s="16">
        <f t="shared" si="4"/>
        <v>1328.7671232876712</v>
      </c>
      <c r="O46" s="17">
        <v>300</v>
      </c>
      <c r="P46" s="12"/>
      <c r="Q46" s="12"/>
    </row>
    <row r="47" spans="1:17" ht="15">
      <c r="A47" s="8">
        <f ca="1">IFERROR(__xludf.DUMMYFUNCTION("SPLIT (REGEXEXTRACT (B47, ""\d+""),""-"")"),400)</f>
        <v>400</v>
      </c>
      <c r="B47" s="9" t="s">
        <v>105</v>
      </c>
      <c r="C47" s="10" t="s">
        <v>106</v>
      </c>
      <c r="D47" s="11">
        <v>46507383</v>
      </c>
      <c r="E47" s="12">
        <v>570</v>
      </c>
      <c r="F47" s="12">
        <v>20</v>
      </c>
      <c r="G47" s="13">
        <f t="shared" si="0"/>
        <v>265.75342465753425</v>
      </c>
      <c r="H47" s="12">
        <v>7</v>
      </c>
      <c r="I47" s="12">
        <f t="shared" si="1"/>
        <v>93.013698630136986</v>
      </c>
      <c r="J47" s="12">
        <v>100</v>
      </c>
      <c r="K47" s="12">
        <v>0</v>
      </c>
      <c r="L47" s="14">
        <f t="shared" si="2"/>
        <v>2952.8158295281582</v>
      </c>
      <c r="M47" s="15">
        <v>55</v>
      </c>
      <c r="N47" s="16">
        <f t="shared" si="4"/>
        <v>1328.7671232876712</v>
      </c>
      <c r="O47" s="17">
        <v>300</v>
      </c>
      <c r="P47" s="12"/>
      <c r="Q47" s="12"/>
    </row>
    <row r="48" spans="1:17" ht="15">
      <c r="A48" s="8">
        <f ca="1">IFERROR(__xludf.DUMMYFUNCTION("SPLIT (REGEXEXTRACT (B48, ""\d+""),""-"")"),200)</f>
        <v>200</v>
      </c>
      <c r="B48" s="9" t="s">
        <v>107</v>
      </c>
      <c r="C48" s="10" t="s">
        <v>108</v>
      </c>
      <c r="D48" s="11">
        <v>52723468</v>
      </c>
      <c r="E48" s="12">
        <v>350</v>
      </c>
      <c r="F48" s="12">
        <v>20</v>
      </c>
      <c r="G48" s="13">
        <f t="shared" si="0"/>
        <v>205.47945205479454</v>
      </c>
      <c r="H48" s="12">
        <v>7</v>
      </c>
      <c r="I48" s="12">
        <f t="shared" si="1"/>
        <v>71.917808219178099</v>
      </c>
      <c r="J48" s="12">
        <v>100</v>
      </c>
      <c r="K48" s="12">
        <v>0</v>
      </c>
      <c r="L48" s="14">
        <f t="shared" si="2"/>
        <v>2283.1050228310505</v>
      </c>
      <c r="M48" s="15">
        <v>55</v>
      </c>
      <c r="N48" s="16">
        <f t="shared" si="4"/>
        <v>1027.3972602739727</v>
      </c>
      <c r="O48" s="17">
        <v>300</v>
      </c>
      <c r="P48" s="12"/>
      <c r="Q48" s="12"/>
    </row>
    <row r="49" spans="1:17" ht="15">
      <c r="A49" s="8">
        <f ca="1">IFERROR(__xludf.DUMMYFUNCTION("SPLIT (REGEXEXTRACT (B49, ""\d+""),""-"")"),200)</f>
        <v>200</v>
      </c>
      <c r="B49" s="9" t="s">
        <v>109</v>
      </c>
      <c r="C49" s="10" t="s">
        <v>110</v>
      </c>
      <c r="D49" s="11">
        <v>52723973</v>
      </c>
      <c r="E49" s="12">
        <v>350</v>
      </c>
      <c r="F49" s="12">
        <v>20</v>
      </c>
      <c r="G49" s="13">
        <f t="shared" si="0"/>
        <v>205.47945205479454</v>
      </c>
      <c r="H49" s="12">
        <v>7</v>
      </c>
      <c r="I49" s="12">
        <f t="shared" si="1"/>
        <v>71.917808219178099</v>
      </c>
      <c r="J49" s="12">
        <v>100</v>
      </c>
      <c r="K49" s="12">
        <v>0</v>
      </c>
      <c r="L49" s="14">
        <f t="shared" si="2"/>
        <v>2283.1050228310505</v>
      </c>
      <c r="M49" s="15">
        <v>55</v>
      </c>
      <c r="N49" s="16">
        <f t="shared" si="4"/>
        <v>1027.3972602739727</v>
      </c>
      <c r="O49" s="17">
        <v>300</v>
      </c>
      <c r="P49" s="12"/>
      <c r="Q49" s="12"/>
    </row>
    <row r="50" spans="1:17" ht="15">
      <c r="A50" s="8">
        <f ca="1">IFERROR(__xludf.DUMMYFUNCTION("SPLIT (REGEXEXTRACT (B50, ""\d+""),""-"")"),200)</f>
        <v>200</v>
      </c>
      <c r="B50" s="9" t="s">
        <v>111</v>
      </c>
      <c r="C50" s="10" t="s">
        <v>112</v>
      </c>
      <c r="D50" s="11">
        <v>52724865</v>
      </c>
      <c r="E50" s="12">
        <v>350</v>
      </c>
      <c r="F50" s="12">
        <v>20</v>
      </c>
      <c r="G50" s="13">
        <f t="shared" si="0"/>
        <v>205.47945205479454</v>
      </c>
      <c r="H50" s="12">
        <v>7</v>
      </c>
      <c r="I50" s="12">
        <f t="shared" si="1"/>
        <v>71.917808219178099</v>
      </c>
      <c r="J50" s="12">
        <v>100</v>
      </c>
      <c r="K50" s="12">
        <v>0</v>
      </c>
      <c r="L50" s="14">
        <f t="shared" si="2"/>
        <v>2283.1050228310505</v>
      </c>
      <c r="M50" s="15">
        <v>55</v>
      </c>
      <c r="N50" s="16">
        <f t="shared" si="4"/>
        <v>1027.3972602739727</v>
      </c>
      <c r="O50" s="17">
        <v>300</v>
      </c>
      <c r="P50" s="12"/>
      <c r="Q50" s="12"/>
    </row>
    <row r="51" spans="1:17" ht="15">
      <c r="A51" s="8">
        <f ca="1">IFERROR(__xludf.DUMMYFUNCTION("SPLIT (REGEXEXTRACT (B51, ""\d+""),""-"")"),200)</f>
        <v>200</v>
      </c>
      <c r="B51" s="9" t="s">
        <v>113</v>
      </c>
      <c r="C51" s="10" t="s">
        <v>114</v>
      </c>
      <c r="D51" s="11">
        <v>52725221</v>
      </c>
      <c r="E51" s="12">
        <v>350</v>
      </c>
      <c r="F51" s="12">
        <v>20</v>
      </c>
      <c r="G51" s="13">
        <f t="shared" si="0"/>
        <v>205.47945205479454</v>
      </c>
      <c r="H51" s="12">
        <v>7</v>
      </c>
      <c r="I51" s="12">
        <f t="shared" si="1"/>
        <v>71.917808219178099</v>
      </c>
      <c r="J51" s="12">
        <v>100</v>
      </c>
      <c r="K51" s="12">
        <v>0</v>
      </c>
      <c r="L51" s="14">
        <f t="shared" si="2"/>
        <v>2283.1050228310505</v>
      </c>
      <c r="M51" s="15">
        <v>55</v>
      </c>
      <c r="N51" s="16">
        <f t="shared" si="4"/>
        <v>1027.3972602739727</v>
      </c>
      <c r="O51" s="17">
        <v>300</v>
      </c>
      <c r="P51" s="12"/>
      <c r="Q51" s="12"/>
    </row>
    <row r="52" spans="1:17" ht="15">
      <c r="A52" s="8">
        <f ca="1">IFERROR(__xludf.DUMMYFUNCTION("SPLIT (REGEXEXTRACT (B52, ""\d+""),""-"")"),200)</f>
        <v>200</v>
      </c>
      <c r="B52" s="9" t="s">
        <v>115</v>
      </c>
      <c r="C52" s="10" t="s">
        <v>116</v>
      </c>
      <c r="D52" s="11">
        <v>52725432</v>
      </c>
      <c r="E52" s="12">
        <v>350</v>
      </c>
      <c r="F52" s="12">
        <v>20</v>
      </c>
      <c r="G52" s="13">
        <f t="shared" si="0"/>
        <v>205.47945205479454</v>
      </c>
      <c r="H52" s="12">
        <v>7</v>
      </c>
      <c r="I52" s="12">
        <f t="shared" si="1"/>
        <v>71.917808219178099</v>
      </c>
      <c r="J52" s="12">
        <v>100</v>
      </c>
      <c r="K52" s="12">
        <v>0</v>
      </c>
      <c r="L52" s="14">
        <f t="shared" si="2"/>
        <v>2283.1050228310505</v>
      </c>
      <c r="M52" s="15">
        <v>55</v>
      </c>
      <c r="N52" s="16">
        <f t="shared" si="4"/>
        <v>1027.3972602739727</v>
      </c>
      <c r="O52" s="17">
        <v>300</v>
      </c>
      <c r="P52" s="12"/>
      <c r="Q52" s="12"/>
    </row>
    <row r="53" spans="1:17" ht="15">
      <c r="A53" s="8">
        <f ca="1">IFERROR(__xludf.DUMMYFUNCTION("SPLIT (REGEXEXTRACT (B53, ""\d+""),""-"")"),200)</f>
        <v>200</v>
      </c>
      <c r="B53" s="9" t="s">
        <v>117</v>
      </c>
      <c r="C53" s="10" t="s">
        <v>118</v>
      </c>
      <c r="D53" s="11">
        <v>53181478</v>
      </c>
      <c r="E53" s="12">
        <v>350</v>
      </c>
      <c r="F53" s="12">
        <v>20</v>
      </c>
      <c r="G53" s="13">
        <f t="shared" si="0"/>
        <v>205.47945205479454</v>
      </c>
      <c r="H53" s="12">
        <v>7</v>
      </c>
      <c r="I53" s="12">
        <f t="shared" si="1"/>
        <v>71.917808219178099</v>
      </c>
      <c r="J53" s="12">
        <v>100</v>
      </c>
      <c r="K53" s="12">
        <v>0</v>
      </c>
      <c r="L53" s="14">
        <f t="shared" si="2"/>
        <v>2283.1050228310505</v>
      </c>
      <c r="M53" s="15">
        <v>55</v>
      </c>
      <c r="N53" s="16">
        <f t="shared" si="4"/>
        <v>1027.3972602739727</v>
      </c>
      <c r="O53" s="17">
        <v>300</v>
      </c>
      <c r="P53" s="12"/>
      <c r="Q53" s="12"/>
    </row>
    <row r="54" spans="1:17" ht="15">
      <c r="A54" s="8">
        <f ca="1">IFERROR(__xludf.DUMMYFUNCTION("SPLIT (REGEXEXTRACT (B54, ""\d+""),""-"")"),500)</f>
        <v>500</v>
      </c>
      <c r="B54" s="9" t="s">
        <v>119</v>
      </c>
      <c r="C54" s="10" t="s">
        <v>120</v>
      </c>
      <c r="D54" s="11">
        <v>53181996</v>
      </c>
      <c r="E54" s="12">
        <v>680</v>
      </c>
      <c r="F54" s="12">
        <v>20</v>
      </c>
      <c r="G54" s="13">
        <f t="shared" si="0"/>
        <v>295.89041095890411</v>
      </c>
      <c r="H54" s="12">
        <v>7</v>
      </c>
      <c r="I54" s="12">
        <f t="shared" si="1"/>
        <v>103.56164383561644</v>
      </c>
      <c r="J54" s="12">
        <v>100</v>
      </c>
      <c r="K54" s="12">
        <v>0</v>
      </c>
      <c r="L54" s="14">
        <f t="shared" si="2"/>
        <v>3287.6712328767121</v>
      </c>
      <c r="M54" s="15">
        <v>55</v>
      </c>
      <c r="N54" s="16">
        <f t="shared" si="4"/>
        <v>1479.4520547945206</v>
      </c>
      <c r="O54" s="17">
        <v>300</v>
      </c>
      <c r="P54" s="12"/>
      <c r="Q54" s="12"/>
    </row>
    <row r="55" spans="1:17" ht="15">
      <c r="A55" s="8">
        <f ca="1">IFERROR(__xludf.DUMMYFUNCTION("SPLIT (REGEXEXTRACT (B55, ""\d+""),""-"")"),500)</f>
        <v>500</v>
      </c>
      <c r="B55" s="9" t="s">
        <v>121</v>
      </c>
      <c r="C55" s="10" t="s">
        <v>122</v>
      </c>
      <c r="D55" s="11">
        <v>53182267</v>
      </c>
      <c r="E55" s="12">
        <v>570</v>
      </c>
      <c r="F55" s="12">
        <v>20</v>
      </c>
      <c r="G55" s="13">
        <f t="shared" si="0"/>
        <v>265.75342465753425</v>
      </c>
      <c r="H55" s="12">
        <v>7</v>
      </c>
      <c r="I55" s="12">
        <f t="shared" si="1"/>
        <v>93.013698630136986</v>
      </c>
      <c r="J55" s="12">
        <v>100</v>
      </c>
      <c r="K55" s="12">
        <v>0</v>
      </c>
      <c r="L55" s="14">
        <f t="shared" si="2"/>
        <v>2952.8158295281582</v>
      </c>
      <c r="M55" s="15">
        <v>55</v>
      </c>
      <c r="N55" s="16">
        <f t="shared" si="4"/>
        <v>1328.7671232876712</v>
      </c>
      <c r="O55" s="17">
        <v>300</v>
      </c>
      <c r="P55" s="12"/>
      <c r="Q55" s="12"/>
    </row>
    <row r="56" spans="1:17" ht="15">
      <c r="A56" s="8">
        <f ca="1">IFERROR(__xludf.DUMMYFUNCTION("SPLIT (REGEXEXTRACT (B56, ""\d+""),""-"")"),400)</f>
        <v>400</v>
      </c>
      <c r="B56" s="9" t="s">
        <v>123</v>
      </c>
      <c r="C56" s="10" t="s">
        <v>124</v>
      </c>
      <c r="D56" s="11">
        <v>53182440</v>
      </c>
      <c r="E56" s="12">
        <v>570</v>
      </c>
      <c r="F56" s="12">
        <v>20</v>
      </c>
      <c r="G56" s="13">
        <f t="shared" si="0"/>
        <v>265.75342465753425</v>
      </c>
      <c r="H56" s="12">
        <v>7</v>
      </c>
      <c r="I56" s="12">
        <f t="shared" si="1"/>
        <v>93.013698630136986</v>
      </c>
      <c r="J56" s="12">
        <v>100</v>
      </c>
      <c r="K56" s="12">
        <v>0</v>
      </c>
      <c r="L56" s="14">
        <f t="shared" si="2"/>
        <v>2952.8158295281582</v>
      </c>
      <c r="M56" s="15">
        <v>55</v>
      </c>
      <c r="N56" s="16">
        <f t="shared" si="4"/>
        <v>1328.7671232876712</v>
      </c>
      <c r="O56" s="17">
        <v>300</v>
      </c>
      <c r="P56" s="12"/>
      <c r="Q56" s="12"/>
    </row>
    <row r="57" spans="1:17" ht="15">
      <c r="A57" s="8">
        <f ca="1">IFERROR(__xludf.DUMMYFUNCTION("SPLIT (REGEXEXTRACT (B57, ""\d+""),""-"")"),400)</f>
        <v>400</v>
      </c>
      <c r="B57" s="9" t="s">
        <v>125</v>
      </c>
      <c r="C57" s="10" t="s">
        <v>126</v>
      </c>
      <c r="D57" s="11">
        <v>53182541</v>
      </c>
      <c r="E57" s="12">
        <v>790</v>
      </c>
      <c r="F57" s="12">
        <v>20</v>
      </c>
      <c r="G57" s="13">
        <f t="shared" si="0"/>
        <v>326.02739726027397</v>
      </c>
      <c r="H57" s="12">
        <v>7</v>
      </c>
      <c r="I57" s="12">
        <f t="shared" si="1"/>
        <v>114.1095890410959</v>
      </c>
      <c r="J57" s="12">
        <v>100</v>
      </c>
      <c r="K57" s="12">
        <v>0</v>
      </c>
      <c r="L57" s="14">
        <f t="shared" si="2"/>
        <v>3622.5266362252664</v>
      </c>
      <c r="M57" s="15">
        <v>55</v>
      </c>
      <c r="N57" s="16">
        <f t="shared" si="4"/>
        <v>1630.1369863013699</v>
      </c>
      <c r="O57" s="17">
        <v>300</v>
      </c>
      <c r="P57" s="12"/>
      <c r="Q57" s="12"/>
    </row>
    <row r="58" spans="1:17" ht="15">
      <c r="A58" s="8">
        <f ca="1">IFERROR(__xludf.DUMMYFUNCTION("SPLIT (REGEXEXTRACT (B58, ""\d+""),""-"")"),600)</f>
        <v>600</v>
      </c>
      <c r="B58" s="9" t="s">
        <v>127</v>
      </c>
      <c r="C58" s="10" t="s">
        <v>128</v>
      </c>
      <c r="D58" s="11">
        <v>53182700</v>
      </c>
      <c r="E58" s="12">
        <v>790</v>
      </c>
      <c r="F58" s="12">
        <v>20</v>
      </c>
      <c r="G58" s="13">
        <f t="shared" si="0"/>
        <v>326.02739726027397</v>
      </c>
      <c r="H58" s="12">
        <v>7</v>
      </c>
      <c r="I58" s="12">
        <f t="shared" si="1"/>
        <v>114.1095890410959</v>
      </c>
      <c r="J58" s="12">
        <v>100</v>
      </c>
      <c r="K58" s="12">
        <v>0</v>
      </c>
      <c r="L58" s="14">
        <f t="shared" si="2"/>
        <v>3622.5266362252664</v>
      </c>
      <c r="M58" s="15">
        <v>55</v>
      </c>
      <c r="N58" s="16">
        <f t="shared" si="4"/>
        <v>1630.1369863013699</v>
      </c>
      <c r="O58" s="17">
        <v>300</v>
      </c>
      <c r="P58" s="12"/>
      <c r="Q58" s="12"/>
    </row>
    <row r="59" spans="1:17" ht="15">
      <c r="A59" s="8">
        <f ca="1">IFERROR(__xludf.DUMMYFUNCTION("SPLIT (REGEXEXTRACT (B59, ""\d+""),""-"")"),600)</f>
        <v>600</v>
      </c>
      <c r="B59" s="9" t="s">
        <v>129</v>
      </c>
      <c r="C59" s="10" t="s">
        <v>130</v>
      </c>
      <c r="D59" s="11">
        <v>53182832</v>
      </c>
      <c r="E59" s="12">
        <v>350</v>
      </c>
      <c r="F59" s="12">
        <v>20</v>
      </c>
      <c r="G59" s="13">
        <f t="shared" si="0"/>
        <v>205.47945205479454</v>
      </c>
      <c r="H59" s="12">
        <v>7</v>
      </c>
      <c r="I59" s="12">
        <f t="shared" si="1"/>
        <v>71.917808219178099</v>
      </c>
      <c r="J59" s="12">
        <v>100</v>
      </c>
      <c r="K59" s="12">
        <v>0</v>
      </c>
      <c r="L59" s="14">
        <f t="shared" si="2"/>
        <v>2283.1050228310505</v>
      </c>
      <c r="M59" s="15">
        <v>55</v>
      </c>
      <c r="N59" s="16">
        <f t="shared" si="4"/>
        <v>1027.3972602739727</v>
      </c>
      <c r="O59" s="17">
        <v>300</v>
      </c>
      <c r="P59" s="12"/>
      <c r="Q59" s="12"/>
    </row>
    <row r="60" spans="1:17" ht="15">
      <c r="A60" s="8">
        <f ca="1">IFERROR(__xludf.DUMMYFUNCTION("SPLIT (REGEXEXTRACT (B60, ""\d+""),""-"")"),200)</f>
        <v>200</v>
      </c>
      <c r="B60" s="9" t="s">
        <v>131</v>
      </c>
      <c r="C60" s="10" t="s">
        <v>132</v>
      </c>
      <c r="D60" s="11">
        <v>53182971</v>
      </c>
      <c r="E60" s="12">
        <v>350</v>
      </c>
      <c r="F60" s="12">
        <v>20</v>
      </c>
      <c r="G60" s="13">
        <f t="shared" si="0"/>
        <v>205.47945205479454</v>
      </c>
      <c r="H60" s="12">
        <v>7</v>
      </c>
      <c r="I60" s="12">
        <f t="shared" si="1"/>
        <v>71.917808219178099</v>
      </c>
      <c r="J60" s="12">
        <v>100</v>
      </c>
      <c r="K60" s="12">
        <v>0</v>
      </c>
      <c r="L60" s="14">
        <f t="shared" si="2"/>
        <v>2283.1050228310505</v>
      </c>
      <c r="M60" s="15">
        <v>55</v>
      </c>
      <c r="N60" s="16">
        <f t="shared" si="4"/>
        <v>1027.3972602739727</v>
      </c>
      <c r="O60" s="17">
        <v>300</v>
      </c>
      <c r="P60" s="12"/>
      <c r="Q60" s="12"/>
    </row>
    <row r="61" spans="1:17" ht="15">
      <c r="A61" s="8">
        <f ca="1">IFERROR(__xludf.DUMMYFUNCTION("SPLIT (REGEXEXTRACT (B61, ""\d+""),""-"")"),200)</f>
        <v>200</v>
      </c>
      <c r="B61" s="9" t="s">
        <v>133</v>
      </c>
      <c r="C61" s="10" t="s">
        <v>134</v>
      </c>
      <c r="D61" s="11">
        <v>53183153</v>
      </c>
      <c r="E61" s="12">
        <v>460</v>
      </c>
      <c r="F61" s="12">
        <v>20</v>
      </c>
      <c r="G61" s="13">
        <f t="shared" si="0"/>
        <v>235.61643835616437</v>
      </c>
      <c r="H61" s="12">
        <v>7</v>
      </c>
      <c r="I61" s="12">
        <f t="shared" si="1"/>
        <v>82.465753424657521</v>
      </c>
      <c r="J61" s="12">
        <v>100</v>
      </c>
      <c r="K61" s="12">
        <v>0</v>
      </c>
      <c r="L61" s="14">
        <f t="shared" si="2"/>
        <v>2617.9604261796039</v>
      </c>
      <c r="M61" s="15">
        <v>55</v>
      </c>
      <c r="N61" s="16">
        <f t="shared" si="4"/>
        <v>1178.0821917808219</v>
      </c>
      <c r="O61" s="17">
        <v>300</v>
      </c>
      <c r="P61" s="12"/>
      <c r="Q61" s="12"/>
    </row>
    <row r="62" spans="1:17" ht="15">
      <c r="A62" s="8">
        <f ca="1">IFERROR(__xludf.DUMMYFUNCTION("SPLIT (REGEXEXTRACT (B62, ""\d+""),""-"")"),290)</f>
        <v>290</v>
      </c>
      <c r="B62" s="9" t="s">
        <v>135</v>
      </c>
      <c r="C62" s="10" t="s">
        <v>136</v>
      </c>
      <c r="D62" s="11">
        <v>53183659</v>
      </c>
      <c r="E62" s="12">
        <v>460</v>
      </c>
      <c r="F62" s="12">
        <v>20</v>
      </c>
      <c r="G62" s="13">
        <f t="shared" si="0"/>
        <v>235.61643835616437</v>
      </c>
      <c r="H62" s="12">
        <v>7</v>
      </c>
      <c r="I62" s="12">
        <f t="shared" si="1"/>
        <v>82.465753424657521</v>
      </c>
      <c r="J62" s="12">
        <v>100</v>
      </c>
      <c r="K62" s="12">
        <v>0</v>
      </c>
      <c r="L62" s="14">
        <f t="shared" si="2"/>
        <v>2617.9604261796039</v>
      </c>
      <c r="M62" s="15">
        <v>55</v>
      </c>
      <c r="N62" s="16">
        <f t="shared" si="4"/>
        <v>1178.0821917808219</v>
      </c>
      <c r="O62" s="17">
        <v>300</v>
      </c>
      <c r="P62" s="12"/>
      <c r="Q62" s="12"/>
    </row>
    <row r="63" spans="1:17" ht="15">
      <c r="A63" s="8">
        <f ca="1">IFERROR(__xludf.DUMMYFUNCTION("SPLIT (REGEXEXTRACT (B63, ""\d+""),""-"")"),290)</f>
        <v>290</v>
      </c>
      <c r="B63" s="9" t="s">
        <v>137</v>
      </c>
      <c r="C63" s="10" t="s">
        <v>138</v>
      </c>
      <c r="D63" s="11">
        <v>53185036</v>
      </c>
      <c r="E63" s="12">
        <v>460</v>
      </c>
      <c r="F63" s="12">
        <v>20</v>
      </c>
      <c r="G63" s="13">
        <f t="shared" si="0"/>
        <v>235.61643835616437</v>
      </c>
      <c r="H63" s="12">
        <v>7</v>
      </c>
      <c r="I63" s="12">
        <f t="shared" si="1"/>
        <v>82.465753424657521</v>
      </c>
      <c r="J63" s="12">
        <v>100</v>
      </c>
      <c r="K63" s="12">
        <v>0</v>
      </c>
      <c r="L63" s="14">
        <f t="shared" si="2"/>
        <v>2617.9604261796039</v>
      </c>
      <c r="M63" s="15">
        <v>55</v>
      </c>
      <c r="N63" s="16">
        <f t="shared" si="4"/>
        <v>1178.0821917808219</v>
      </c>
      <c r="O63" s="17">
        <v>300</v>
      </c>
      <c r="P63" s="12"/>
      <c r="Q63" s="12"/>
    </row>
    <row r="64" spans="1:17" ht="15">
      <c r="A64" s="8">
        <f ca="1">IFERROR(__xludf.DUMMYFUNCTION("SPLIT (REGEXEXTRACT (B64, ""\d+""),""-"")"),290)</f>
        <v>290</v>
      </c>
      <c r="B64" s="9" t="s">
        <v>139</v>
      </c>
      <c r="C64" s="10" t="s">
        <v>140</v>
      </c>
      <c r="D64" s="11">
        <v>53185179</v>
      </c>
      <c r="E64" s="12">
        <v>460</v>
      </c>
      <c r="F64" s="12">
        <v>20</v>
      </c>
      <c r="G64" s="13">
        <f t="shared" si="0"/>
        <v>235.61643835616437</v>
      </c>
      <c r="H64" s="12">
        <v>7</v>
      </c>
      <c r="I64" s="12">
        <f t="shared" si="1"/>
        <v>82.465753424657521</v>
      </c>
      <c r="J64" s="12">
        <v>100</v>
      </c>
      <c r="K64" s="12">
        <v>0</v>
      </c>
      <c r="L64" s="14">
        <f t="shared" si="2"/>
        <v>2617.9604261796039</v>
      </c>
      <c r="M64" s="15">
        <v>55</v>
      </c>
      <c r="N64" s="16">
        <f t="shared" si="4"/>
        <v>1178.0821917808219</v>
      </c>
      <c r="O64" s="17">
        <v>300</v>
      </c>
      <c r="P64" s="12"/>
      <c r="Q64" s="12"/>
    </row>
    <row r="65" spans="1:17" ht="15">
      <c r="A65" s="8">
        <f ca="1">IFERROR(__xludf.DUMMYFUNCTION("SPLIT (REGEXEXTRACT (B65, ""\d+""),""-"")"),290)</f>
        <v>290</v>
      </c>
      <c r="B65" s="9" t="s">
        <v>141</v>
      </c>
      <c r="C65" s="10" t="s">
        <v>142</v>
      </c>
      <c r="D65" s="11">
        <v>53185480</v>
      </c>
      <c r="E65" s="12">
        <v>460</v>
      </c>
      <c r="F65" s="12">
        <v>20</v>
      </c>
      <c r="G65" s="13">
        <f t="shared" si="0"/>
        <v>235.61643835616437</v>
      </c>
      <c r="H65" s="12">
        <v>7</v>
      </c>
      <c r="I65" s="12">
        <f t="shared" si="1"/>
        <v>82.465753424657521</v>
      </c>
      <c r="J65" s="12">
        <v>100</v>
      </c>
      <c r="K65" s="12">
        <v>0</v>
      </c>
      <c r="L65" s="14">
        <f t="shared" si="2"/>
        <v>2617.9604261796039</v>
      </c>
      <c r="M65" s="15">
        <v>55</v>
      </c>
      <c r="N65" s="16">
        <f t="shared" si="4"/>
        <v>1178.0821917808219</v>
      </c>
      <c r="O65" s="17">
        <v>300</v>
      </c>
      <c r="P65" s="12"/>
      <c r="Q65" s="12"/>
    </row>
    <row r="66" spans="1:17" ht="15">
      <c r="A66" s="8">
        <f ca="1">IFERROR(__xludf.DUMMYFUNCTION("SPLIT (REGEXEXTRACT (B66, ""\d+""),""-"")"),290)</f>
        <v>290</v>
      </c>
      <c r="B66" s="9" t="s">
        <v>143</v>
      </c>
      <c r="C66" s="10" t="s">
        <v>144</v>
      </c>
      <c r="D66" s="11">
        <v>53185966</v>
      </c>
      <c r="E66" s="12">
        <v>460</v>
      </c>
      <c r="F66" s="12">
        <v>20</v>
      </c>
      <c r="G66" s="13">
        <f t="shared" si="0"/>
        <v>235.61643835616437</v>
      </c>
      <c r="H66" s="12">
        <v>7</v>
      </c>
      <c r="I66" s="12">
        <f t="shared" si="1"/>
        <v>82.465753424657521</v>
      </c>
      <c r="J66" s="12">
        <v>100</v>
      </c>
      <c r="K66" s="12">
        <v>0</v>
      </c>
      <c r="L66" s="14">
        <f t="shared" si="2"/>
        <v>2617.9604261796039</v>
      </c>
      <c r="M66" s="15">
        <v>55</v>
      </c>
      <c r="N66" s="16">
        <f t="shared" si="4"/>
        <v>1178.0821917808219</v>
      </c>
      <c r="O66" s="17">
        <v>300</v>
      </c>
      <c r="P66" s="12"/>
      <c r="Q66" s="12"/>
    </row>
    <row r="67" spans="1:17" ht="15">
      <c r="A67" s="8">
        <f ca="1">IFERROR(__xludf.DUMMYFUNCTION("SPLIT (REGEXEXTRACT (B67, ""\d+""),""-"")"),290)</f>
        <v>290</v>
      </c>
      <c r="B67" s="9" t="s">
        <v>145</v>
      </c>
      <c r="C67" s="10" t="s">
        <v>146</v>
      </c>
      <c r="D67" s="11">
        <v>53186126</v>
      </c>
      <c r="E67" s="12">
        <v>460</v>
      </c>
      <c r="F67" s="12">
        <v>20</v>
      </c>
      <c r="G67" s="13">
        <f t="shared" si="0"/>
        <v>235.61643835616437</v>
      </c>
      <c r="H67" s="12">
        <v>7</v>
      </c>
      <c r="I67" s="12">
        <f t="shared" si="1"/>
        <v>82.465753424657521</v>
      </c>
      <c r="J67" s="12">
        <v>100</v>
      </c>
      <c r="K67" s="12">
        <v>0</v>
      </c>
      <c r="L67" s="14">
        <f t="shared" si="2"/>
        <v>2617.9604261796039</v>
      </c>
      <c r="M67" s="15">
        <v>55</v>
      </c>
      <c r="N67" s="16">
        <f t="shared" si="4"/>
        <v>1178.0821917808219</v>
      </c>
      <c r="O67" s="17">
        <v>300</v>
      </c>
      <c r="P67" s="12"/>
      <c r="Q67" s="12"/>
    </row>
    <row r="68" spans="1:17" ht="15">
      <c r="A68" s="8">
        <f ca="1">IFERROR(__xludf.DUMMYFUNCTION("SPLIT (REGEXEXTRACT (B68, ""\d+""),""-"")"),290)</f>
        <v>290</v>
      </c>
      <c r="B68" s="9" t="s">
        <v>147</v>
      </c>
      <c r="C68" s="10" t="s">
        <v>148</v>
      </c>
      <c r="D68" s="11">
        <v>53186586</v>
      </c>
      <c r="E68" s="12">
        <v>460</v>
      </c>
      <c r="F68" s="12">
        <v>20</v>
      </c>
      <c r="G68" s="13">
        <f t="shared" si="0"/>
        <v>235.61643835616437</v>
      </c>
      <c r="H68" s="12">
        <v>7</v>
      </c>
      <c r="I68" s="12">
        <f t="shared" si="1"/>
        <v>82.465753424657521</v>
      </c>
      <c r="J68" s="12">
        <v>100</v>
      </c>
      <c r="K68" s="12">
        <v>0</v>
      </c>
      <c r="L68" s="14">
        <f t="shared" si="2"/>
        <v>2617.9604261796039</v>
      </c>
      <c r="M68" s="15">
        <v>55</v>
      </c>
      <c r="N68" s="16">
        <f t="shared" si="4"/>
        <v>1178.0821917808219</v>
      </c>
      <c r="O68" s="17">
        <v>300</v>
      </c>
      <c r="P68" s="12"/>
      <c r="Q68" s="12"/>
    </row>
    <row r="69" spans="1:17" ht="15">
      <c r="A69" s="8">
        <f ca="1">IFERROR(__xludf.DUMMYFUNCTION("SPLIT (REGEXEXTRACT (B69, ""\d+""),""-"")"),290)</f>
        <v>290</v>
      </c>
      <c r="B69" s="9" t="s">
        <v>149</v>
      </c>
      <c r="C69" s="10" t="s">
        <v>150</v>
      </c>
      <c r="D69" s="11">
        <v>53186884</v>
      </c>
      <c r="E69" s="12">
        <v>460</v>
      </c>
      <c r="F69" s="12">
        <v>20</v>
      </c>
      <c r="G69" s="13">
        <f t="shared" si="0"/>
        <v>235.61643835616437</v>
      </c>
      <c r="H69" s="12">
        <v>7</v>
      </c>
      <c r="I69" s="12">
        <f t="shared" si="1"/>
        <v>82.465753424657521</v>
      </c>
      <c r="J69" s="12">
        <v>100</v>
      </c>
      <c r="K69" s="12">
        <v>0</v>
      </c>
      <c r="L69" s="14">
        <f t="shared" si="2"/>
        <v>2617.9604261796039</v>
      </c>
      <c r="M69" s="15">
        <v>55</v>
      </c>
      <c r="N69" s="16">
        <f t="shared" si="4"/>
        <v>1178.0821917808219</v>
      </c>
      <c r="O69" s="17">
        <v>300</v>
      </c>
      <c r="P69" s="12"/>
      <c r="Q69" s="12"/>
    </row>
    <row r="70" spans="1:17" ht="15">
      <c r="A70" s="8">
        <f ca="1">IFERROR(__xludf.DUMMYFUNCTION("SPLIT (REGEXEXTRACT (B70, ""\d+""),""-"")"),290)</f>
        <v>290</v>
      </c>
      <c r="B70" s="9" t="s">
        <v>151</v>
      </c>
      <c r="C70" s="10" t="s">
        <v>152</v>
      </c>
      <c r="D70" s="11">
        <v>53187392</v>
      </c>
      <c r="E70" s="12">
        <v>460</v>
      </c>
      <c r="F70" s="12">
        <v>20</v>
      </c>
      <c r="G70" s="13">
        <f t="shared" si="0"/>
        <v>235.61643835616437</v>
      </c>
      <c r="H70" s="12">
        <v>7</v>
      </c>
      <c r="I70" s="12">
        <f t="shared" si="1"/>
        <v>82.465753424657521</v>
      </c>
      <c r="J70" s="12">
        <v>100</v>
      </c>
      <c r="K70" s="12">
        <v>0</v>
      </c>
      <c r="L70" s="14">
        <f t="shared" si="2"/>
        <v>2617.9604261796039</v>
      </c>
      <c r="M70" s="15">
        <v>55</v>
      </c>
      <c r="N70" s="16">
        <f t="shared" si="4"/>
        <v>1178.0821917808219</v>
      </c>
      <c r="O70" s="17">
        <v>300</v>
      </c>
      <c r="P70" s="12"/>
      <c r="Q70" s="12"/>
    </row>
    <row r="71" spans="1:17" ht="15">
      <c r="A71" s="8">
        <f ca="1">IFERROR(__xludf.DUMMYFUNCTION("SPLIT (REGEXEXTRACT (B71, ""\d+""),""-"")"),290)</f>
        <v>290</v>
      </c>
      <c r="B71" s="9" t="s">
        <v>153</v>
      </c>
      <c r="C71" s="10" t="s">
        <v>154</v>
      </c>
      <c r="D71" s="11">
        <v>53187688</v>
      </c>
      <c r="E71" s="12">
        <v>460</v>
      </c>
      <c r="F71" s="12">
        <v>20</v>
      </c>
      <c r="G71" s="13">
        <f t="shared" si="0"/>
        <v>235.61643835616437</v>
      </c>
      <c r="H71" s="12">
        <v>7</v>
      </c>
      <c r="I71" s="12">
        <f t="shared" si="1"/>
        <v>82.465753424657521</v>
      </c>
      <c r="J71" s="12">
        <v>100</v>
      </c>
      <c r="K71" s="12">
        <v>0</v>
      </c>
      <c r="L71" s="14">
        <f t="shared" si="2"/>
        <v>2617.9604261796039</v>
      </c>
      <c r="M71" s="15">
        <v>55</v>
      </c>
      <c r="N71" s="16">
        <f t="shared" si="4"/>
        <v>1178.0821917808219</v>
      </c>
      <c r="O71" s="17">
        <v>300</v>
      </c>
      <c r="P71" s="12"/>
      <c r="Q71" s="12"/>
    </row>
    <row r="72" spans="1:17" ht="15">
      <c r="A72" s="8">
        <f ca="1">IFERROR(__xludf.DUMMYFUNCTION("SPLIT (REGEXEXTRACT (B72, ""\d+""),""-"")"),290)</f>
        <v>290</v>
      </c>
      <c r="B72" s="9" t="s">
        <v>155</v>
      </c>
      <c r="C72" s="10" t="s">
        <v>156</v>
      </c>
      <c r="D72" s="11">
        <v>53187994</v>
      </c>
      <c r="E72" s="12">
        <v>460</v>
      </c>
      <c r="F72" s="12">
        <v>20</v>
      </c>
      <c r="G72" s="13">
        <f t="shared" si="0"/>
        <v>235.61643835616437</v>
      </c>
      <c r="H72" s="12">
        <v>7</v>
      </c>
      <c r="I72" s="12">
        <f t="shared" si="1"/>
        <v>82.465753424657521</v>
      </c>
      <c r="J72" s="12">
        <v>100</v>
      </c>
      <c r="K72" s="12">
        <v>0</v>
      </c>
      <c r="L72" s="14">
        <f t="shared" si="2"/>
        <v>2617.9604261796039</v>
      </c>
      <c r="M72" s="15">
        <v>55</v>
      </c>
      <c r="N72" s="16">
        <f t="shared" si="4"/>
        <v>1178.0821917808219</v>
      </c>
      <c r="O72" s="17">
        <v>300</v>
      </c>
      <c r="P72" s="12"/>
      <c r="Q72" s="12"/>
    </row>
    <row r="73" spans="1:17" ht="15">
      <c r="A73" s="8">
        <f ca="1">IFERROR(__xludf.DUMMYFUNCTION("SPLIT (REGEXEXTRACT (B73, ""\d+""),""-"")"),290)</f>
        <v>290</v>
      </c>
      <c r="B73" s="9" t="s">
        <v>157</v>
      </c>
      <c r="C73" s="10" t="s">
        <v>158</v>
      </c>
      <c r="D73" s="11">
        <v>53188454</v>
      </c>
      <c r="E73" s="12">
        <v>460</v>
      </c>
      <c r="F73" s="12">
        <v>20</v>
      </c>
      <c r="G73" s="13">
        <f t="shared" si="0"/>
        <v>235.61643835616437</v>
      </c>
      <c r="H73" s="12">
        <v>7</v>
      </c>
      <c r="I73" s="12">
        <f t="shared" si="1"/>
        <v>82.465753424657521</v>
      </c>
      <c r="J73" s="12">
        <v>100</v>
      </c>
      <c r="K73" s="12">
        <v>0</v>
      </c>
      <c r="L73" s="14">
        <f t="shared" si="2"/>
        <v>2617.9604261796039</v>
      </c>
      <c r="M73" s="15">
        <v>55</v>
      </c>
      <c r="N73" s="16">
        <f t="shared" si="4"/>
        <v>1178.0821917808219</v>
      </c>
      <c r="O73" s="17">
        <v>300</v>
      </c>
      <c r="P73" s="12"/>
      <c r="Q73" s="12"/>
    </row>
    <row r="74" spans="1:17" ht="15">
      <c r="A74" s="8">
        <f ca="1">IFERROR(__xludf.DUMMYFUNCTION("SPLIT (REGEXEXTRACT (B74, ""\d+""),""-"")"),600)</f>
        <v>600</v>
      </c>
      <c r="B74" s="9" t="s">
        <v>159</v>
      </c>
      <c r="C74" s="18"/>
      <c r="D74" s="11">
        <v>92424455</v>
      </c>
      <c r="E74" s="12">
        <v>460</v>
      </c>
      <c r="F74" s="12">
        <v>20</v>
      </c>
      <c r="G74" s="13">
        <f t="shared" si="0"/>
        <v>235.61643835616437</v>
      </c>
      <c r="H74" s="12">
        <v>7</v>
      </c>
      <c r="I74" s="12">
        <f t="shared" si="1"/>
        <v>82.465753424657521</v>
      </c>
      <c r="J74" s="12">
        <v>100</v>
      </c>
      <c r="K74" s="12">
        <v>0</v>
      </c>
      <c r="L74" s="14">
        <f t="shared" si="2"/>
        <v>2617.9604261796039</v>
      </c>
      <c r="M74" s="15">
        <v>55</v>
      </c>
      <c r="N74" s="16">
        <f t="shared" si="4"/>
        <v>1178.0821917808219</v>
      </c>
      <c r="O74" s="17">
        <v>300</v>
      </c>
      <c r="P74" s="12"/>
      <c r="Q74" s="12"/>
    </row>
    <row r="75" spans="1:17" ht="15">
      <c r="A75" s="8">
        <f ca="1">IFERROR(__xludf.DUMMYFUNCTION("SPLIT (REGEXEXTRACT (B75, ""\d+""),""-"")"),290)</f>
        <v>290</v>
      </c>
      <c r="B75" s="9" t="s">
        <v>160</v>
      </c>
      <c r="C75" s="18"/>
      <c r="D75" s="11">
        <v>92424858</v>
      </c>
      <c r="E75" s="12">
        <v>460</v>
      </c>
      <c r="F75" s="12">
        <v>20</v>
      </c>
      <c r="G75" s="13">
        <f t="shared" si="0"/>
        <v>235.61643835616437</v>
      </c>
      <c r="H75" s="12">
        <v>7</v>
      </c>
      <c r="I75" s="12">
        <f t="shared" si="1"/>
        <v>82.465753424657521</v>
      </c>
      <c r="J75" s="12">
        <v>100</v>
      </c>
      <c r="K75" s="12">
        <v>0</v>
      </c>
      <c r="L75" s="14">
        <f t="shared" si="2"/>
        <v>2617.9604261796039</v>
      </c>
      <c r="M75" s="15">
        <v>55</v>
      </c>
      <c r="N75" s="16">
        <f t="shared" si="4"/>
        <v>1178.0821917808219</v>
      </c>
      <c r="O75" s="17">
        <v>300</v>
      </c>
      <c r="P75" s="12"/>
      <c r="Q75" s="12"/>
    </row>
    <row r="76" spans="1:17" ht="15">
      <c r="A76" s="8">
        <f ca="1">IFERROR(__xludf.DUMMYFUNCTION("SPLIT (REGEXEXTRACT (B76, ""\d+""),""-"")"),400)</f>
        <v>400</v>
      </c>
      <c r="B76" s="9" t="s">
        <v>161</v>
      </c>
      <c r="C76" s="18"/>
      <c r="D76" s="11">
        <v>92425004</v>
      </c>
      <c r="E76" s="12">
        <v>460</v>
      </c>
      <c r="F76" s="12">
        <v>20</v>
      </c>
      <c r="G76" s="13">
        <f t="shared" si="0"/>
        <v>235.61643835616437</v>
      </c>
      <c r="H76" s="12">
        <v>7</v>
      </c>
      <c r="I76" s="12">
        <f t="shared" si="1"/>
        <v>82.465753424657521</v>
      </c>
      <c r="J76" s="12">
        <v>100</v>
      </c>
      <c r="K76" s="12">
        <v>0</v>
      </c>
      <c r="L76" s="14">
        <f t="shared" si="2"/>
        <v>2617.9604261796039</v>
      </c>
      <c r="M76" s="15">
        <v>55</v>
      </c>
      <c r="N76" s="16">
        <f t="shared" si="4"/>
        <v>1178.0821917808219</v>
      </c>
      <c r="O76" s="17">
        <v>300</v>
      </c>
      <c r="P76" s="12"/>
      <c r="Q76" s="12"/>
    </row>
    <row r="77" spans="1:17" ht="15">
      <c r="A77" s="8">
        <f ca="1">IFERROR(__xludf.DUMMYFUNCTION("SPLIT (REGEXEXTRACT (B77, ""\d+""),""-"")"),400)</f>
        <v>400</v>
      </c>
      <c r="B77" s="9" t="s">
        <v>162</v>
      </c>
      <c r="C77" s="18"/>
      <c r="D77" s="11">
        <v>92425141</v>
      </c>
      <c r="E77" s="12">
        <v>460</v>
      </c>
      <c r="F77" s="12">
        <v>20</v>
      </c>
      <c r="G77" s="13">
        <f t="shared" si="0"/>
        <v>235.61643835616437</v>
      </c>
      <c r="H77" s="12">
        <v>7</v>
      </c>
      <c r="I77" s="12">
        <f t="shared" si="1"/>
        <v>82.465753424657521</v>
      </c>
      <c r="J77" s="12">
        <v>100</v>
      </c>
      <c r="K77" s="12">
        <v>0</v>
      </c>
      <c r="L77" s="14">
        <f t="shared" si="2"/>
        <v>2617.9604261796039</v>
      </c>
      <c r="M77" s="15">
        <v>55</v>
      </c>
      <c r="N77" s="16">
        <f t="shared" si="4"/>
        <v>1178.0821917808219</v>
      </c>
      <c r="O77" s="17">
        <v>300</v>
      </c>
      <c r="P77" s="12"/>
      <c r="Q77" s="12"/>
    </row>
    <row r="78" spans="1:17" ht="15">
      <c r="A78" s="8">
        <f ca="1">IFERROR(__xludf.DUMMYFUNCTION("SPLIT (REGEXEXTRACT (B78, ""\d+""),""-"")"),600)</f>
        <v>600</v>
      </c>
      <c r="B78" s="9" t="s">
        <v>163</v>
      </c>
      <c r="C78" s="18"/>
      <c r="D78" s="11">
        <v>92425361</v>
      </c>
      <c r="E78" s="12">
        <v>460</v>
      </c>
      <c r="F78" s="12">
        <v>20</v>
      </c>
      <c r="G78" s="13">
        <f t="shared" si="0"/>
        <v>235.61643835616437</v>
      </c>
      <c r="H78" s="12">
        <v>7</v>
      </c>
      <c r="I78" s="12">
        <f t="shared" si="1"/>
        <v>82.465753424657521</v>
      </c>
      <c r="J78" s="12">
        <v>100</v>
      </c>
      <c r="K78" s="12">
        <v>0</v>
      </c>
      <c r="L78" s="14">
        <f t="shared" si="2"/>
        <v>2617.9604261796039</v>
      </c>
      <c r="M78" s="15">
        <v>55</v>
      </c>
      <c r="N78" s="16">
        <f t="shared" si="4"/>
        <v>1178.0821917808219</v>
      </c>
      <c r="O78" s="17">
        <v>300</v>
      </c>
      <c r="P78" s="12"/>
      <c r="Q78" s="12"/>
    </row>
    <row r="79" spans="1:17" ht="15">
      <c r="A79" s="8">
        <f ca="1">IFERROR(__xludf.DUMMYFUNCTION("SPLIT (REGEXEXTRACT (B79, ""\d+""),""-"")"),290)</f>
        <v>290</v>
      </c>
      <c r="B79" s="9" t="s">
        <v>164</v>
      </c>
      <c r="C79" s="18"/>
      <c r="D79" s="11">
        <v>92425474</v>
      </c>
      <c r="E79" s="12">
        <v>460</v>
      </c>
      <c r="F79" s="12">
        <v>20</v>
      </c>
      <c r="G79" s="13">
        <f t="shared" si="0"/>
        <v>235.61643835616437</v>
      </c>
      <c r="H79" s="12">
        <v>7</v>
      </c>
      <c r="I79" s="12">
        <f t="shared" si="1"/>
        <v>82.465753424657521</v>
      </c>
      <c r="J79" s="12">
        <v>100</v>
      </c>
      <c r="K79" s="12">
        <v>0</v>
      </c>
      <c r="L79" s="14">
        <f t="shared" si="2"/>
        <v>2617.9604261796039</v>
      </c>
      <c r="M79" s="15">
        <v>55</v>
      </c>
      <c r="N79" s="16">
        <f t="shared" si="4"/>
        <v>1178.0821917808219</v>
      </c>
      <c r="O79" s="17">
        <v>300</v>
      </c>
      <c r="P79" s="12"/>
      <c r="Q79" s="12"/>
    </row>
    <row r="80" spans="1:17" ht="15">
      <c r="A80" s="8">
        <f ca="1">IFERROR(__xludf.DUMMYFUNCTION("SPLIT (REGEXEXTRACT (B80, ""\d+""),""-"")"),500)</f>
        <v>500</v>
      </c>
      <c r="B80" s="9" t="s">
        <v>165</v>
      </c>
      <c r="C80" s="10" t="s">
        <v>166</v>
      </c>
      <c r="D80" s="11">
        <v>92425597</v>
      </c>
      <c r="E80" s="12">
        <v>460</v>
      </c>
      <c r="F80" s="12">
        <v>20</v>
      </c>
      <c r="G80" s="13">
        <f t="shared" si="0"/>
        <v>235.61643835616437</v>
      </c>
      <c r="H80" s="12">
        <v>7</v>
      </c>
      <c r="I80" s="12">
        <f t="shared" si="1"/>
        <v>82.465753424657521</v>
      </c>
      <c r="J80" s="12">
        <v>100</v>
      </c>
      <c r="K80" s="12">
        <v>0</v>
      </c>
      <c r="L80" s="14">
        <f t="shared" si="2"/>
        <v>2617.9604261796039</v>
      </c>
      <c r="M80" s="15">
        <v>55</v>
      </c>
      <c r="N80" s="16">
        <f t="shared" si="4"/>
        <v>1178.0821917808219</v>
      </c>
      <c r="O80" s="17">
        <v>300</v>
      </c>
      <c r="P80" s="12"/>
      <c r="Q80" s="12"/>
    </row>
    <row r="81" spans="1:22" ht="15">
      <c r="A81" s="8">
        <f ca="1">IFERROR(__xludf.DUMMYFUNCTION("SPLIT (REGEXEXTRACT (B81, ""\d+""),""-"")"),500)</f>
        <v>500</v>
      </c>
      <c r="B81" s="9" t="s">
        <v>167</v>
      </c>
      <c r="C81" s="10" t="s">
        <v>168</v>
      </c>
      <c r="D81" s="11">
        <v>92426041</v>
      </c>
      <c r="E81" s="12">
        <v>460</v>
      </c>
      <c r="F81" s="12">
        <v>20</v>
      </c>
      <c r="G81" s="13">
        <f t="shared" si="0"/>
        <v>235.61643835616437</v>
      </c>
      <c r="H81" s="12">
        <v>7</v>
      </c>
      <c r="I81" s="12">
        <f t="shared" si="1"/>
        <v>82.465753424657521</v>
      </c>
      <c r="J81" s="12">
        <v>100</v>
      </c>
      <c r="K81" s="12">
        <v>0</v>
      </c>
      <c r="L81" s="14">
        <f t="shared" si="2"/>
        <v>2617.9604261796039</v>
      </c>
      <c r="M81" s="15">
        <v>55</v>
      </c>
      <c r="N81" s="16">
        <f t="shared" si="4"/>
        <v>1178.0821917808219</v>
      </c>
      <c r="O81" s="17">
        <v>300</v>
      </c>
      <c r="P81" s="12"/>
      <c r="Q81" s="12"/>
    </row>
    <row r="82" spans="1:22" ht="15">
      <c r="A82" s="8">
        <f ca="1">IFERROR(__xludf.DUMMYFUNCTION("SPLIT (REGEXEXTRACT (B82, ""\d+""),""-"")"),150)</f>
        <v>150</v>
      </c>
      <c r="B82" s="9" t="s">
        <v>169</v>
      </c>
      <c r="C82" s="10" t="s">
        <v>170</v>
      </c>
      <c r="D82" s="11">
        <v>124205831</v>
      </c>
      <c r="E82" s="12">
        <v>200</v>
      </c>
      <c r="F82" s="12">
        <v>20</v>
      </c>
      <c r="G82" s="13">
        <f t="shared" si="0"/>
        <v>164.38356164383563</v>
      </c>
      <c r="H82" s="12">
        <v>7</v>
      </c>
      <c r="I82" s="12">
        <f t="shared" si="1"/>
        <v>57.534246575342465</v>
      </c>
      <c r="J82" s="12">
        <v>100</v>
      </c>
      <c r="K82" s="12">
        <v>0</v>
      </c>
      <c r="L82" s="14">
        <f t="shared" si="2"/>
        <v>1826.4840182648402</v>
      </c>
      <c r="M82" s="15">
        <v>55</v>
      </c>
      <c r="N82" s="16">
        <f t="shared" si="4"/>
        <v>821.91780821917814</v>
      </c>
      <c r="O82" s="17">
        <v>300</v>
      </c>
      <c r="P82" s="12"/>
      <c r="Q82" s="12"/>
    </row>
    <row r="83" spans="1:22" ht="15">
      <c r="A83" s="8">
        <f ca="1">IFERROR(__xludf.DUMMYFUNCTION("SPLIT (REGEXEXTRACT (B83, ""\d+""),""-"")"),120)</f>
        <v>120</v>
      </c>
      <c r="B83" s="9" t="s">
        <v>171</v>
      </c>
      <c r="C83" s="10" t="s">
        <v>172</v>
      </c>
      <c r="D83" s="11">
        <v>124205837</v>
      </c>
      <c r="E83" s="12">
        <v>200</v>
      </c>
      <c r="F83" s="12">
        <v>20</v>
      </c>
      <c r="G83" s="13">
        <f t="shared" si="0"/>
        <v>164.38356164383563</v>
      </c>
      <c r="H83" s="12">
        <v>7</v>
      </c>
      <c r="I83" s="12">
        <f t="shared" si="1"/>
        <v>57.534246575342465</v>
      </c>
      <c r="J83" s="12">
        <v>100</v>
      </c>
      <c r="K83" s="12">
        <v>0</v>
      </c>
      <c r="L83" s="14">
        <f t="shared" si="2"/>
        <v>1826.4840182648402</v>
      </c>
      <c r="M83" s="15">
        <v>55</v>
      </c>
      <c r="N83" s="16">
        <f t="shared" si="4"/>
        <v>821.91780821917814</v>
      </c>
      <c r="O83" s="17">
        <v>300</v>
      </c>
      <c r="P83" s="12"/>
      <c r="Q83" s="12"/>
    </row>
    <row r="84" spans="1:22" ht="15">
      <c r="A84" s="8">
        <f ca="1">IFERROR(__xludf.DUMMYFUNCTION("SPLIT (REGEXEXTRACT (B84, ""\d+""),""-"")"),300)</f>
        <v>300</v>
      </c>
      <c r="B84" s="9" t="s">
        <v>173</v>
      </c>
      <c r="C84" s="10" t="s">
        <v>174</v>
      </c>
      <c r="D84" s="11">
        <v>177396653</v>
      </c>
      <c r="E84" s="12">
        <v>460</v>
      </c>
      <c r="F84" s="12">
        <v>20</v>
      </c>
      <c r="G84" s="13">
        <f t="shared" si="0"/>
        <v>235.61643835616437</v>
      </c>
      <c r="H84" s="12">
        <v>7</v>
      </c>
      <c r="I84" s="12">
        <f t="shared" si="1"/>
        <v>82.465753424657521</v>
      </c>
      <c r="J84" s="12">
        <v>100</v>
      </c>
      <c r="K84" s="12">
        <v>0</v>
      </c>
      <c r="L84" s="14">
        <f t="shared" si="2"/>
        <v>2617.9604261796039</v>
      </c>
      <c r="M84" s="15">
        <v>55</v>
      </c>
      <c r="N84" s="16">
        <f t="shared" si="4"/>
        <v>1178.0821917808219</v>
      </c>
      <c r="O84" s="17">
        <v>300</v>
      </c>
      <c r="P84" s="12"/>
      <c r="Q84" s="12"/>
    </row>
    <row r="85" spans="1:22" ht="15">
      <c r="A85" s="8">
        <f ca="1">IFERROR(__xludf.DUMMYFUNCTION("SPLIT (REGEXEXTRACT (B85, ""\d+""),""-"")"),200)</f>
        <v>200</v>
      </c>
      <c r="B85" s="9" t="s">
        <v>175</v>
      </c>
      <c r="C85" s="10" t="s">
        <v>176</v>
      </c>
      <c r="D85" s="11">
        <v>177405804</v>
      </c>
      <c r="E85" s="12">
        <v>350</v>
      </c>
      <c r="F85" s="12">
        <v>20</v>
      </c>
      <c r="G85" s="13">
        <f t="shared" si="0"/>
        <v>205.47945205479454</v>
      </c>
      <c r="H85" s="12">
        <v>7</v>
      </c>
      <c r="I85" s="12">
        <f t="shared" si="1"/>
        <v>71.917808219178099</v>
      </c>
      <c r="J85" s="12">
        <v>100</v>
      </c>
      <c r="K85" s="12">
        <v>0</v>
      </c>
      <c r="L85" s="14">
        <f t="shared" si="2"/>
        <v>2283.1050228310505</v>
      </c>
      <c r="M85" s="15">
        <v>55</v>
      </c>
      <c r="N85" s="16">
        <f t="shared" si="4"/>
        <v>1027.3972602739727</v>
      </c>
      <c r="O85" s="17">
        <v>300</v>
      </c>
      <c r="P85" s="12"/>
      <c r="Q85" s="12"/>
    </row>
    <row r="86" spans="1:22" ht="15">
      <c r="A86" s="8">
        <f ca="1">IFERROR(__xludf.DUMMYFUNCTION("SPLIT (REGEXEXTRACT (B86, ""\d+""),""-"")"),290)</f>
        <v>290</v>
      </c>
      <c r="B86" s="9" t="s">
        <v>177</v>
      </c>
      <c r="C86" s="10" t="s">
        <v>178</v>
      </c>
      <c r="D86" s="11">
        <v>177405806</v>
      </c>
      <c r="E86" s="12">
        <v>460</v>
      </c>
      <c r="F86" s="12">
        <v>20</v>
      </c>
      <c r="G86" s="13">
        <f t="shared" si="0"/>
        <v>235.61643835616437</v>
      </c>
      <c r="H86" s="12">
        <v>7</v>
      </c>
      <c r="I86" s="12">
        <f t="shared" si="1"/>
        <v>82.465753424657521</v>
      </c>
      <c r="J86" s="12">
        <v>100</v>
      </c>
      <c r="K86" s="12">
        <v>0</v>
      </c>
      <c r="L86" s="14">
        <f t="shared" si="2"/>
        <v>2617.9604261796039</v>
      </c>
      <c r="M86" s="15">
        <v>55</v>
      </c>
      <c r="N86" s="16">
        <f t="shared" si="4"/>
        <v>1178.0821917808219</v>
      </c>
      <c r="O86" s="17">
        <v>300</v>
      </c>
      <c r="P86" s="12"/>
      <c r="Q86" s="12"/>
    </row>
    <row r="87" spans="1:22" ht="15">
      <c r="A87" s="8">
        <f ca="1">IFERROR(__xludf.DUMMYFUNCTION("SPLIT (REGEXEXTRACT (B87, ""\d+""),""-"")"),400)</f>
        <v>400</v>
      </c>
      <c r="B87" s="9" t="s">
        <v>179</v>
      </c>
      <c r="C87" s="10" t="s">
        <v>180</v>
      </c>
      <c r="D87" s="11">
        <v>177405808</v>
      </c>
      <c r="E87" s="12">
        <v>570</v>
      </c>
      <c r="F87" s="12">
        <v>20</v>
      </c>
      <c r="G87" s="13">
        <f t="shared" si="0"/>
        <v>265.75342465753425</v>
      </c>
      <c r="H87" s="12">
        <v>7</v>
      </c>
      <c r="I87" s="12">
        <f t="shared" si="1"/>
        <v>93.013698630136986</v>
      </c>
      <c r="J87" s="12">
        <v>100</v>
      </c>
      <c r="K87" s="12">
        <v>0</v>
      </c>
      <c r="L87" s="14">
        <f t="shared" si="2"/>
        <v>2952.8158295281582</v>
      </c>
      <c r="M87" s="15">
        <v>55</v>
      </c>
      <c r="N87" s="16">
        <f t="shared" si="4"/>
        <v>1328.7671232876712</v>
      </c>
      <c r="O87" s="17">
        <v>300</v>
      </c>
      <c r="P87" s="12"/>
      <c r="Q87" s="12"/>
    </row>
    <row r="88" spans="1:22" ht="15">
      <c r="A88" s="8">
        <f ca="1">IFERROR(__xludf.DUMMYFUNCTION("SPLIT (REGEXEXTRACT (B88, ""\d+""),""-"")"),500)</f>
        <v>500</v>
      </c>
      <c r="B88" s="9" t="s">
        <v>181</v>
      </c>
      <c r="C88" s="10" t="s">
        <v>182</v>
      </c>
      <c r="D88" s="11">
        <v>177405810</v>
      </c>
      <c r="E88" s="12">
        <v>680</v>
      </c>
      <c r="F88" s="12">
        <v>20</v>
      </c>
      <c r="G88" s="13">
        <f t="shared" si="0"/>
        <v>295.89041095890411</v>
      </c>
      <c r="H88" s="12">
        <v>7</v>
      </c>
      <c r="I88" s="12">
        <f t="shared" si="1"/>
        <v>103.56164383561644</v>
      </c>
      <c r="J88" s="12">
        <v>100</v>
      </c>
      <c r="K88" s="12">
        <v>0</v>
      </c>
      <c r="L88" s="14">
        <f t="shared" si="2"/>
        <v>3287.6712328767121</v>
      </c>
      <c r="M88" s="15">
        <v>55</v>
      </c>
      <c r="N88" s="16">
        <f t="shared" si="4"/>
        <v>1479.4520547945206</v>
      </c>
      <c r="O88" s="17">
        <v>300</v>
      </c>
      <c r="P88" s="12"/>
      <c r="Q88" s="12"/>
    </row>
    <row r="89" spans="1:22" ht="15">
      <c r="A89" s="8">
        <f ca="1">IFERROR(__xludf.DUMMYFUNCTION("SPLIT (REGEXEXTRACT (B89, ""\d+""),""-"")"),600)</f>
        <v>600</v>
      </c>
      <c r="B89" s="9" t="s">
        <v>183</v>
      </c>
      <c r="C89" s="10" t="s">
        <v>184</v>
      </c>
      <c r="D89" s="11">
        <v>177405811</v>
      </c>
      <c r="E89" s="12">
        <v>790</v>
      </c>
      <c r="F89" s="12">
        <v>20</v>
      </c>
      <c r="G89" s="13">
        <f t="shared" si="0"/>
        <v>326.02739726027397</v>
      </c>
      <c r="H89" s="12">
        <v>7</v>
      </c>
      <c r="I89" s="12">
        <f t="shared" si="1"/>
        <v>114.1095890410959</v>
      </c>
      <c r="J89" s="12">
        <v>100</v>
      </c>
      <c r="K89" s="12">
        <v>0</v>
      </c>
      <c r="L89" s="14">
        <f t="shared" si="2"/>
        <v>3622.5266362252664</v>
      </c>
      <c r="M89" s="15">
        <v>55</v>
      </c>
      <c r="N89" s="16">
        <f t="shared" si="4"/>
        <v>1630.1369863013699</v>
      </c>
      <c r="O89" s="17">
        <v>300</v>
      </c>
      <c r="P89" s="12"/>
      <c r="Q89" s="12"/>
    </row>
    <row r="90" spans="1:22" ht="15">
      <c r="A90" s="8">
        <f ca="1">IFERROR(__xludf.DUMMYFUNCTION("SPLIT (REGEXEXTRACT (B90, ""\d+""),""-"")"),300)</f>
        <v>300</v>
      </c>
      <c r="B90" s="9" t="s">
        <v>185</v>
      </c>
      <c r="C90" s="10" t="s">
        <v>186</v>
      </c>
      <c r="D90" s="11">
        <v>182503980</v>
      </c>
      <c r="E90" s="12">
        <f t="array" ref="E90">INDEX('Себе Стоимость'!D$31:D$40, R90)</f>
        <v>347</v>
      </c>
      <c r="F90" s="12">
        <v>20</v>
      </c>
      <c r="G90" s="13">
        <f t="shared" si="0"/>
        <v>204.65753424657535</v>
      </c>
      <c r="H90" s="12">
        <v>7</v>
      </c>
      <c r="I90" s="12">
        <f t="shared" si="1"/>
        <v>71.630136986301366</v>
      </c>
      <c r="J90" s="12">
        <v>100</v>
      </c>
      <c r="K90" s="12">
        <v>0</v>
      </c>
      <c r="L90" s="14">
        <f t="shared" si="2"/>
        <v>2273.972602739726</v>
      </c>
      <c r="M90" s="15">
        <v>55</v>
      </c>
      <c r="N90" s="16">
        <f t="shared" si="4"/>
        <v>1023.2876712328767</v>
      </c>
      <c r="O90" s="17">
        <v>300</v>
      </c>
      <c r="P90" s="19">
        <f t="array" ref="P90:P99">INDEX('Себе Стоимость'!O$17:O$26, AC90)</f>
        <v>0</v>
      </c>
      <c r="Q90" s="12"/>
      <c r="R90" s="20"/>
    </row>
    <row r="91" spans="1:22" ht="15">
      <c r="A91" s="8">
        <f ca="1">IFERROR(__xludf.DUMMYFUNCTION("SPLIT (REGEXEXTRACT (B91, ""\d+""),""-"")"),800)</f>
        <v>800</v>
      </c>
      <c r="B91" s="9" t="s">
        <v>187</v>
      </c>
      <c r="C91" s="10" t="s">
        <v>188</v>
      </c>
      <c r="D91" s="11">
        <v>182503981</v>
      </c>
      <c r="E91" s="12">
        <f t="array" ref="E91">INDEX('Себе Стоимость'!D$45:D$54, R91)</f>
        <v>333</v>
      </c>
      <c r="F91" s="12">
        <v>20</v>
      </c>
      <c r="G91" s="13">
        <f t="shared" si="0"/>
        <v>200.82191780821918</v>
      </c>
      <c r="H91" s="12">
        <v>7</v>
      </c>
      <c r="I91" s="12">
        <f t="shared" si="1"/>
        <v>70.287671232876704</v>
      </c>
      <c r="J91" s="12">
        <v>100</v>
      </c>
      <c r="K91" s="12">
        <v>0</v>
      </c>
      <c r="L91" s="14">
        <f t="shared" si="2"/>
        <v>2231.3546423135463</v>
      </c>
      <c r="M91" s="15">
        <v>55</v>
      </c>
      <c r="N91" s="16">
        <f t="shared" si="4"/>
        <v>1004.1095890410959</v>
      </c>
      <c r="O91" s="17">
        <v>300</v>
      </c>
      <c r="P91" s="12">
        <v>0</v>
      </c>
      <c r="Q91" s="12"/>
      <c r="R91" s="21"/>
    </row>
    <row r="92" spans="1:22" ht="15">
      <c r="A92" s="8">
        <f ca="1">IFERROR(__xludf.DUMMYFUNCTION("SPLIT (REGEXEXTRACT (B92, ""\d+""),""-"")"),400)</f>
        <v>400</v>
      </c>
      <c r="B92" s="9" t="s">
        <v>189</v>
      </c>
      <c r="C92" s="10" t="s">
        <v>190</v>
      </c>
      <c r="D92" s="11">
        <v>182503982</v>
      </c>
      <c r="E92" s="12">
        <f t="array" ref="E92">INDEX('Себе Стоимость'!D$45:D$54, R92)</f>
        <v>333</v>
      </c>
      <c r="F92" s="12">
        <v>20</v>
      </c>
      <c r="G92" s="13">
        <f t="shared" si="0"/>
        <v>200.82191780821918</v>
      </c>
      <c r="H92" s="12">
        <v>7</v>
      </c>
      <c r="I92" s="12">
        <f t="shared" si="1"/>
        <v>70.287671232876704</v>
      </c>
      <c r="J92" s="12">
        <v>100</v>
      </c>
      <c r="K92" s="12">
        <v>0</v>
      </c>
      <c r="L92" s="14">
        <f t="shared" si="2"/>
        <v>2231.3546423135463</v>
      </c>
      <c r="M92" s="15">
        <v>55</v>
      </c>
      <c r="N92" s="16">
        <f t="shared" si="4"/>
        <v>1004.1095890410959</v>
      </c>
      <c r="O92" s="17">
        <v>300</v>
      </c>
      <c r="P92" s="12">
        <v>0</v>
      </c>
      <c r="Q92" s="12"/>
      <c r="R92" s="21"/>
    </row>
    <row r="93" spans="1:22" ht="15">
      <c r="A93" s="8">
        <f ca="1">IFERROR(__xludf.DUMMYFUNCTION("SPLIT (REGEXEXTRACT (B93, ""\d+""),""-"")"),150)</f>
        <v>150</v>
      </c>
      <c r="B93" s="9" t="s">
        <v>191</v>
      </c>
      <c r="C93" s="10" t="s">
        <v>192</v>
      </c>
      <c r="D93" s="11">
        <v>182503983</v>
      </c>
      <c r="E93" s="12">
        <f t="array" ref="E93">INDEX('Себе Стоимость'!D$17:D$26, R93)</f>
        <v>291</v>
      </c>
      <c r="F93" s="12">
        <v>20</v>
      </c>
      <c r="G93" s="13">
        <f t="shared" si="0"/>
        <v>189.31506849315068</v>
      </c>
      <c r="H93" s="12">
        <v>7</v>
      </c>
      <c r="I93" s="12">
        <f t="shared" si="1"/>
        <v>66.260273972602747</v>
      </c>
      <c r="J93" s="12">
        <v>100</v>
      </c>
      <c r="K93" s="12">
        <v>0</v>
      </c>
      <c r="L93" s="14">
        <f t="shared" si="2"/>
        <v>2103.5007610350076</v>
      </c>
      <c r="M93" s="15">
        <v>55</v>
      </c>
      <c r="N93" s="16">
        <f t="shared" si="4"/>
        <v>946.57534246575347</v>
      </c>
      <c r="O93" s="17">
        <v>300</v>
      </c>
      <c r="P93" s="12">
        <v>0</v>
      </c>
      <c r="Q93" s="12"/>
      <c r="R93" s="22"/>
      <c r="T93" s="21"/>
      <c r="U93" s="21"/>
      <c r="V93" s="21"/>
    </row>
    <row r="94" spans="1:22" ht="15">
      <c r="A94" s="8">
        <f ca="1">IFERROR(__xludf.DUMMYFUNCTION("SPLIT (REGEXEXTRACT (B94, ""\d+""),""-"")"),400)</f>
        <v>400</v>
      </c>
      <c r="B94" s="9" t="s">
        <v>194</v>
      </c>
      <c r="C94" s="10" t="s">
        <v>195</v>
      </c>
      <c r="D94" s="11">
        <v>182503984</v>
      </c>
      <c r="E94" s="12">
        <f t="array" ref="E94">INDEX('Себе Стоимость'!D$45:D$54, R94)</f>
        <v>333</v>
      </c>
      <c r="F94" s="12">
        <v>20</v>
      </c>
      <c r="G94" s="13">
        <f t="shared" si="0"/>
        <v>200.82191780821918</v>
      </c>
      <c r="H94" s="12">
        <v>7</v>
      </c>
      <c r="I94" s="12">
        <f t="shared" si="1"/>
        <v>70.287671232876704</v>
      </c>
      <c r="J94" s="12">
        <v>100</v>
      </c>
      <c r="K94" s="12">
        <v>0</v>
      </c>
      <c r="L94" s="14">
        <f t="shared" si="2"/>
        <v>2231.3546423135463</v>
      </c>
      <c r="M94" s="15">
        <v>55</v>
      </c>
      <c r="N94" s="16">
        <f t="shared" si="4"/>
        <v>1004.1095890410959</v>
      </c>
      <c r="O94" s="17">
        <v>300</v>
      </c>
      <c r="P94" s="12">
        <v>0</v>
      </c>
      <c r="Q94" s="12"/>
      <c r="R94" s="21"/>
      <c r="T94" s="21"/>
      <c r="U94" s="21"/>
      <c r="V94" s="21"/>
    </row>
    <row r="95" spans="1:22" ht="15">
      <c r="A95" s="8">
        <f ca="1">IFERROR(__xludf.DUMMYFUNCTION("SPLIT (REGEXEXTRACT (B95, ""\d+""),""-"")"),200)</f>
        <v>200</v>
      </c>
      <c r="B95" s="9" t="s">
        <v>196</v>
      </c>
      <c r="C95" s="10" t="s">
        <v>197</v>
      </c>
      <c r="D95" s="11">
        <v>182503985</v>
      </c>
      <c r="E95" s="12">
        <f t="array" ref="E95">INDEX('Себе Стоимость'!D$17:D$26, R95)</f>
        <v>291</v>
      </c>
      <c r="F95" s="12">
        <v>20</v>
      </c>
      <c r="G95" s="13">
        <f t="shared" si="0"/>
        <v>189.31506849315068</v>
      </c>
      <c r="H95" s="12">
        <v>7</v>
      </c>
      <c r="I95" s="12">
        <f t="shared" si="1"/>
        <v>66.260273972602747</v>
      </c>
      <c r="J95" s="12">
        <v>100</v>
      </c>
      <c r="K95" s="12">
        <v>0</v>
      </c>
      <c r="L95" s="14">
        <f t="shared" si="2"/>
        <v>2103.5007610350076</v>
      </c>
      <c r="M95" s="15">
        <v>55</v>
      </c>
      <c r="N95" s="16">
        <f t="shared" si="4"/>
        <v>946.57534246575347</v>
      </c>
      <c r="O95" s="17">
        <v>300</v>
      </c>
      <c r="P95" s="12">
        <v>0</v>
      </c>
      <c r="Q95" s="12"/>
      <c r="R95" s="22"/>
      <c r="T95" s="21"/>
      <c r="U95" s="21"/>
      <c r="V95" s="21"/>
    </row>
    <row r="96" spans="1:22" ht="15">
      <c r="A96" s="8">
        <f ca="1">IFERROR(__xludf.DUMMYFUNCTION("SPLIT (REGEXEXTRACT (B96, ""\d+""),""-"")"),700)</f>
        <v>700</v>
      </c>
      <c r="B96" s="9" t="s">
        <v>198</v>
      </c>
      <c r="C96" s="10" t="s">
        <v>199</v>
      </c>
      <c r="D96" s="11">
        <v>182503986</v>
      </c>
      <c r="E96" s="12">
        <f t="array" ref="E96">INDEX('Себе Стоимость'!D$17:D$26, R96)</f>
        <v>291</v>
      </c>
      <c r="F96" s="12">
        <v>20</v>
      </c>
      <c r="G96" s="13">
        <f t="shared" si="0"/>
        <v>189.31506849315068</v>
      </c>
      <c r="H96" s="12">
        <v>7</v>
      </c>
      <c r="I96" s="12">
        <f t="shared" si="1"/>
        <v>66.260273972602747</v>
      </c>
      <c r="J96" s="12">
        <v>100</v>
      </c>
      <c r="K96" s="12">
        <v>0</v>
      </c>
      <c r="L96" s="14">
        <f t="shared" si="2"/>
        <v>2103.5007610350076</v>
      </c>
      <c r="M96" s="15">
        <v>55</v>
      </c>
      <c r="N96" s="16">
        <f t="shared" si="4"/>
        <v>946.57534246575347</v>
      </c>
      <c r="O96" s="17">
        <v>300</v>
      </c>
      <c r="P96" s="12">
        <v>0</v>
      </c>
      <c r="Q96" s="12"/>
      <c r="R96" s="22"/>
      <c r="T96" s="21"/>
      <c r="U96" s="21"/>
      <c r="V96" s="21"/>
    </row>
    <row r="97" spans="1:22" ht="15">
      <c r="A97" s="8">
        <f ca="1">IFERROR(__xludf.DUMMYFUNCTION("SPLIT (REGEXEXTRACT (B97, ""\d+""),""-"")"),400)</f>
        <v>400</v>
      </c>
      <c r="B97" s="9" t="s">
        <v>200</v>
      </c>
      <c r="C97" s="10" t="s">
        <v>201</v>
      </c>
      <c r="D97" s="11">
        <v>182503987</v>
      </c>
      <c r="E97" s="12">
        <f t="array" ref="E97">INDEX('Себе Стоимость'!D$31:D$40, R97)</f>
        <v>347</v>
      </c>
      <c r="F97" s="12">
        <v>20</v>
      </c>
      <c r="G97" s="13">
        <f t="shared" si="0"/>
        <v>204.65753424657535</v>
      </c>
      <c r="H97" s="12">
        <v>7</v>
      </c>
      <c r="I97" s="12">
        <f t="shared" si="1"/>
        <v>71.630136986301366</v>
      </c>
      <c r="J97" s="12">
        <v>100</v>
      </c>
      <c r="K97" s="12">
        <v>0</v>
      </c>
      <c r="L97" s="14">
        <f t="shared" si="2"/>
        <v>2273.972602739726</v>
      </c>
      <c r="M97" s="15">
        <v>55</v>
      </c>
      <c r="N97" s="16">
        <f t="shared" si="4"/>
        <v>1023.2876712328767</v>
      </c>
      <c r="O97" s="17">
        <v>300</v>
      </c>
      <c r="P97" s="12">
        <v>0</v>
      </c>
      <c r="Q97" s="12"/>
      <c r="R97" s="20"/>
      <c r="T97" s="21"/>
      <c r="U97" s="21"/>
      <c r="V97" s="21"/>
    </row>
    <row r="98" spans="1:22" ht="15">
      <c r="A98" s="8">
        <f ca="1">IFERROR(__xludf.DUMMYFUNCTION("SPLIT (REGEXEXTRACT (B98, ""\d+""),""-"")"),400)</f>
        <v>400</v>
      </c>
      <c r="B98" s="9" t="s">
        <v>202</v>
      </c>
      <c r="C98" s="10" t="s">
        <v>203</v>
      </c>
      <c r="D98" s="11">
        <v>182503988</v>
      </c>
      <c r="E98" s="12">
        <f t="array" ref="E98">INDEX('Себе Стоимость'!D$45:D$54, R98)</f>
        <v>333</v>
      </c>
      <c r="F98" s="12">
        <v>20</v>
      </c>
      <c r="G98" s="13">
        <f t="shared" si="0"/>
        <v>200.82191780821918</v>
      </c>
      <c r="H98" s="12">
        <v>7</v>
      </c>
      <c r="I98" s="12">
        <f t="shared" si="1"/>
        <v>70.287671232876704</v>
      </c>
      <c r="J98" s="12">
        <v>100</v>
      </c>
      <c r="K98" s="12">
        <v>0</v>
      </c>
      <c r="L98" s="14">
        <f t="shared" si="2"/>
        <v>2231.3546423135463</v>
      </c>
      <c r="M98" s="15">
        <v>55</v>
      </c>
      <c r="N98" s="16">
        <f t="shared" si="4"/>
        <v>1004.1095890410959</v>
      </c>
      <c r="O98" s="17">
        <v>300</v>
      </c>
      <c r="P98" s="12">
        <v>0</v>
      </c>
      <c r="Q98" s="12"/>
      <c r="R98" s="21"/>
      <c r="T98" s="21"/>
      <c r="U98" s="21"/>
      <c r="V98" s="21"/>
    </row>
    <row r="99" spans="1:22" ht="15">
      <c r="A99" s="8">
        <f ca="1">IFERROR(__xludf.DUMMYFUNCTION("SPLIT (REGEXEXTRACT (B99, ""\d+""),""-"")"),300)</f>
        <v>300</v>
      </c>
      <c r="B99" s="9" t="s">
        <v>204</v>
      </c>
      <c r="C99" s="10" t="s">
        <v>205</v>
      </c>
      <c r="D99" s="11">
        <v>182503989</v>
      </c>
      <c r="E99" s="12">
        <f t="array" ref="E99">INDEX('Себе Стоимость'!D$31:D$40, R99)</f>
        <v>347</v>
      </c>
      <c r="F99" s="12">
        <v>20</v>
      </c>
      <c r="G99" s="13">
        <f t="shared" si="0"/>
        <v>204.65753424657535</v>
      </c>
      <c r="H99" s="12">
        <v>7</v>
      </c>
      <c r="I99" s="12">
        <f t="shared" si="1"/>
        <v>71.630136986301366</v>
      </c>
      <c r="J99" s="12">
        <v>100</v>
      </c>
      <c r="K99" s="12">
        <v>0</v>
      </c>
      <c r="L99" s="14">
        <f t="shared" si="2"/>
        <v>2273.972602739726</v>
      </c>
      <c r="M99" s="15">
        <v>55</v>
      </c>
      <c r="N99" s="16">
        <f t="shared" si="4"/>
        <v>1023.2876712328767</v>
      </c>
      <c r="O99" s="17">
        <v>300</v>
      </c>
      <c r="P99" s="12">
        <v>0</v>
      </c>
      <c r="Q99" s="12"/>
      <c r="R99" s="20"/>
      <c r="T99" s="21"/>
      <c r="U99" s="21"/>
    </row>
    <row r="100" spans="1:22" ht="15">
      <c r="A100" s="8">
        <f ca="1">IFERROR(__xludf.DUMMYFUNCTION("SPLIT (REGEXEXTRACT (B100, ""\d+""),""-"")"),700)</f>
        <v>700</v>
      </c>
      <c r="B100" s="9" t="s">
        <v>206</v>
      </c>
      <c r="C100" s="10" t="s">
        <v>207</v>
      </c>
      <c r="D100" s="11">
        <v>182503990</v>
      </c>
      <c r="E100" s="12">
        <f t="array" ref="E100">INDEX('Себе Стоимость'!D$31:D$40, R100)</f>
        <v>347</v>
      </c>
      <c r="F100" s="12">
        <v>20</v>
      </c>
      <c r="G100" s="13">
        <f t="shared" si="0"/>
        <v>204.65753424657535</v>
      </c>
      <c r="H100" s="12">
        <v>7</v>
      </c>
      <c r="I100" s="12">
        <f t="shared" si="1"/>
        <v>71.630136986301366</v>
      </c>
      <c r="J100" s="12">
        <v>100</v>
      </c>
      <c r="K100" s="12">
        <v>0</v>
      </c>
      <c r="L100" s="14">
        <f t="shared" si="2"/>
        <v>2273.972602739726</v>
      </c>
      <c r="M100" s="15">
        <v>55</v>
      </c>
      <c r="N100" s="16">
        <f t="shared" si="4"/>
        <v>1023.2876712328767</v>
      </c>
      <c r="O100" s="17">
        <v>300</v>
      </c>
      <c r="P100" s="12"/>
      <c r="Q100" s="12"/>
      <c r="R100" s="22"/>
      <c r="T100" s="21"/>
      <c r="U100" s="21"/>
    </row>
    <row r="101" spans="1:22" ht="15">
      <c r="A101" s="8">
        <f ca="1">IFERROR(__xludf.DUMMYFUNCTION("SPLIT (REGEXEXTRACT (B101, ""\d+""),""-"")"),800)</f>
        <v>800</v>
      </c>
      <c r="B101" s="9" t="s">
        <v>208</v>
      </c>
      <c r="C101" s="10" t="s">
        <v>209</v>
      </c>
      <c r="D101" s="11">
        <v>182503991</v>
      </c>
      <c r="E101" s="12">
        <f t="array" ref="E101">INDEX('Себе Стоимость'!D$31:D$40, R101)</f>
        <v>347</v>
      </c>
      <c r="F101" s="12">
        <v>20</v>
      </c>
      <c r="G101" s="13">
        <f t="shared" si="0"/>
        <v>204.65753424657535</v>
      </c>
      <c r="H101" s="12">
        <v>7</v>
      </c>
      <c r="I101" s="12">
        <f t="shared" si="1"/>
        <v>71.630136986301366</v>
      </c>
      <c r="J101" s="12">
        <v>100</v>
      </c>
      <c r="K101" s="12">
        <v>0</v>
      </c>
      <c r="L101" s="14">
        <f t="shared" si="2"/>
        <v>2273.972602739726</v>
      </c>
      <c r="M101" s="15">
        <v>55</v>
      </c>
      <c r="N101" s="16">
        <f t="shared" si="4"/>
        <v>1023.2876712328767</v>
      </c>
      <c r="O101" s="17">
        <v>300</v>
      </c>
      <c r="P101" s="12"/>
      <c r="Q101" s="12"/>
      <c r="R101" s="20"/>
      <c r="T101" s="21"/>
      <c r="U101" s="21"/>
    </row>
    <row r="102" spans="1:22" ht="15">
      <c r="A102" s="8">
        <f ca="1">IFERROR(__xludf.DUMMYFUNCTION("SPLIT (REGEXEXTRACT (B102, ""\d+""),""-"")"),1000)</f>
        <v>1000</v>
      </c>
      <c r="B102" s="9" t="s">
        <v>210</v>
      </c>
      <c r="C102" s="10" t="s">
        <v>211</v>
      </c>
      <c r="D102" s="11">
        <v>182503992</v>
      </c>
      <c r="E102" s="12">
        <f t="array" ref="E102">INDEX('Себе Стоимость'!D$31:D$40, R102)</f>
        <v>347</v>
      </c>
      <c r="F102" s="12">
        <v>20</v>
      </c>
      <c r="G102" s="13">
        <f t="shared" si="0"/>
        <v>204.65753424657535</v>
      </c>
      <c r="H102" s="12">
        <v>7</v>
      </c>
      <c r="I102" s="12">
        <f t="shared" si="1"/>
        <v>71.630136986301366</v>
      </c>
      <c r="J102" s="12">
        <v>100</v>
      </c>
      <c r="K102" s="12">
        <v>0</v>
      </c>
      <c r="L102" s="14">
        <f t="shared" si="2"/>
        <v>2273.972602739726</v>
      </c>
      <c r="M102" s="15">
        <v>55</v>
      </c>
      <c r="N102" s="16">
        <f t="shared" si="4"/>
        <v>1023.2876712328767</v>
      </c>
      <c r="O102" s="17">
        <v>300</v>
      </c>
      <c r="P102" s="12"/>
      <c r="Q102" s="12"/>
      <c r="R102" s="20"/>
      <c r="T102" s="21"/>
      <c r="U102" s="21"/>
    </row>
    <row r="103" spans="1:22" ht="15">
      <c r="A103" s="8">
        <f ca="1">IFERROR(__xludf.DUMMYFUNCTION("SPLIT (REGEXEXTRACT (B103, ""\d+""),""-"")"),500)</f>
        <v>500</v>
      </c>
      <c r="B103" s="9" t="s">
        <v>212</v>
      </c>
      <c r="C103" s="10" t="s">
        <v>213</v>
      </c>
      <c r="D103" s="11">
        <v>182503993</v>
      </c>
      <c r="E103" s="12">
        <f t="array" ref="E103">INDEX('Себе Стоимость'!D$17:D$26, R103)</f>
        <v>291</v>
      </c>
      <c r="F103" s="12">
        <v>20</v>
      </c>
      <c r="G103" s="13">
        <f t="shared" si="0"/>
        <v>189.31506849315068</v>
      </c>
      <c r="H103" s="12">
        <v>7</v>
      </c>
      <c r="I103" s="12">
        <f t="shared" si="1"/>
        <v>66.260273972602747</v>
      </c>
      <c r="J103" s="12">
        <v>100</v>
      </c>
      <c r="K103" s="12">
        <v>0</v>
      </c>
      <c r="L103" s="14">
        <f t="shared" si="2"/>
        <v>2103.5007610350076</v>
      </c>
      <c r="M103" s="15">
        <v>55</v>
      </c>
      <c r="N103" s="16">
        <f t="shared" si="4"/>
        <v>946.57534246575347</v>
      </c>
      <c r="O103" s="17">
        <v>300</v>
      </c>
      <c r="P103" s="12"/>
      <c r="Q103" s="12"/>
      <c r="R103" s="22"/>
    </row>
    <row r="104" spans="1:22" ht="15">
      <c r="A104" s="8">
        <f ca="1">IFERROR(__xludf.DUMMYFUNCTION("SPLIT (REGEXEXTRACT (B104, ""\d+""),""-"")"),700)</f>
        <v>700</v>
      </c>
      <c r="B104" s="9" t="s">
        <v>214</v>
      </c>
      <c r="C104" s="10" t="s">
        <v>215</v>
      </c>
      <c r="D104" s="11">
        <v>182503994</v>
      </c>
      <c r="E104" s="12">
        <f t="array" ref="E104">INDEX('Себе Стоимость'!D$17:D$26, R104)</f>
        <v>291</v>
      </c>
      <c r="F104" s="12">
        <v>20</v>
      </c>
      <c r="G104" s="13">
        <f t="shared" si="0"/>
        <v>189.31506849315068</v>
      </c>
      <c r="H104" s="12">
        <v>7</v>
      </c>
      <c r="I104" s="12">
        <f t="shared" si="1"/>
        <v>66.260273972602747</v>
      </c>
      <c r="J104" s="12">
        <v>100</v>
      </c>
      <c r="K104" s="12">
        <v>0</v>
      </c>
      <c r="L104" s="14">
        <f t="shared" si="2"/>
        <v>2103.5007610350076</v>
      </c>
      <c r="M104" s="15">
        <v>55</v>
      </c>
      <c r="N104" s="16">
        <f t="shared" si="4"/>
        <v>946.57534246575347</v>
      </c>
      <c r="O104" s="17">
        <v>300</v>
      </c>
      <c r="P104" s="12"/>
      <c r="Q104" s="12"/>
      <c r="R104" s="22"/>
      <c r="T104" s="21"/>
      <c r="U104" s="21"/>
      <c r="V104" s="21"/>
    </row>
    <row r="105" spans="1:22" ht="15">
      <c r="A105" s="8">
        <f ca="1">IFERROR(__xludf.DUMMYFUNCTION("SPLIT (REGEXEXTRACT (B105, ""\d+""),""-"")"),200)</f>
        <v>200</v>
      </c>
      <c r="B105" s="9" t="s">
        <v>217</v>
      </c>
      <c r="C105" s="10" t="s">
        <v>218</v>
      </c>
      <c r="D105" s="11">
        <v>182503995</v>
      </c>
      <c r="E105" s="12">
        <f t="array" ref="E105">INDEX('Себе Стоимость'!D$45:D$54, R105)</f>
        <v>333</v>
      </c>
      <c r="F105" s="12">
        <v>20</v>
      </c>
      <c r="G105" s="13">
        <f t="shared" si="0"/>
        <v>200.82191780821918</v>
      </c>
      <c r="H105" s="12">
        <v>7</v>
      </c>
      <c r="I105" s="12">
        <f t="shared" si="1"/>
        <v>70.287671232876704</v>
      </c>
      <c r="J105" s="12">
        <v>100</v>
      </c>
      <c r="K105" s="12">
        <v>0</v>
      </c>
      <c r="L105" s="14">
        <f t="shared" si="2"/>
        <v>2231.3546423135463</v>
      </c>
      <c r="M105" s="15">
        <v>55</v>
      </c>
      <c r="N105" s="16">
        <f t="shared" si="4"/>
        <v>1004.1095890410959</v>
      </c>
      <c r="O105" s="17">
        <v>300</v>
      </c>
      <c r="P105" s="12"/>
      <c r="Q105" s="12"/>
      <c r="R105" s="21"/>
      <c r="T105" s="21"/>
      <c r="U105" s="21"/>
      <c r="V105" s="21"/>
    </row>
    <row r="106" spans="1:22" ht="15">
      <c r="A106" s="8">
        <f ca="1">IFERROR(__xludf.DUMMYFUNCTION("SPLIT (REGEXEXTRACT (B106, ""\d+""),""-"")"),400)</f>
        <v>400</v>
      </c>
      <c r="B106" s="9" t="s">
        <v>219</v>
      </c>
      <c r="C106" s="10" t="s">
        <v>220</v>
      </c>
      <c r="D106" s="11">
        <v>182503996</v>
      </c>
      <c r="E106" s="12">
        <f t="array" ref="E106">INDEX('Себе Стоимость'!D$17:D$26, R106)</f>
        <v>291</v>
      </c>
      <c r="F106" s="12">
        <v>20</v>
      </c>
      <c r="G106" s="13">
        <f t="shared" si="0"/>
        <v>189.31506849315068</v>
      </c>
      <c r="H106" s="12">
        <v>7</v>
      </c>
      <c r="I106" s="12">
        <f t="shared" si="1"/>
        <v>66.260273972602747</v>
      </c>
      <c r="J106" s="12">
        <v>100</v>
      </c>
      <c r="K106" s="12">
        <v>0</v>
      </c>
      <c r="L106" s="14">
        <f t="shared" si="2"/>
        <v>2103.5007610350076</v>
      </c>
      <c r="M106" s="15">
        <v>55</v>
      </c>
      <c r="N106" s="16">
        <f t="shared" si="4"/>
        <v>946.57534246575347</v>
      </c>
      <c r="O106" s="17">
        <v>300</v>
      </c>
      <c r="P106" s="12"/>
      <c r="Q106" s="12"/>
      <c r="R106" s="22"/>
      <c r="T106" s="21"/>
      <c r="U106" s="21"/>
      <c r="V106" s="21"/>
    </row>
    <row r="107" spans="1:22" ht="15">
      <c r="A107" s="8">
        <f ca="1">IFERROR(__xludf.DUMMYFUNCTION("SPLIT (REGEXEXTRACT (B107, ""\d+""),""-"")"),800)</f>
        <v>800</v>
      </c>
      <c r="B107" s="9" t="s">
        <v>221</v>
      </c>
      <c r="C107" s="10" t="s">
        <v>222</v>
      </c>
      <c r="D107" s="11">
        <v>182503997</v>
      </c>
      <c r="E107" s="12">
        <f t="array" ref="E107">INDEX('Себе Стоимость'!D$31:D$40, R107)</f>
        <v>347</v>
      </c>
      <c r="F107" s="12">
        <v>20</v>
      </c>
      <c r="G107" s="13">
        <f t="shared" si="0"/>
        <v>204.65753424657535</v>
      </c>
      <c r="H107" s="12">
        <v>7</v>
      </c>
      <c r="I107" s="12">
        <f t="shared" si="1"/>
        <v>71.630136986301366</v>
      </c>
      <c r="J107" s="12">
        <v>100</v>
      </c>
      <c r="K107" s="12">
        <v>0</v>
      </c>
      <c r="L107" s="14">
        <f t="shared" si="2"/>
        <v>2273.972602739726</v>
      </c>
      <c r="M107" s="15">
        <v>55</v>
      </c>
      <c r="N107" s="16">
        <f t="shared" si="4"/>
        <v>1023.2876712328767</v>
      </c>
      <c r="O107" s="17">
        <v>300</v>
      </c>
      <c r="P107" s="12"/>
      <c r="Q107" s="12"/>
      <c r="R107" s="20"/>
      <c r="T107" s="21"/>
      <c r="U107" s="21"/>
      <c r="V107" s="21"/>
    </row>
    <row r="108" spans="1:22" ht="15">
      <c r="A108" s="8">
        <f ca="1">IFERROR(__xludf.DUMMYFUNCTION("SPLIT (REGEXEXTRACT (B108, ""\d+""),""-"")"),600)</f>
        <v>600</v>
      </c>
      <c r="B108" s="9" t="s">
        <v>223</v>
      </c>
      <c r="C108" s="10" t="s">
        <v>224</v>
      </c>
      <c r="D108" s="11">
        <v>182503998</v>
      </c>
      <c r="E108" s="12">
        <f t="array" ref="E108">INDEX('Себе Стоимость'!D$31:D$40, R108)</f>
        <v>347</v>
      </c>
      <c r="F108" s="12">
        <v>20</v>
      </c>
      <c r="G108" s="13">
        <f t="shared" si="0"/>
        <v>204.65753424657535</v>
      </c>
      <c r="H108" s="12">
        <v>7</v>
      </c>
      <c r="I108" s="12">
        <f t="shared" si="1"/>
        <v>71.630136986301366</v>
      </c>
      <c r="J108" s="12">
        <v>100</v>
      </c>
      <c r="K108" s="12">
        <v>0</v>
      </c>
      <c r="L108" s="14">
        <f t="shared" si="2"/>
        <v>2273.972602739726</v>
      </c>
      <c r="M108" s="15">
        <v>55</v>
      </c>
      <c r="N108" s="16">
        <f t="shared" si="4"/>
        <v>1023.2876712328767</v>
      </c>
      <c r="O108" s="17">
        <v>300</v>
      </c>
      <c r="P108" s="12"/>
      <c r="Q108" s="12"/>
      <c r="R108" s="20"/>
      <c r="T108" s="21"/>
      <c r="U108" s="21"/>
      <c r="V108" s="21"/>
    </row>
    <row r="109" spans="1:22" ht="15">
      <c r="A109" s="8">
        <f ca="1">IFERROR(__xludf.DUMMYFUNCTION("SPLIT (REGEXEXTRACT (B109, ""\d+""),""-"")"),500)</f>
        <v>500</v>
      </c>
      <c r="B109" s="9" t="s">
        <v>225</v>
      </c>
      <c r="C109" s="10" t="s">
        <v>226</v>
      </c>
      <c r="D109" s="11">
        <v>182503999</v>
      </c>
      <c r="E109" s="12">
        <f t="array" ref="E109">INDEX('Себе Стоимость'!D$31:D$40, R109)</f>
        <v>347</v>
      </c>
      <c r="F109" s="12">
        <v>20</v>
      </c>
      <c r="G109" s="13">
        <f t="shared" si="0"/>
        <v>204.65753424657535</v>
      </c>
      <c r="H109" s="12">
        <v>7</v>
      </c>
      <c r="I109" s="12">
        <f t="shared" si="1"/>
        <v>71.630136986301366</v>
      </c>
      <c r="J109" s="12">
        <v>100</v>
      </c>
      <c r="K109" s="12">
        <v>0</v>
      </c>
      <c r="L109" s="14">
        <f t="shared" si="2"/>
        <v>2273.972602739726</v>
      </c>
      <c r="M109" s="15">
        <v>55</v>
      </c>
      <c r="N109" s="16">
        <f t="shared" si="4"/>
        <v>1023.2876712328767</v>
      </c>
      <c r="O109" s="17">
        <v>300</v>
      </c>
      <c r="P109" s="12"/>
      <c r="Q109" s="12"/>
      <c r="R109" s="20"/>
      <c r="T109" s="21"/>
      <c r="U109" s="21"/>
      <c r="V109" s="21"/>
    </row>
    <row r="110" spans="1:22" ht="15">
      <c r="A110" s="8">
        <f ca="1">IFERROR(__xludf.DUMMYFUNCTION("SPLIT (REGEXEXTRACT (B110, ""\d+""),""-"")"),400)</f>
        <v>400</v>
      </c>
      <c r="B110" s="9" t="s">
        <v>227</v>
      </c>
      <c r="C110" s="10" t="s">
        <v>228</v>
      </c>
      <c r="D110" s="11">
        <v>182504000</v>
      </c>
      <c r="E110" s="12">
        <f t="array" ref="E110">INDEX('Себе Стоимость'!D$17:D$26, R110)</f>
        <v>291</v>
      </c>
      <c r="F110" s="12">
        <v>20</v>
      </c>
      <c r="G110" s="13">
        <f t="shared" si="0"/>
        <v>189.31506849315068</v>
      </c>
      <c r="H110" s="12">
        <v>7</v>
      </c>
      <c r="I110" s="12">
        <f t="shared" si="1"/>
        <v>66.260273972602747</v>
      </c>
      <c r="J110" s="12">
        <v>100</v>
      </c>
      <c r="K110" s="12">
        <v>0</v>
      </c>
      <c r="L110" s="14">
        <f t="shared" si="2"/>
        <v>2103.5007610350076</v>
      </c>
      <c r="M110" s="15">
        <v>55</v>
      </c>
      <c r="N110" s="16">
        <f t="shared" si="4"/>
        <v>946.57534246575347</v>
      </c>
      <c r="O110" s="17">
        <v>300</v>
      </c>
      <c r="P110" s="12"/>
      <c r="Q110" s="12"/>
      <c r="R110" s="22"/>
      <c r="T110" s="21"/>
      <c r="U110" s="21"/>
      <c r="V110" s="21"/>
    </row>
    <row r="111" spans="1:22" ht="15">
      <c r="A111" s="8">
        <f ca="1">IFERROR(__xludf.DUMMYFUNCTION("SPLIT (REGEXEXTRACT (B111, ""\d+""),""-"")"),500)</f>
        <v>500</v>
      </c>
      <c r="B111" s="9" t="s">
        <v>229</v>
      </c>
      <c r="C111" s="10" t="s">
        <v>230</v>
      </c>
      <c r="D111" s="11">
        <v>182504001</v>
      </c>
      <c r="E111" s="12">
        <f t="array" ref="E111">INDEX('Себе Стоимость'!D$17:D$26, R111)</f>
        <v>291</v>
      </c>
      <c r="F111" s="12">
        <v>20</v>
      </c>
      <c r="G111" s="13">
        <f t="shared" si="0"/>
        <v>189.31506849315068</v>
      </c>
      <c r="H111" s="12">
        <v>7</v>
      </c>
      <c r="I111" s="12">
        <f t="shared" si="1"/>
        <v>66.260273972602747</v>
      </c>
      <c r="J111" s="12">
        <v>100</v>
      </c>
      <c r="K111" s="12">
        <v>0</v>
      </c>
      <c r="L111" s="14">
        <f t="shared" si="2"/>
        <v>2103.5007610350076</v>
      </c>
      <c r="M111" s="15">
        <v>55</v>
      </c>
      <c r="N111" s="16">
        <f t="shared" si="4"/>
        <v>946.57534246575347</v>
      </c>
      <c r="O111" s="17">
        <v>300</v>
      </c>
      <c r="P111" s="12"/>
      <c r="Q111" s="12"/>
      <c r="R111" s="22"/>
      <c r="T111" s="21"/>
      <c r="U111" s="21"/>
      <c r="V111" s="21"/>
    </row>
    <row r="112" spans="1:22" ht="15">
      <c r="A112" s="8">
        <f ca="1">IFERROR(__xludf.DUMMYFUNCTION("SPLIT (REGEXEXTRACT (B112, ""\d+""),""-"")"),900)</f>
        <v>900</v>
      </c>
      <c r="B112" s="9" t="s">
        <v>231</v>
      </c>
      <c r="C112" s="10" t="s">
        <v>232</v>
      </c>
      <c r="D112" s="11">
        <v>182504002</v>
      </c>
      <c r="E112" s="12">
        <f t="array" ref="E112">INDEX('Себе Стоимость'!D$31:D$40, R112)</f>
        <v>347</v>
      </c>
      <c r="F112" s="12">
        <v>20</v>
      </c>
      <c r="G112" s="13">
        <f t="shared" si="0"/>
        <v>204.65753424657535</v>
      </c>
      <c r="H112" s="12">
        <v>7</v>
      </c>
      <c r="I112" s="12">
        <f t="shared" si="1"/>
        <v>71.630136986301366</v>
      </c>
      <c r="J112" s="12">
        <v>100</v>
      </c>
      <c r="K112" s="12">
        <v>0</v>
      </c>
      <c r="L112" s="14">
        <f t="shared" si="2"/>
        <v>2273.972602739726</v>
      </c>
      <c r="M112" s="15">
        <v>55</v>
      </c>
      <c r="N112" s="16">
        <f t="shared" si="4"/>
        <v>1023.2876712328767</v>
      </c>
      <c r="O112" s="17">
        <v>300</v>
      </c>
      <c r="P112" s="12"/>
      <c r="Q112" s="12"/>
      <c r="R112" s="20"/>
      <c r="T112" s="21"/>
      <c r="U112" s="21"/>
      <c r="V112" s="21"/>
    </row>
    <row r="113" spans="1:22" ht="15">
      <c r="A113" s="8">
        <f ca="1">IFERROR(__xludf.DUMMYFUNCTION("SPLIT (REGEXEXTRACT (B113, ""\d+""),""-"")"),150)</f>
        <v>150</v>
      </c>
      <c r="B113" s="9" t="s">
        <v>233</v>
      </c>
      <c r="C113" s="10" t="s">
        <v>234</v>
      </c>
      <c r="D113" s="11">
        <v>182504003</v>
      </c>
      <c r="E113" s="12">
        <f t="array" ref="E113">INDEX('Себе Стоимость'!D$17:D$26, R113)</f>
        <v>291</v>
      </c>
      <c r="F113" s="12">
        <v>20</v>
      </c>
      <c r="G113" s="13">
        <f t="shared" si="0"/>
        <v>189.31506849315068</v>
      </c>
      <c r="H113" s="12">
        <v>7</v>
      </c>
      <c r="I113" s="12">
        <f t="shared" si="1"/>
        <v>66.260273972602747</v>
      </c>
      <c r="J113" s="12">
        <v>100</v>
      </c>
      <c r="K113" s="12">
        <v>0</v>
      </c>
      <c r="L113" s="14">
        <f t="shared" si="2"/>
        <v>2103.5007610350076</v>
      </c>
      <c r="M113" s="15">
        <v>55</v>
      </c>
      <c r="N113" s="16">
        <f t="shared" si="4"/>
        <v>946.57534246575347</v>
      </c>
      <c r="O113" s="17">
        <v>300</v>
      </c>
      <c r="P113" s="12"/>
      <c r="Q113" s="12"/>
      <c r="R113" s="22"/>
      <c r="T113" s="21"/>
      <c r="U113" s="21"/>
      <c r="V113" s="21"/>
    </row>
    <row r="114" spans="1:22" ht="15">
      <c r="A114" s="8">
        <f ca="1">IFERROR(__xludf.DUMMYFUNCTION("SPLIT (REGEXEXTRACT (B114, ""\d+""),""-"")"),900)</f>
        <v>900</v>
      </c>
      <c r="B114" s="9" t="s">
        <v>235</v>
      </c>
      <c r="C114" s="10" t="s">
        <v>236</v>
      </c>
      <c r="D114" s="11">
        <v>182504004</v>
      </c>
      <c r="E114" s="12">
        <f t="array" ref="E114">INDEX('Себе Стоимость'!D$45:D$54, R114)</f>
        <v>333</v>
      </c>
      <c r="F114" s="12">
        <v>20</v>
      </c>
      <c r="G114" s="13">
        <f t="shared" si="0"/>
        <v>200.82191780821918</v>
      </c>
      <c r="H114" s="12">
        <v>7</v>
      </c>
      <c r="I114" s="12">
        <f t="shared" si="1"/>
        <v>70.287671232876704</v>
      </c>
      <c r="J114" s="12">
        <v>100</v>
      </c>
      <c r="K114" s="12">
        <v>0</v>
      </c>
      <c r="L114" s="14">
        <f t="shared" si="2"/>
        <v>2231.3546423135463</v>
      </c>
      <c r="M114" s="15">
        <v>55</v>
      </c>
      <c r="N114" s="16">
        <f t="shared" si="4"/>
        <v>1004.1095890410959</v>
      </c>
      <c r="O114" s="17">
        <v>300</v>
      </c>
      <c r="P114" s="12"/>
      <c r="Q114" s="12"/>
      <c r="R114" s="21"/>
    </row>
    <row r="115" spans="1:22" ht="15">
      <c r="A115" s="8">
        <f ca="1">IFERROR(__xludf.DUMMYFUNCTION("SPLIT (REGEXEXTRACT (B115, ""\d+""),""-"")"),500)</f>
        <v>500</v>
      </c>
      <c r="B115" s="9" t="s">
        <v>237</v>
      </c>
      <c r="C115" s="10" t="s">
        <v>238</v>
      </c>
      <c r="D115" s="11">
        <v>182504005</v>
      </c>
      <c r="E115" s="12">
        <f t="array" ref="E115">INDEX('Себе Стоимость'!D$17:D$26, R115)</f>
        <v>291</v>
      </c>
      <c r="F115" s="12">
        <v>20</v>
      </c>
      <c r="G115" s="13">
        <f t="shared" si="0"/>
        <v>189.31506849315068</v>
      </c>
      <c r="H115" s="12">
        <v>7</v>
      </c>
      <c r="I115" s="12">
        <f t="shared" si="1"/>
        <v>66.260273972602747</v>
      </c>
      <c r="J115" s="12">
        <v>100</v>
      </c>
      <c r="K115" s="12">
        <v>0</v>
      </c>
      <c r="L115" s="14">
        <f t="shared" si="2"/>
        <v>2103.5007610350076</v>
      </c>
      <c r="M115" s="15">
        <v>55</v>
      </c>
      <c r="N115" s="16">
        <f t="shared" si="4"/>
        <v>946.57534246575347</v>
      </c>
      <c r="O115" s="17">
        <v>300</v>
      </c>
      <c r="P115" s="12"/>
      <c r="Q115" s="12"/>
      <c r="R115" s="22"/>
      <c r="T115" s="21"/>
      <c r="U115" s="21"/>
      <c r="V115" s="21"/>
    </row>
    <row r="116" spans="1:22" ht="15">
      <c r="A116" s="8">
        <f ca="1">IFERROR(__xludf.DUMMYFUNCTION("SPLIT (REGEXEXTRACT (B116, ""\d+""),""-"")"),800)</f>
        <v>800</v>
      </c>
      <c r="B116" s="9" t="s">
        <v>240</v>
      </c>
      <c r="C116" s="10" t="s">
        <v>241</v>
      </c>
      <c r="D116" s="11">
        <v>182504006</v>
      </c>
      <c r="E116" s="12">
        <f t="array" ref="E116">INDEX('Себе Стоимость'!D$31:D$40, R116)</f>
        <v>347</v>
      </c>
      <c r="F116" s="12">
        <v>20</v>
      </c>
      <c r="G116" s="13">
        <f t="shared" si="0"/>
        <v>204.65753424657535</v>
      </c>
      <c r="H116" s="12">
        <v>7</v>
      </c>
      <c r="I116" s="12">
        <f t="shared" si="1"/>
        <v>71.630136986301366</v>
      </c>
      <c r="J116" s="12">
        <v>100</v>
      </c>
      <c r="K116" s="12">
        <v>0</v>
      </c>
      <c r="L116" s="14">
        <f t="shared" si="2"/>
        <v>2273.972602739726</v>
      </c>
      <c r="M116" s="15">
        <v>55</v>
      </c>
      <c r="N116" s="16">
        <f t="shared" si="4"/>
        <v>1023.2876712328767</v>
      </c>
      <c r="O116" s="17">
        <v>300</v>
      </c>
      <c r="P116" s="12"/>
      <c r="Q116" s="12"/>
      <c r="R116" s="20"/>
      <c r="T116" s="21"/>
      <c r="U116" s="21"/>
      <c r="V116" s="21"/>
    </row>
    <row r="117" spans="1:22" ht="15">
      <c r="A117" s="8">
        <f ca="1">IFERROR(__xludf.DUMMYFUNCTION("SPLIT (REGEXEXTRACT (B117, ""\d+""),""-"")"),300)</f>
        <v>300</v>
      </c>
      <c r="B117" s="9" t="s">
        <v>242</v>
      </c>
      <c r="C117" s="10" t="s">
        <v>243</v>
      </c>
      <c r="D117" s="11">
        <v>182504007</v>
      </c>
      <c r="E117" s="12">
        <f t="array" ref="E117">INDEX('Себе Стоимость'!D$17:D$26, R117)</f>
        <v>291</v>
      </c>
      <c r="F117" s="12">
        <v>20</v>
      </c>
      <c r="G117" s="13">
        <f t="shared" si="0"/>
        <v>189.31506849315068</v>
      </c>
      <c r="H117" s="12">
        <v>7</v>
      </c>
      <c r="I117" s="12">
        <f t="shared" si="1"/>
        <v>66.260273972602747</v>
      </c>
      <c r="J117" s="12">
        <v>100</v>
      </c>
      <c r="K117" s="12">
        <v>0</v>
      </c>
      <c r="L117" s="14">
        <f t="shared" si="2"/>
        <v>2103.5007610350076</v>
      </c>
      <c r="M117" s="15">
        <v>55</v>
      </c>
      <c r="N117" s="16">
        <f t="shared" si="4"/>
        <v>946.57534246575347</v>
      </c>
      <c r="O117" s="17">
        <v>300</v>
      </c>
      <c r="P117" s="12"/>
      <c r="Q117" s="12"/>
      <c r="R117" s="22"/>
      <c r="T117" s="21"/>
      <c r="U117" s="21"/>
      <c r="V117" s="21"/>
    </row>
    <row r="118" spans="1:22" ht="15">
      <c r="A118" s="8">
        <f ca="1">IFERROR(__xludf.DUMMYFUNCTION("SPLIT (REGEXEXTRACT (B118, ""\d+""),""-"")"),600)</f>
        <v>600</v>
      </c>
      <c r="B118" s="9" t="s">
        <v>244</v>
      </c>
      <c r="C118" s="10" t="s">
        <v>245</v>
      </c>
      <c r="D118" s="11">
        <v>182504008</v>
      </c>
      <c r="E118" s="12">
        <f t="array" ref="E118">INDEX('Себе Стоимость'!D$31:D$40, R118)</f>
        <v>347</v>
      </c>
      <c r="F118" s="12">
        <v>20</v>
      </c>
      <c r="G118" s="13">
        <f t="shared" si="0"/>
        <v>204.65753424657535</v>
      </c>
      <c r="H118" s="12">
        <v>7</v>
      </c>
      <c r="I118" s="12">
        <f t="shared" si="1"/>
        <v>71.630136986301366</v>
      </c>
      <c r="J118" s="12">
        <v>100</v>
      </c>
      <c r="K118" s="12">
        <v>0</v>
      </c>
      <c r="L118" s="14">
        <f t="shared" si="2"/>
        <v>2273.972602739726</v>
      </c>
      <c r="M118" s="15">
        <v>55</v>
      </c>
      <c r="N118" s="16">
        <f t="shared" si="4"/>
        <v>1023.2876712328767</v>
      </c>
      <c r="O118" s="17">
        <v>300</v>
      </c>
      <c r="P118" s="12"/>
      <c r="Q118" s="12"/>
      <c r="R118" s="20"/>
      <c r="T118" s="21"/>
      <c r="U118" s="21"/>
      <c r="V118" s="21"/>
    </row>
    <row r="119" spans="1:22" ht="15">
      <c r="A119" s="8">
        <f ca="1">IFERROR(__xludf.DUMMYFUNCTION("SPLIT (REGEXEXTRACT (B119, ""\d+""),""-"")"),900)</f>
        <v>900</v>
      </c>
      <c r="B119" s="9" t="s">
        <v>246</v>
      </c>
      <c r="C119" s="10" t="s">
        <v>247</v>
      </c>
      <c r="D119" s="11">
        <v>182504009</v>
      </c>
      <c r="E119" s="12">
        <f t="array" ref="E119">INDEX('Себе Стоимость'!D$45:D$54, R119)</f>
        <v>333</v>
      </c>
      <c r="F119" s="12">
        <v>20</v>
      </c>
      <c r="G119" s="13">
        <f t="shared" si="0"/>
        <v>200.82191780821918</v>
      </c>
      <c r="H119" s="12">
        <v>7</v>
      </c>
      <c r="I119" s="12">
        <f t="shared" si="1"/>
        <v>70.287671232876704</v>
      </c>
      <c r="J119" s="12">
        <v>100</v>
      </c>
      <c r="K119" s="12">
        <v>0</v>
      </c>
      <c r="L119" s="14">
        <f t="shared" si="2"/>
        <v>2231.3546423135463</v>
      </c>
      <c r="M119" s="15">
        <v>55</v>
      </c>
      <c r="N119" s="16">
        <f t="shared" si="4"/>
        <v>1004.1095890410959</v>
      </c>
      <c r="O119" s="17">
        <v>300</v>
      </c>
      <c r="P119" s="12"/>
      <c r="Q119" s="12"/>
      <c r="R119" s="21"/>
      <c r="T119" s="21"/>
      <c r="U119" s="21"/>
      <c r="V119" s="21"/>
    </row>
    <row r="120" spans="1:22" ht="15">
      <c r="A120" s="8">
        <f ca="1">IFERROR(__xludf.DUMMYFUNCTION("SPLIT (REGEXEXTRACT (B120, ""\d+""),""-"")"),600)</f>
        <v>600</v>
      </c>
      <c r="B120" s="9" t="s">
        <v>248</v>
      </c>
      <c r="C120" s="10" t="s">
        <v>249</v>
      </c>
      <c r="D120" s="11">
        <v>182504010</v>
      </c>
      <c r="E120" s="12">
        <f t="array" ref="E120">INDEX('Себе Стоимость'!D$31:D$40, R120)</f>
        <v>347</v>
      </c>
      <c r="F120" s="12">
        <v>20</v>
      </c>
      <c r="G120" s="13">
        <f t="shared" si="0"/>
        <v>204.65753424657535</v>
      </c>
      <c r="H120" s="12">
        <v>7</v>
      </c>
      <c r="I120" s="12">
        <f t="shared" si="1"/>
        <v>71.630136986301366</v>
      </c>
      <c r="J120" s="12">
        <v>100</v>
      </c>
      <c r="K120" s="12">
        <v>0</v>
      </c>
      <c r="L120" s="14">
        <f t="shared" si="2"/>
        <v>2273.972602739726</v>
      </c>
      <c r="M120" s="15">
        <v>55</v>
      </c>
      <c r="N120" s="16">
        <f t="shared" si="4"/>
        <v>1023.2876712328767</v>
      </c>
      <c r="O120" s="17">
        <v>300</v>
      </c>
      <c r="P120" s="12"/>
      <c r="Q120" s="12"/>
      <c r="R120" s="20"/>
      <c r="T120" s="21"/>
      <c r="U120" s="21"/>
      <c r="V120" s="21"/>
    </row>
    <row r="121" spans="1:22" ht="15">
      <c r="A121" s="8">
        <f ca="1">IFERROR(__xludf.DUMMYFUNCTION("SPLIT (REGEXEXTRACT (B121, ""\d+""),""-"")"),300)</f>
        <v>300</v>
      </c>
      <c r="B121" s="9" t="s">
        <v>250</v>
      </c>
      <c r="C121" s="10" t="s">
        <v>251</v>
      </c>
      <c r="D121" s="11">
        <v>182504011</v>
      </c>
      <c r="E121" s="12">
        <f t="array" ref="E121">INDEX('Себе Стоимость'!D$17:D$26, R121)</f>
        <v>291</v>
      </c>
      <c r="F121" s="12">
        <v>20</v>
      </c>
      <c r="G121" s="13">
        <f t="shared" si="0"/>
        <v>189.31506849315068</v>
      </c>
      <c r="H121" s="12">
        <v>7</v>
      </c>
      <c r="I121" s="12">
        <f t="shared" si="1"/>
        <v>66.260273972602747</v>
      </c>
      <c r="J121" s="12">
        <v>100</v>
      </c>
      <c r="K121" s="12">
        <v>0</v>
      </c>
      <c r="L121" s="14">
        <f t="shared" si="2"/>
        <v>2103.5007610350076</v>
      </c>
      <c r="M121" s="15">
        <v>55</v>
      </c>
      <c r="N121" s="16">
        <f t="shared" si="4"/>
        <v>946.57534246575347</v>
      </c>
      <c r="O121" s="17">
        <v>300</v>
      </c>
      <c r="P121" s="12"/>
      <c r="Q121" s="12"/>
      <c r="R121" s="22"/>
      <c r="T121" s="21"/>
      <c r="U121" s="21"/>
      <c r="V121" s="21"/>
    </row>
    <row r="122" spans="1:22" ht="15">
      <c r="A122" s="8">
        <f ca="1">IFERROR(__xludf.DUMMYFUNCTION("SPLIT (REGEXEXTRACT (B122, ""\d+""),""-"")"),200)</f>
        <v>200</v>
      </c>
      <c r="B122" s="9" t="s">
        <v>252</v>
      </c>
      <c r="C122" s="10" t="s">
        <v>253</v>
      </c>
      <c r="D122" s="11">
        <v>182504012</v>
      </c>
      <c r="E122" s="12">
        <f t="array" ref="E122">INDEX('Себе Стоимость'!D$45:D$54, R122)</f>
        <v>333</v>
      </c>
      <c r="F122" s="12">
        <v>20</v>
      </c>
      <c r="G122" s="13">
        <f t="shared" si="0"/>
        <v>200.82191780821918</v>
      </c>
      <c r="H122" s="12">
        <v>7</v>
      </c>
      <c r="I122" s="12">
        <f t="shared" si="1"/>
        <v>70.287671232876704</v>
      </c>
      <c r="J122" s="12">
        <v>100</v>
      </c>
      <c r="K122" s="12">
        <v>0</v>
      </c>
      <c r="L122" s="14">
        <f t="shared" si="2"/>
        <v>2231.3546423135463</v>
      </c>
      <c r="M122" s="15">
        <v>55</v>
      </c>
      <c r="N122" s="16">
        <f t="shared" si="4"/>
        <v>1004.1095890410959</v>
      </c>
      <c r="O122" s="17">
        <v>300</v>
      </c>
      <c r="P122" s="12"/>
      <c r="Q122" s="12"/>
      <c r="R122" s="21"/>
      <c r="T122" s="21"/>
      <c r="U122" s="21"/>
      <c r="V122" s="21"/>
    </row>
    <row r="123" spans="1:22" ht="15">
      <c r="A123" s="8">
        <f ca="1">IFERROR(__xludf.DUMMYFUNCTION("SPLIT (REGEXEXTRACT (B123, ""\d+""),""-"")"),300)</f>
        <v>300</v>
      </c>
      <c r="B123" s="9" t="s">
        <v>254</v>
      </c>
      <c r="C123" s="10" t="s">
        <v>255</v>
      </c>
      <c r="D123" s="11">
        <v>182504013</v>
      </c>
      <c r="E123" s="12">
        <f t="array" ref="E123">INDEX('Себе Стоимость'!D$45:D$54, R123)</f>
        <v>333</v>
      </c>
      <c r="F123" s="12">
        <v>20</v>
      </c>
      <c r="G123" s="13">
        <f t="shared" si="0"/>
        <v>200.82191780821918</v>
      </c>
      <c r="H123" s="12">
        <v>7</v>
      </c>
      <c r="I123" s="12">
        <f t="shared" si="1"/>
        <v>70.287671232876704</v>
      </c>
      <c r="J123" s="12">
        <v>100</v>
      </c>
      <c r="K123" s="12">
        <v>0</v>
      </c>
      <c r="L123" s="14">
        <f t="shared" si="2"/>
        <v>2231.3546423135463</v>
      </c>
      <c r="M123" s="15">
        <v>55</v>
      </c>
      <c r="N123" s="16">
        <f t="shared" si="4"/>
        <v>1004.1095890410959</v>
      </c>
      <c r="O123" s="17">
        <v>300</v>
      </c>
      <c r="P123" s="12"/>
      <c r="Q123" s="12"/>
      <c r="R123" s="21"/>
      <c r="T123" s="21"/>
      <c r="U123" s="21"/>
      <c r="V123" s="21"/>
    </row>
    <row r="124" spans="1:22" ht="15">
      <c r="A124" s="8">
        <f ca="1">IFERROR(__xludf.DUMMYFUNCTION("SPLIT (REGEXEXTRACT (B124, ""\d+""),""-"")"),200)</f>
        <v>200</v>
      </c>
      <c r="B124" s="9" t="s">
        <v>256</v>
      </c>
      <c r="C124" s="10" t="s">
        <v>257</v>
      </c>
      <c r="D124" s="11">
        <v>182504014</v>
      </c>
      <c r="E124" s="12">
        <f t="array" ref="E124">INDEX('Себе Стоимость'!D$45:D$54, R124)</f>
        <v>333</v>
      </c>
      <c r="F124" s="12">
        <v>20</v>
      </c>
      <c r="G124" s="13">
        <f t="shared" si="0"/>
        <v>200.82191780821918</v>
      </c>
      <c r="H124" s="12">
        <v>7</v>
      </c>
      <c r="I124" s="12">
        <f t="shared" si="1"/>
        <v>70.287671232876704</v>
      </c>
      <c r="J124" s="12">
        <v>100</v>
      </c>
      <c r="K124" s="12">
        <v>0</v>
      </c>
      <c r="L124" s="14">
        <f t="shared" si="2"/>
        <v>2231.3546423135463</v>
      </c>
      <c r="M124" s="15">
        <v>55</v>
      </c>
      <c r="N124" s="16">
        <f t="shared" si="4"/>
        <v>1004.1095890410959</v>
      </c>
      <c r="O124" s="17">
        <v>300</v>
      </c>
      <c r="P124" s="12"/>
      <c r="Q124" s="12"/>
      <c r="R124" s="21"/>
      <c r="T124" s="21"/>
      <c r="U124" s="21"/>
      <c r="V124" s="21"/>
    </row>
    <row r="125" spans="1:22" ht="15">
      <c r="A125" s="8">
        <f ca="1">IFERROR(__xludf.DUMMYFUNCTION("SPLIT (REGEXEXTRACT (B125, ""\d+""),""-"")"),600)</f>
        <v>600</v>
      </c>
      <c r="B125" s="9" t="s">
        <v>258</v>
      </c>
      <c r="C125" s="10" t="s">
        <v>259</v>
      </c>
      <c r="D125" s="11">
        <v>182504015</v>
      </c>
      <c r="E125" s="12">
        <f t="array" ref="E125">INDEX('Себе Стоимость'!D$17:D$26, R125)</f>
        <v>291</v>
      </c>
      <c r="F125" s="12">
        <v>20</v>
      </c>
      <c r="G125" s="13">
        <f t="shared" si="0"/>
        <v>189.31506849315068</v>
      </c>
      <c r="H125" s="12">
        <v>7</v>
      </c>
      <c r="I125" s="12">
        <f t="shared" si="1"/>
        <v>66.260273972602747</v>
      </c>
      <c r="J125" s="12">
        <v>100</v>
      </c>
      <c r="K125" s="12">
        <v>0</v>
      </c>
      <c r="L125" s="14">
        <f t="shared" si="2"/>
        <v>2103.5007610350076</v>
      </c>
      <c r="M125" s="15">
        <v>55</v>
      </c>
      <c r="N125" s="16">
        <f t="shared" si="4"/>
        <v>946.57534246575347</v>
      </c>
      <c r="O125" s="17">
        <v>300</v>
      </c>
      <c r="P125" s="12"/>
      <c r="Q125" s="12"/>
      <c r="R125" s="22"/>
    </row>
    <row r="126" spans="1:22" ht="15">
      <c r="A126" s="8">
        <f ca="1">IFERROR(__xludf.DUMMYFUNCTION("SPLIT (REGEXEXTRACT (B126, ""\d+""),""-"")"),500)</f>
        <v>500</v>
      </c>
      <c r="B126" s="9" t="s">
        <v>260</v>
      </c>
      <c r="C126" s="10" t="s">
        <v>261</v>
      </c>
      <c r="D126" s="11">
        <v>182504016</v>
      </c>
      <c r="E126" s="12">
        <f t="array" ref="E126">INDEX('Себе Стоимость'!D$45:D$54, R126)</f>
        <v>333</v>
      </c>
      <c r="F126" s="12">
        <v>20</v>
      </c>
      <c r="G126" s="13">
        <f t="shared" si="0"/>
        <v>200.82191780821918</v>
      </c>
      <c r="H126" s="12">
        <v>7</v>
      </c>
      <c r="I126" s="12">
        <f t="shared" si="1"/>
        <v>70.287671232876704</v>
      </c>
      <c r="J126" s="12">
        <v>100</v>
      </c>
      <c r="K126" s="12">
        <v>0</v>
      </c>
      <c r="L126" s="14">
        <f t="shared" si="2"/>
        <v>2231.3546423135463</v>
      </c>
      <c r="M126" s="15">
        <v>55</v>
      </c>
      <c r="N126" s="16">
        <f t="shared" si="4"/>
        <v>1004.1095890410959</v>
      </c>
      <c r="O126" s="17">
        <v>300</v>
      </c>
      <c r="P126" s="12"/>
      <c r="Q126" s="12"/>
      <c r="R126" s="21"/>
      <c r="T126" s="21"/>
      <c r="U126" s="21"/>
      <c r="V126" s="21"/>
    </row>
    <row r="127" spans="1:22" ht="15">
      <c r="A127" s="8">
        <f ca="1">IFERROR(__xludf.DUMMYFUNCTION("SPLIT (REGEXEXTRACT (B127, ""\d+""),""-"")"),700)</f>
        <v>700</v>
      </c>
      <c r="B127" s="9" t="s">
        <v>263</v>
      </c>
      <c r="C127" s="10" t="s">
        <v>264</v>
      </c>
      <c r="D127" s="11">
        <v>182504017</v>
      </c>
      <c r="E127" s="12">
        <f t="array" ref="E127">INDEX('Себе Стоимость'!D$45:D$54, R127)</f>
        <v>333</v>
      </c>
      <c r="F127" s="12">
        <v>20</v>
      </c>
      <c r="G127" s="13">
        <f t="shared" si="0"/>
        <v>200.82191780821918</v>
      </c>
      <c r="H127" s="12">
        <v>7</v>
      </c>
      <c r="I127" s="12">
        <f t="shared" si="1"/>
        <v>70.287671232876704</v>
      </c>
      <c r="J127" s="12">
        <v>100</v>
      </c>
      <c r="K127" s="12">
        <v>0</v>
      </c>
      <c r="L127" s="14">
        <f t="shared" si="2"/>
        <v>2231.3546423135463</v>
      </c>
      <c r="M127" s="15">
        <v>55</v>
      </c>
      <c r="N127" s="16">
        <f t="shared" si="4"/>
        <v>1004.1095890410959</v>
      </c>
      <c r="O127" s="17">
        <v>300</v>
      </c>
      <c r="P127" s="12"/>
      <c r="Q127" s="12"/>
      <c r="R127" s="21"/>
      <c r="T127" s="21"/>
      <c r="U127" s="21"/>
      <c r="V127" s="21"/>
    </row>
    <row r="128" spans="1:22" ht="15">
      <c r="A128" s="8">
        <f ca="1">IFERROR(__xludf.DUMMYFUNCTION("SPLIT (REGEXEXTRACT (B128, ""\d+""),""-"")"),700)</f>
        <v>700</v>
      </c>
      <c r="B128" s="9" t="s">
        <v>265</v>
      </c>
      <c r="C128" s="10" t="s">
        <v>266</v>
      </c>
      <c r="D128" s="11">
        <v>182504018</v>
      </c>
      <c r="E128" s="12">
        <f t="array" ref="E128">INDEX('Себе Стоимость'!D$31:D$40, R128)</f>
        <v>347</v>
      </c>
      <c r="F128" s="12">
        <v>20</v>
      </c>
      <c r="G128" s="13">
        <f t="shared" si="0"/>
        <v>204.65753424657535</v>
      </c>
      <c r="H128" s="12">
        <v>7</v>
      </c>
      <c r="I128" s="12">
        <f t="shared" si="1"/>
        <v>71.630136986301366</v>
      </c>
      <c r="J128" s="12">
        <v>100</v>
      </c>
      <c r="K128" s="12">
        <v>0</v>
      </c>
      <c r="L128" s="14">
        <f t="shared" si="2"/>
        <v>2273.972602739726</v>
      </c>
      <c r="M128" s="15">
        <v>55</v>
      </c>
      <c r="N128" s="16">
        <f t="shared" si="4"/>
        <v>1023.2876712328767</v>
      </c>
      <c r="O128" s="17">
        <v>300</v>
      </c>
      <c r="P128" s="12"/>
      <c r="Q128" s="12"/>
      <c r="R128" s="20"/>
      <c r="T128" s="21"/>
      <c r="U128" s="21"/>
      <c r="V128" s="21"/>
    </row>
    <row r="129" spans="1:22" ht="15">
      <c r="A129" s="8">
        <f ca="1">IFERROR(__xludf.DUMMYFUNCTION("SPLIT (REGEXEXTRACT (B129, ""\d+""),""-"")"),700)</f>
        <v>700</v>
      </c>
      <c r="B129" s="9" t="s">
        <v>267</v>
      </c>
      <c r="C129" s="10" t="s">
        <v>268</v>
      </c>
      <c r="D129" s="11">
        <v>182504019</v>
      </c>
      <c r="E129" s="12">
        <f t="array" ref="E129">INDEX('Себе Стоимость'!D$45:D$54, R129)</f>
        <v>333</v>
      </c>
      <c r="F129" s="12">
        <v>20</v>
      </c>
      <c r="G129" s="13">
        <f t="shared" si="0"/>
        <v>200.82191780821918</v>
      </c>
      <c r="H129" s="12">
        <v>7</v>
      </c>
      <c r="I129" s="12">
        <f t="shared" si="1"/>
        <v>70.287671232876704</v>
      </c>
      <c r="J129" s="12">
        <v>100</v>
      </c>
      <c r="K129" s="12">
        <v>0</v>
      </c>
      <c r="L129" s="14">
        <f t="shared" si="2"/>
        <v>2231.3546423135463</v>
      </c>
      <c r="M129" s="15">
        <v>55</v>
      </c>
      <c r="N129" s="16">
        <f t="shared" si="4"/>
        <v>1004.1095890410959</v>
      </c>
      <c r="O129" s="17">
        <v>300</v>
      </c>
      <c r="P129" s="12"/>
      <c r="Q129" s="12"/>
      <c r="R129" s="21"/>
      <c r="T129" s="21"/>
      <c r="U129" s="21"/>
      <c r="V129" s="21"/>
    </row>
    <row r="130" spans="1:22" ht="15">
      <c r="A130" s="8">
        <f ca="1">IFERROR(__xludf.DUMMYFUNCTION("SPLIT (REGEXEXTRACT (B130, ""\d+""),""-"")"),900)</f>
        <v>900</v>
      </c>
      <c r="B130" s="9" t="s">
        <v>269</v>
      </c>
      <c r="C130" s="10" t="s">
        <v>270</v>
      </c>
      <c r="D130" s="11">
        <v>182504020</v>
      </c>
      <c r="E130" s="12">
        <f t="array" ref="E130">INDEX('Себе Стоимость'!D$17:D$26, R130)</f>
        <v>291</v>
      </c>
      <c r="F130" s="12">
        <v>20</v>
      </c>
      <c r="G130" s="13">
        <f t="shared" si="0"/>
        <v>189.31506849315068</v>
      </c>
      <c r="H130" s="12">
        <v>7</v>
      </c>
      <c r="I130" s="12">
        <f t="shared" si="1"/>
        <v>66.260273972602747</v>
      </c>
      <c r="J130" s="12">
        <v>100</v>
      </c>
      <c r="K130" s="12">
        <v>0</v>
      </c>
      <c r="L130" s="14">
        <f t="shared" si="2"/>
        <v>2103.5007610350076</v>
      </c>
      <c r="M130" s="15">
        <v>55</v>
      </c>
      <c r="N130" s="16">
        <f t="shared" si="4"/>
        <v>946.57534246575347</v>
      </c>
      <c r="O130" s="17">
        <v>300</v>
      </c>
      <c r="P130" s="12"/>
      <c r="Q130" s="12"/>
      <c r="R130" s="22"/>
      <c r="T130" s="21"/>
      <c r="U130" s="21"/>
      <c r="V130" s="21"/>
    </row>
    <row r="131" spans="1:22" ht="15">
      <c r="A131" s="8">
        <f ca="1">IFERROR(__xludf.DUMMYFUNCTION("SPLIT (REGEXEXTRACT (B131, ""\d+""),""-"")"),900)</f>
        <v>900</v>
      </c>
      <c r="B131" s="9" t="s">
        <v>271</v>
      </c>
      <c r="C131" s="10" t="s">
        <v>272</v>
      </c>
      <c r="D131" s="11">
        <v>182504021</v>
      </c>
      <c r="E131" s="12">
        <f t="array" ref="E131">INDEX('Себе Стоимость'!D$45:D$54, R131)</f>
        <v>333</v>
      </c>
      <c r="F131" s="12">
        <v>20</v>
      </c>
      <c r="G131" s="13">
        <f t="shared" si="0"/>
        <v>200.82191780821918</v>
      </c>
      <c r="H131" s="12">
        <v>7</v>
      </c>
      <c r="I131" s="12">
        <f t="shared" si="1"/>
        <v>70.287671232876704</v>
      </c>
      <c r="J131" s="12">
        <v>100</v>
      </c>
      <c r="K131" s="12">
        <v>0</v>
      </c>
      <c r="L131" s="14">
        <f t="shared" si="2"/>
        <v>2231.3546423135463</v>
      </c>
      <c r="M131" s="15">
        <v>55</v>
      </c>
      <c r="N131" s="16">
        <f t="shared" si="4"/>
        <v>1004.1095890410959</v>
      </c>
      <c r="O131" s="17">
        <v>300</v>
      </c>
      <c r="P131" s="12"/>
      <c r="Q131" s="12"/>
      <c r="R131" s="21"/>
      <c r="T131" s="21"/>
      <c r="U131" s="21"/>
      <c r="V131" s="21"/>
    </row>
    <row r="132" spans="1:22" ht="15">
      <c r="A132" s="8">
        <f ca="1">IFERROR(__xludf.DUMMYFUNCTION("SPLIT (REGEXEXTRACT (B132, ""\d+""),""-"")"),1000)</f>
        <v>1000</v>
      </c>
      <c r="B132" s="9" t="s">
        <v>273</v>
      </c>
      <c r="C132" s="10" t="s">
        <v>274</v>
      </c>
      <c r="D132" s="11">
        <v>182504022</v>
      </c>
      <c r="E132" s="12">
        <f t="array" ref="E132">INDEX('Себе Стоимость'!D$31:D$40, R132)</f>
        <v>347</v>
      </c>
      <c r="F132" s="12">
        <v>20</v>
      </c>
      <c r="G132" s="13">
        <f t="shared" si="0"/>
        <v>204.65753424657535</v>
      </c>
      <c r="H132" s="12">
        <v>7</v>
      </c>
      <c r="I132" s="12">
        <f t="shared" si="1"/>
        <v>71.630136986301366</v>
      </c>
      <c r="J132" s="12">
        <v>100</v>
      </c>
      <c r="K132" s="12">
        <v>0</v>
      </c>
      <c r="L132" s="14">
        <f t="shared" si="2"/>
        <v>2273.972602739726</v>
      </c>
      <c r="M132" s="15">
        <v>55</v>
      </c>
      <c r="N132" s="16">
        <f t="shared" si="4"/>
        <v>1023.2876712328767</v>
      </c>
      <c r="O132" s="17">
        <v>300</v>
      </c>
      <c r="P132" s="12"/>
      <c r="Q132" s="12"/>
      <c r="R132" s="20"/>
      <c r="T132" s="21"/>
      <c r="U132" s="21"/>
      <c r="V132" s="21"/>
    </row>
    <row r="133" spans="1:22" ht="15">
      <c r="A133" s="8">
        <f ca="1">IFERROR(__xludf.DUMMYFUNCTION("SPLIT (REGEXEXTRACT (B133, ""\d+""),""-"")"),300)</f>
        <v>300</v>
      </c>
      <c r="B133" s="9" t="s">
        <v>275</v>
      </c>
      <c r="C133" s="10" t="s">
        <v>276</v>
      </c>
      <c r="D133" s="11">
        <v>182504023</v>
      </c>
      <c r="E133" s="12">
        <f t="array" ref="E133">INDEX('Себе Стоимость'!D$45:D$54, R133)</f>
        <v>333</v>
      </c>
      <c r="F133" s="12">
        <v>20</v>
      </c>
      <c r="G133" s="13">
        <f t="shared" si="0"/>
        <v>200.82191780821918</v>
      </c>
      <c r="H133" s="12">
        <v>7</v>
      </c>
      <c r="I133" s="12">
        <f t="shared" si="1"/>
        <v>70.287671232876704</v>
      </c>
      <c r="J133" s="12">
        <v>100</v>
      </c>
      <c r="K133" s="12">
        <v>0</v>
      </c>
      <c r="L133" s="14">
        <f t="shared" si="2"/>
        <v>2231.3546423135463</v>
      </c>
      <c r="M133" s="15">
        <v>55</v>
      </c>
      <c r="N133" s="16">
        <f t="shared" si="4"/>
        <v>1004.1095890410959</v>
      </c>
      <c r="O133" s="17">
        <v>300</v>
      </c>
      <c r="P133" s="12"/>
      <c r="Q133" s="12"/>
      <c r="R133" s="21"/>
      <c r="T133" s="21"/>
      <c r="U133" s="21"/>
      <c r="V133" s="21"/>
    </row>
    <row r="134" spans="1:22" ht="15">
      <c r="A134" s="8">
        <f ca="1">IFERROR(__xludf.DUMMYFUNCTION("SPLIT (REGEXEXTRACT (B134, ""\d+""),""-"")"),900)</f>
        <v>900</v>
      </c>
      <c r="B134" s="9" t="s">
        <v>277</v>
      </c>
      <c r="C134" s="10" t="s">
        <v>278</v>
      </c>
      <c r="D134" s="11">
        <v>182504024</v>
      </c>
      <c r="E134" s="12">
        <f t="array" ref="E134">INDEX('Себе Стоимость'!D$31:D$40, R134)</f>
        <v>347</v>
      </c>
      <c r="F134" s="12">
        <v>20</v>
      </c>
      <c r="G134" s="13">
        <f t="shared" si="0"/>
        <v>204.65753424657535</v>
      </c>
      <c r="H134" s="12">
        <v>7</v>
      </c>
      <c r="I134" s="12">
        <f t="shared" si="1"/>
        <v>71.630136986301366</v>
      </c>
      <c r="J134" s="12">
        <v>100</v>
      </c>
      <c r="K134" s="12">
        <v>0</v>
      </c>
      <c r="L134" s="14">
        <f t="shared" si="2"/>
        <v>2273.972602739726</v>
      </c>
      <c r="M134" s="15">
        <v>55</v>
      </c>
      <c r="N134" s="16">
        <f t="shared" si="4"/>
        <v>1023.2876712328767</v>
      </c>
      <c r="O134" s="17">
        <v>300</v>
      </c>
      <c r="P134" s="12"/>
      <c r="Q134" s="12"/>
      <c r="R134" s="20"/>
      <c r="T134" s="21"/>
      <c r="U134" s="21"/>
      <c r="V134" s="21"/>
    </row>
    <row r="135" spans="1:22" ht="15">
      <c r="A135" s="8">
        <f ca="1">IFERROR(__xludf.DUMMYFUNCTION("SPLIT (REGEXEXTRACT (B135, ""\d+""),""-"")"),200)</f>
        <v>200</v>
      </c>
      <c r="B135" s="9" t="s">
        <v>279</v>
      </c>
      <c r="C135" s="10" t="s">
        <v>280</v>
      </c>
      <c r="D135" s="11">
        <v>182504025</v>
      </c>
      <c r="E135" s="12">
        <f t="array" ref="E135">INDEX('Себе Стоимость'!D$17:D$26, R135)</f>
        <v>291</v>
      </c>
      <c r="F135" s="12">
        <v>20</v>
      </c>
      <c r="G135" s="13">
        <f t="shared" si="0"/>
        <v>189.31506849315068</v>
      </c>
      <c r="H135" s="12">
        <v>7</v>
      </c>
      <c r="I135" s="12">
        <f t="shared" si="1"/>
        <v>66.260273972602747</v>
      </c>
      <c r="J135" s="12">
        <v>100</v>
      </c>
      <c r="K135" s="12">
        <v>0</v>
      </c>
      <c r="L135" s="14">
        <f t="shared" si="2"/>
        <v>2103.5007610350076</v>
      </c>
      <c r="M135" s="15">
        <v>55</v>
      </c>
      <c r="N135" s="16">
        <f t="shared" si="4"/>
        <v>946.57534246575347</v>
      </c>
      <c r="O135" s="17">
        <v>300</v>
      </c>
      <c r="P135" s="12"/>
      <c r="Q135" s="12"/>
      <c r="R135" s="22"/>
      <c r="T135" s="21"/>
      <c r="U135" s="21"/>
      <c r="V135" s="21"/>
    </row>
    <row r="136" spans="1:22" ht="15">
      <c r="A136" s="8">
        <f ca="1">IFERROR(__xludf.DUMMYFUNCTION("SPLIT (REGEXEXTRACT (B136, ""\d+""),""-"")"),800)</f>
        <v>800</v>
      </c>
      <c r="B136" s="9" t="s">
        <v>281</v>
      </c>
      <c r="C136" s="10" t="s">
        <v>282</v>
      </c>
      <c r="D136" s="11">
        <v>182504026</v>
      </c>
      <c r="E136" s="12">
        <f t="array" ref="E136">INDEX('Себе Стоимость'!D$17:D$26, R136)</f>
        <v>291</v>
      </c>
      <c r="F136" s="12">
        <v>20</v>
      </c>
      <c r="G136" s="13">
        <f t="shared" si="0"/>
        <v>189.31506849315068</v>
      </c>
      <c r="H136" s="12">
        <v>7</v>
      </c>
      <c r="I136" s="12">
        <f t="shared" si="1"/>
        <v>66.260273972602747</v>
      </c>
      <c r="J136" s="12">
        <v>100</v>
      </c>
      <c r="K136" s="12">
        <v>0</v>
      </c>
      <c r="L136" s="14">
        <f t="shared" si="2"/>
        <v>2103.5007610350076</v>
      </c>
      <c r="M136" s="15">
        <v>55</v>
      </c>
      <c r="N136" s="16">
        <f t="shared" si="4"/>
        <v>946.57534246575347</v>
      </c>
      <c r="O136" s="17">
        <v>300</v>
      </c>
      <c r="P136" s="12"/>
      <c r="Q136" s="12"/>
      <c r="R136" s="22"/>
    </row>
    <row r="137" spans="1:22" ht="15">
      <c r="A137" s="8">
        <f ca="1">IFERROR(__xludf.DUMMYFUNCTION("SPLIT (REGEXEXTRACT (B137, ""\d+""),""-"")"),800)</f>
        <v>800</v>
      </c>
      <c r="B137" s="9" t="s">
        <v>283</v>
      </c>
      <c r="C137" s="10" t="s">
        <v>284</v>
      </c>
      <c r="D137" s="11">
        <v>182504027</v>
      </c>
      <c r="E137" s="12">
        <f t="array" ref="E137">INDEX('Себе Стоимость'!D$17:D$26, R137)</f>
        <v>291</v>
      </c>
      <c r="F137" s="12">
        <v>20</v>
      </c>
      <c r="G137" s="13">
        <f t="shared" si="0"/>
        <v>189.31506849315068</v>
      </c>
      <c r="H137" s="12">
        <v>7</v>
      </c>
      <c r="I137" s="12">
        <f t="shared" si="1"/>
        <v>66.260273972602747</v>
      </c>
      <c r="J137" s="12">
        <v>100</v>
      </c>
      <c r="K137" s="12">
        <v>0</v>
      </c>
      <c r="L137" s="14">
        <f t="shared" si="2"/>
        <v>2103.5007610350076</v>
      </c>
      <c r="M137" s="15">
        <v>55</v>
      </c>
      <c r="N137" s="16">
        <f t="shared" si="4"/>
        <v>946.57534246575347</v>
      </c>
      <c r="O137" s="17">
        <v>300</v>
      </c>
      <c r="P137" s="12"/>
      <c r="Q137" s="12"/>
      <c r="R137" s="22"/>
    </row>
    <row r="138" spans="1:22" ht="15">
      <c r="A138" s="8">
        <f ca="1">IFERROR(__xludf.DUMMYFUNCTION("SPLIT (REGEXEXTRACT (B138, ""\d+""),""-"")"),200)</f>
        <v>200</v>
      </c>
      <c r="B138" s="9" t="s">
        <v>285</v>
      </c>
      <c r="C138" s="10" t="s">
        <v>286</v>
      </c>
      <c r="D138" s="11">
        <v>182504028</v>
      </c>
      <c r="E138" s="12">
        <f t="array" ref="E138">INDEX('Себе Стоимость'!D$17:D$26, R138)</f>
        <v>291</v>
      </c>
      <c r="F138" s="12">
        <v>20</v>
      </c>
      <c r="G138" s="13">
        <f t="shared" si="0"/>
        <v>189.31506849315068</v>
      </c>
      <c r="H138" s="12">
        <v>7</v>
      </c>
      <c r="I138" s="12">
        <f t="shared" si="1"/>
        <v>66.260273972602747</v>
      </c>
      <c r="J138" s="12">
        <v>100</v>
      </c>
      <c r="K138" s="12">
        <v>0</v>
      </c>
      <c r="L138" s="14">
        <f t="shared" si="2"/>
        <v>2103.5007610350076</v>
      </c>
      <c r="M138" s="15">
        <v>55</v>
      </c>
      <c r="N138" s="16">
        <f t="shared" si="4"/>
        <v>946.57534246575347</v>
      </c>
      <c r="O138" s="17">
        <v>300</v>
      </c>
      <c r="P138" s="12"/>
      <c r="Q138" s="12"/>
      <c r="R138" s="22"/>
    </row>
    <row r="139" spans="1:22" ht="15">
      <c r="A139" s="8">
        <f ca="1">IFERROR(__xludf.DUMMYFUNCTION("SPLIT (REGEXEXTRACT (B139, ""\d+""),""-"")"),700)</f>
        <v>700</v>
      </c>
      <c r="B139" s="9" t="s">
        <v>287</v>
      </c>
      <c r="C139" s="10" t="s">
        <v>288</v>
      </c>
      <c r="D139" s="11">
        <v>182504029</v>
      </c>
      <c r="E139" s="12">
        <f t="array" ref="E139">INDEX('Себе Стоимость'!D$45:D$54, R139)</f>
        <v>333</v>
      </c>
      <c r="F139" s="12">
        <v>20</v>
      </c>
      <c r="G139" s="13">
        <f t="shared" si="0"/>
        <v>200.82191780821918</v>
      </c>
      <c r="H139" s="12">
        <v>7</v>
      </c>
      <c r="I139" s="12">
        <f t="shared" si="1"/>
        <v>70.287671232876704</v>
      </c>
      <c r="J139" s="12">
        <v>100</v>
      </c>
      <c r="K139" s="12">
        <v>0</v>
      </c>
      <c r="L139" s="14">
        <f t="shared" si="2"/>
        <v>2231.3546423135463</v>
      </c>
      <c r="M139" s="15">
        <v>55</v>
      </c>
      <c r="N139" s="16">
        <f t="shared" si="4"/>
        <v>1004.1095890410959</v>
      </c>
      <c r="O139" s="17">
        <v>300</v>
      </c>
      <c r="P139" s="12"/>
      <c r="Q139" s="12"/>
      <c r="R139" s="21"/>
    </row>
    <row r="140" spans="1:22" ht="15">
      <c r="A140" s="8">
        <f ca="1">IFERROR(__xludf.DUMMYFUNCTION("SPLIT (REGEXEXTRACT (B140, ""\d+""),""-"")"),200)</f>
        <v>200</v>
      </c>
      <c r="B140" s="9" t="s">
        <v>289</v>
      </c>
      <c r="C140" s="10" t="s">
        <v>290</v>
      </c>
      <c r="D140" s="11">
        <v>182504030</v>
      </c>
      <c r="E140" s="12">
        <f t="array" ref="E140">INDEX('Себе Стоимость'!D$17:D$26, R140)</f>
        <v>291</v>
      </c>
      <c r="F140" s="12">
        <v>20</v>
      </c>
      <c r="G140" s="13">
        <f t="shared" si="0"/>
        <v>189.31506849315068</v>
      </c>
      <c r="H140" s="12">
        <v>7</v>
      </c>
      <c r="I140" s="12">
        <f t="shared" si="1"/>
        <v>66.260273972602747</v>
      </c>
      <c r="J140" s="12">
        <v>100</v>
      </c>
      <c r="K140" s="12">
        <v>0</v>
      </c>
      <c r="L140" s="14">
        <f t="shared" si="2"/>
        <v>2103.5007610350076</v>
      </c>
      <c r="M140" s="15">
        <v>55</v>
      </c>
      <c r="N140" s="16">
        <f t="shared" si="4"/>
        <v>946.57534246575347</v>
      </c>
      <c r="O140" s="17">
        <v>300</v>
      </c>
      <c r="P140" s="12"/>
      <c r="Q140" s="12"/>
      <c r="R140" s="22"/>
    </row>
    <row r="141" spans="1:22" ht="15">
      <c r="A141" s="8">
        <f ca="1">IFERROR(__xludf.DUMMYFUNCTION("SPLIT (REGEXEXTRACT (B141, ""\d+""),""-"")"),300)</f>
        <v>300</v>
      </c>
      <c r="B141" s="9" t="s">
        <v>291</v>
      </c>
      <c r="C141" s="10" t="s">
        <v>292</v>
      </c>
      <c r="D141" s="11">
        <v>182504031</v>
      </c>
      <c r="E141" s="12">
        <f t="array" ref="E141">INDEX('Себе Стоимость'!D$45:D$54, R141)</f>
        <v>333</v>
      </c>
      <c r="F141" s="12">
        <v>20</v>
      </c>
      <c r="G141" s="13">
        <f t="shared" si="0"/>
        <v>200.82191780821918</v>
      </c>
      <c r="H141" s="12">
        <v>7</v>
      </c>
      <c r="I141" s="12">
        <f t="shared" si="1"/>
        <v>70.287671232876704</v>
      </c>
      <c r="J141" s="12">
        <v>100</v>
      </c>
      <c r="K141" s="12">
        <v>0</v>
      </c>
      <c r="L141" s="14">
        <f t="shared" si="2"/>
        <v>2231.3546423135463</v>
      </c>
      <c r="M141" s="15">
        <v>55</v>
      </c>
      <c r="N141" s="16">
        <f t="shared" si="4"/>
        <v>1004.1095890410959</v>
      </c>
      <c r="O141" s="17">
        <v>300</v>
      </c>
      <c r="P141" s="12"/>
      <c r="Q141" s="12"/>
      <c r="R141" s="21"/>
    </row>
    <row r="142" spans="1:22" ht="15">
      <c r="A142" s="8">
        <f ca="1">IFERROR(__xludf.DUMMYFUNCTION("SPLIT (REGEXEXTRACT (B142, ""\d+""),""-"")"),800)</f>
        <v>800</v>
      </c>
      <c r="B142" s="9" t="s">
        <v>293</v>
      </c>
      <c r="C142" s="10" t="s">
        <v>294</v>
      </c>
      <c r="D142" s="11">
        <v>182504032</v>
      </c>
      <c r="E142" s="12">
        <f t="array" ref="E142">INDEX('Себе Стоимость'!D$45:D$54, R142)</f>
        <v>333</v>
      </c>
      <c r="F142" s="12">
        <v>20</v>
      </c>
      <c r="G142" s="13">
        <f t="shared" si="0"/>
        <v>200.82191780821918</v>
      </c>
      <c r="H142" s="12">
        <v>7</v>
      </c>
      <c r="I142" s="12">
        <f t="shared" si="1"/>
        <v>70.287671232876704</v>
      </c>
      <c r="J142" s="12">
        <v>100</v>
      </c>
      <c r="K142" s="12">
        <v>0</v>
      </c>
      <c r="L142" s="14">
        <f t="shared" si="2"/>
        <v>2231.3546423135463</v>
      </c>
      <c r="M142" s="15">
        <v>55</v>
      </c>
      <c r="N142" s="16">
        <f t="shared" si="4"/>
        <v>1004.1095890410959</v>
      </c>
      <c r="O142" s="17">
        <v>300</v>
      </c>
      <c r="P142" s="12"/>
      <c r="Q142" s="12"/>
      <c r="R142" s="21"/>
    </row>
    <row r="143" spans="1:22" ht="15">
      <c r="A143" s="8">
        <f ca="1">IFERROR(__xludf.DUMMYFUNCTION("SPLIT (REGEXEXTRACT (B143, ""\d+""),""-"")"),700)</f>
        <v>700</v>
      </c>
      <c r="B143" s="9" t="s">
        <v>295</v>
      </c>
      <c r="C143" s="10" t="s">
        <v>296</v>
      </c>
      <c r="D143" s="11">
        <v>182504033</v>
      </c>
      <c r="E143" s="12">
        <f t="array" ref="E143">INDEX('Себе Стоимость'!D$17:D$26, R143)</f>
        <v>291</v>
      </c>
      <c r="F143" s="12">
        <v>20</v>
      </c>
      <c r="G143" s="13">
        <f t="shared" si="0"/>
        <v>189.31506849315068</v>
      </c>
      <c r="H143" s="12">
        <v>7</v>
      </c>
      <c r="I143" s="12">
        <f t="shared" si="1"/>
        <v>66.260273972602747</v>
      </c>
      <c r="J143" s="12">
        <v>100</v>
      </c>
      <c r="K143" s="12">
        <v>0</v>
      </c>
      <c r="L143" s="14">
        <f t="shared" si="2"/>
        <v>2103.5007610350076</v>
      </c>
      <c r="M143" s="15">
        <v>55</v>
      </c>
      <c r="N143" s="16">
        <f t="shared" si="4"/>
        <v>946.57534246575347</v>
      </c>
      <c r="O143" s="17">
        <v>300</v>
      </c>
      <c r="P143" s="12"/>
      <c r="Q143" s="12"/>
      <c r="R143" s="22"/>
    </row>
    <row r="144" spans="1:22" ht="15">
      <c r="A144" s="8">
        <f ca="1">IFERROR(__xludf.DUMMYFUNCTION("SPLIT (REGEXEXTRACT (B144, ""\d+""),""-"")"),600)</f>
        <v>600</v>
      </c>
      <c r="B144" s="9" t="s">
        <v>297</v>
      </c>
      <c r="C144" s="10" t="s">
        <v>298</v>
      </c>
      <c r="D144" s="11">
        <v>182504034</v>
      </c>
      <c r="E144" s="12">
        <f t="array" ref="E144">INDEX('Себе Стоимость'!D$45:D$54, R144)</f>
        <v>333</v>
      </c>
      <c r="F144" s="12">
        <v>20</v>
      </c>
      <c r="G144" s="13">
        <f t="shared" si="0"/>
        <v>200.82191780821918</v>
      </c>
      <c r="H144" s="12">
        <v>7</v>
      </c>
      <c r="I144" s="12">
        <f t="shared" si="1"/>
        <v>70.287671232876704</v>
      </c>
      <c r="J144" s="12">
        <v>100</v>
      </c>
      <c r="K144" s="12">
        <v>0</v>
      </c>
      <c r="L144" s="14">
        <f t="shared" si="2"/>
        <v>2231.3546423135463</v>
      </c>
      <c r="M144" s="15">
        <v>55</v>
      </c>
      <c r="N144" s="16">
        <f t="shared" si="4"/>
        <v>1004.1095890410959</v>
      </c>
      <c r="O144" s="17">
        <v>300</v>
      </c>
      <c r="P144" s="12"/>
      <c r="Q144" s="12"/>
      <c r="R144" s="21"/>
    </row>
    <row r="145" spans="1:18" ht="15">
      <c r="A145" s="8">
        <f ca="1">IFERROR(__xludf.DUMMYFUNCTION("SPLIT (REGEXEXTRACT (B145, ""\d+""),""-"")"),300)</f>
        <v>300</v>
      </c>
      <c r="B145" s="9" t="s">
        <v>299</v>
      </c>
      <c r="C145" s="10" t="s">
        <v>300</v>
      </c>
      <c r="D145" s="11">
        <v>182504035</v>
      </c>
      <c r="E145" s="12">
        <f t="array" ref="E145">INDEX('Себе Стоимость'!D$45:D$54, R145)</f>
        <v>333</v>
      </c>
      <c r="F145" s="12">
        <v>20</v>
      </c>
      <c r="G145" s="13">
        <f t="shared" si="0"/>
        <v>200.82191780821918</v>
      </c>
      <c r="H145" s="12">
        <v>7</v>
      </c>
      <c r="I145" s="12">
        <f t="shared" si="1"/>
        <v>70.287671232876704</v>
      </c>
      <c r="J145" s="12">
        <v>100</v>
      </c>
      <c r="K145" s="12">
        <v>0</v>
      </c>
      <c r="L145" s="14">
        <f t="shared" si="2"/>
        <v>2231.3546423135463</v>
      </c>
      <c r="M145" s="15">
        <v>55</v>
      </c>
      <c r="N145" s="16">
        <f t="shared" si="4"/>
        <v>1004.1095890410959</v>
      </c>
      <c r="O145" s="17">
        <v>300</v>
      </c>
      <c r="P145" s="12"/>
      <c r="Q145" s="12"/>
      <c r="R145" s="21"/>
    </row>
    <row r="146" spans="1:18" ht="15">
      <c r="A146" s="8">
        <f ca="1">IFERROR(__xludf.DUMMYFUNCTION("SPLIT (REGEXEXTRACT (B146, ""\d+""),""-"")"),600)</f>
        <v>600</v>
      </c>
      <c r="B146" s="9" t="s">
        <v>301</v>
      </c>
      <c r="C146" s="10" t="s">
        <v>302</v>
      </c>
      <c r="D146" s="11">
        <v>182504036</v>
      </c>
      <c r="E146" s="12">
        <f t="array" ref="E146">INDEX('Себе Стоимость'!D$17:D$26, R146)</f>
        <v>291</v>
      </c>
      <c r="F146" s="12">
        <v>20</v>
      </c>
      <c r="G146" s="13">
        <f t="shared" si="0"/>
        <v>189.31506849315068</v>
      </c>
      <c r="H146" s="12">
        <v>7</v>
      </c>
      <c r="I146" s="12">
        <f t="shared" si="1"/>
        <v>66.260273972602747</v>
      </c>
      <c r="J146" s="12">
        <v>100</v>
      </c>
      <c r="K146" s="12">
        <v>0</v>
      </c>
      <c r="L146" s="14">
        <f t="shared" si="2"/>
        <v>2103.5007610350076</v>
      </c>
      <c r="M146" s="15">
        <v>55</v>
      </c>
      <c r="N146" s="16">
        <f t="shared" si="4"/>
        <v>946.57534246575347</v>
      </c>
      <c r="O146" s="17">
        <v>300</v>
      </c>
      <c r="P146" s="12"/>
      <c r="Q146" s="12"/>
      <c r="R146" s="22"/>
    </row>
    <row r="147" spans="1:18" ht="15">
      <c r="A147" s="8">
        <f ca="1">IFERROR(__xludf.DUMMYFUNCTION("SPLIT (REGEXEXTRACT (B147, ""\d+""),""-"")"),700)</f>
        <v>700</v>
      </c>
      <c r="B147" s="9" t="s">
        <v>303</v>
      </c>
      <c r="C147" s="10" t="s">
        <v>304</v>
      </c>
      <c r="D147" s="11">
        <v>182504037</v>
      </c>
      <c r="E147" s="12">
        <f t="array" ref="E147">INDEX('Себе Стоимость'!D$45:D$54, R147)</f>
        <v>333</v>
      </c>
      <c r="F147" s="12">
        <v>20</v>
      </c>
      <c r="G147" s="13">
        <f t="shared" si="0"/>
        <v>200.82191780821918</v>
      </c>
      <c r="H147" s="12">
        <v>7</v>
      </c>
      <c r="I147" s="12">
        <f t="shared" si="1"/>
        <v>70.287671232876704</v>
      </c>
      <c r="J147" s="12">
        <v>100</v>
      </c>
      <c r="K147" s="12">
        <v>0</v>
      </c>
      <c r="L147" s="14">
        <f t="shared" si="2"/>
        <v>2231.3546423135463</v>
      </c>
      <c r="M147" s="15">
        <v>55</v>
      </c>
      <c r="N147" s="16">
        <f t="shared" si="4"/>
        <v>1004.1095890410959</v>
      </c>
      <c r="O147" s="17">
        <v>300</v>
      </c>
      <c r="P147" s="12"/>
      <c r="Q147" s="12"/>
      <c r="R147" s="21"/>
    </row>
    <row r="148" spans="1:18" ht="15">
      <c r="A148" s="8">
        <f ca="1">IFERROR(__xludf.DUMMYFUNCTION("SPLIT (REGEXEXTRACT (B148, ""\d+""),""-"")"),1000)</f>
        <v>1000</v>
      </c>
      <c r="B148" s="9" t="s">
        <v>305</v>
      </c>
      <c r="C148" s="10" t="s">
        <v>306</v>
      </c>
      <c r="D148" s="11">
        <v>182504038</v>
      </c>
      <c r="E148" s="12">
        <f t="array" ref="E148">INDEX('Себе Стоимость'!D$45:D$54, R148)</f>
        <v>333</v>
      </c>
      <c r="F148" s="12">
        <v>20</v>
      </c>
      <c r="G148" s="13">
        <f t="shared" si="0"/>
        <v>200.82191780821918</v>
      </c>
      <c r="H148" s="12">
        <v>7</v>
      </c>
      <c r="I148" s="12">
        <f t="shared" si="1"/>
        <v>70.287671232876704</v>
      </c>
      <c r="J148" s="12">
        <v>100</v>
      </c>
      <c r="K148" s="12">
        <v>0</v>
      </c>
      <c r="L148" s="14">
        <f t="shared" si="2"/>
        <v>2231.3546423135463</v>
      </c>
      <c r="M148" s="15">
        <v>55</v>
      </c>
      <c r="N148" s="16">
        <f t="shared" si="4"/>
        <v>1004.1095890410959</v>
      </c>
      <c r="O148" s="17">
        <v>300</v>
      </c>
      <c r="P148" s="12"/>
      <c r="Q148" s="12"/>
      <c r="R148" s="21"/>
    </row>
    <row r="149" spans="1:18" ht="15">
      <c r="A149" s="8">
        <f ca="1">IFERROR(__xludf.DUMMYFUNCTION("SPLIT (REGEXEXTRACT (B149, ""\d+""),""-"")"),900)</f>
        <v>900</v>
      </c>
      <c r="B149" s="9" t="s">
        <v>307</v>
      </c>
      <c r="C149" s="10" t="s">
        <v>308</v>
      </c>
      <c r="D149" s="11">
        <v>182504039</v>
      </c>
      <c r="E149" s="12">
        <f t="array" ref="E149">INDEX('Себе Стоимость'!D$31:D$40, R149)</f>
        <v>347</v>
      </c>
      <c r="F149" s="12">
        <v>20</v>
      </c>
      <c r="G149" s="13">
        <f t="shared" si="0"/>
        <v>204.65753424657535</v>
      </c>
      <c r="H149" s="12">
        <v>7</v>
      </c>
      <c r="I149" s="12">
        <f t="shared" si="1"/>
        <v>71.630136986301366</v>
      </c>
      <c r="J149" s="12">
        <v>100</v>
      </c>
      <c r="K149" s="12">
        <v>0</v>
      </c>
      <c r="L149" s="14">
        <f t="shared" si="2"/>
        <v>2273.972602739726</v>
      </c>
      <c r="M149" s="15">
        <v>55</v>
      </c>
      <c r="N149" s="16">
        <f t="shared" si="4"/>
        <v>1023.2876712328767</v>
      </c>
      <c r="O149" s="17">
        <v>300</v>
      </c>
      <c r="P149" s="12"/>
      <c r="Q149" s="12"/>
      <c r="R149" s="20"/>
    </row>
    <row r="150" spans="1:18" ht="15">
      <c r="A150" s="8">
        <f ca="1">IFERROR(__xludf.DUMMYFUNCTION("SPLIT (REGEXEXTRACT (B150, ""\d+""),""-"")"),300)</f>
        <v>300</v>
      </c>
      <c r="B150" s="9" t="s">
        <v>309</v>
      </c>
      <c r="C150" s="10" t="s">
        <v>310</v>
      </c>
      <c r="D150" s="11">
        <v>182504040</v>
      </c>
      <c r="E150" s="12">
        <f t="array" ref="E150">INDEX('Себе Стоимость'!D$17:D$26, R150)</f>
        <v>291</v>
      </c>
      <c r="F150" s="12">
        <v>20</v>
      </c>
      <c r="G150" s="13">
        <f t="shared" si="0"/>
        <v>189.31506849315068</v>
      </c>
      <c r="H150" s="12">
        <v>7</v>
      </c>
      <c r="I150" s="12">
        <f t="shared" si="1"/>
        <v>66.260273972602747</v>
      </c>
      <c r="J150" s="12">
        <v>100</v>
      </c>
      <c r="K150" s="12">
        <v>0</v>
      </c>
      <c r="L150" s="14">
        <f t="shared" si="2"/>
        <v>2103.5007610350076</v>
      </c>
      <c r="M150" s="15">
        <v>55</v>
      </c>
      <c r="N150" s="16">
        <f t="shared" si="4"/>
        <v>946.57534246575347</v>
      </c>
      <c r="O150" s="17">
        <v>300</v>
      </c>
      <c r="P150" s="12"/>
      <c r="Q150" s="12"/>
      <c r="R150" s="22"/>
    </row>
    <row r="151" spans="1:18" ht="15">
      <c r="A151" s="8">
        <f ca="1">IFERROR(__xludf.DUMMYFUNCTION("SPLIT (REGEXEXTRACT (B151, ""\d+""),""-"")"),150)</f>
        <v>150</v>
      </c>
      <c r="B151" s="9" t="s">
        <v>311</v>
      </c>
      <c r="C151" s="10" t="s">
        <v>312</v>
      </c>
      <c r="D151" s="11">
        <v>182504041</v>
      </c>
      <c r="E151" s="12">
        <f t="array" ref="E151">INDEX('Себе Стоимость'!D$31:D$40, R151)</f>
        <v>347</v>
      </c>
      <c r="F151" s="12">
        <v>20</v>
      </c>
      <c r="G151" s="13">
        <f t="shared" si="0"/>
        <v>204.65753424657535</v>
      </c>
      <c r="H151" s="12">
        <v>7</v>
      </c>
      <c r="I151" s="12">
        <f t="shared" si="1"/>
        <v>71.630136986301366</v>
      </c>
      <c r="J151" s="12">
        <v>100</v>
      </c>
      <c r="K151" s="12">
        <v>0</v>
      </c>
      <c r="L151" s="14">
        <f t="shared" si="2"/>
        <v>2273.972602739726</v>
      </c>
      <c r="M151" s="15">
        <v>55</v>
      </c>
      <c r="N151" s="16">
        <f t="shared" si="4"/>
        <v>1023.2876712328767</v>
      </c>
      <c r="O151" s="17">
        <v>300</v>
      </c>
      <c r="P151" s="12"/>
      <c r="Q151" s="12"/>
      <c r="R151" s="20"/>
    </row>
    <row r="152" spans="1:18" ht="15">
      <c r="A152" s="8">
        <f ca="1">IFERROR(__xludf.DUMMYFUNCTION("SPLIT (REGEXEXTRACT (B152, ""\d+""),""-"")"),600)</f>
        <v>600</v>
      </c>
      <c r="B152" s="9" t="s">
        <v>313</v>
      </c>
      <c r="C152" s="10" t="s">
        <v>314</v>
      </c>
      <c r="D152" s="11">
        <v>182504042</v>
      </c>
      <c r="E152" s="12">
        <f t="array" ref="E152">INDEX('Себе Стоимость'!D$45:D$54, R152)</f>
        <v>333</v>
      </c>
      <c r="F152" s="12">
        <v>20</v>
      </c>
      <c r="G152" s="13">
        <f t="shared" si="0"/>
        <v>200.82191780821918</v>
      </c>
      <c r="H152" s="12">
        <v>7</v>
      </c>
      <c r="I152" s="12">
        <f t="shared" si="1"/>
        <v>70.287671232876704</v>
      </c>
      <c r="J152" s="12">
        <v>100</v>
      </c>
      <c r="K152" s="12">
        <v>0</v>
      </c>
      <c r="L152" s="14">
        <f t="shared" si="2"/>
        <v>2231.3546423135463</v>
      </c>
      <c r="M152" s="15">
        <v>55</v>
      </c>
      <c r="N152" s="16">
        <f t="shared" si="4"/>
        <v>1004.1095890410959</v>
      </c>
      <c r="O152" s="17">
        <v>300</v>
      </c>
      <c r="P152" s="12"/>
      <c r="Q152" s="12"/>
      <c r="R152" s="21"/>
    </row>
    <row r="153" spans="1:18" ht="15">
      <c r="A153" s="8">
        <f ca="1">IFERROR(__xludf.DUMMYFUNCTION("SPLIT (REGEXEXTRACT (B153, ""\d+""),""-"")"),500)</f>
        <v>500</v>
      </c>
      <c r="B153" s="9" t="s">
        <v>315</v>
      </c>
      <c r="C153" s="10" t="s">
        <v>316</v>
      </c>
      <c r="D153" s="11">
        <v>182504043</v>
      </c>
      <c r="E153" s="12">
        <f t="array" ref="E153">INDEX('Себе Стоимость'!D$45:D$54, R153)</f>
        <v>333</v>
      </c>
      <c r="F153" s="12">
        <v>20</v>
      </c>
      <c r="G153" s="13">
        <f t="shared" si="0"/>
        <v>200.82191780821918</v>
      </c>
      <c r="H153" s="12">
        <v>7</v>
      </c>
      <c r="I153" s="12">
        <f t="shared" si="1"/>
        <v>70.287671232876704</v>
      </c>
      <c r="J153" s="12">
        <v>100</v>
      </c>
      <c r="K153" s="12">
        <v>0</v>
      </c>
      <c r="L153" s="14">
        <f t="shared" si="2"/>
        <v>2231.3546423135463</v>
      </c>
      <c r="M153" s="15">
        <v>55</v>
      </c>
      <c r="N153" s="16">
        <f t="shared" si="4"/>
        <v>1004.1095890410959</v>
      </c>
      <c r="O153" s="17">
        <v>300</v>
      </c>
      <c r="P153" s="12"/>
      <c r="Q153" s="12"/>
      <c r="R153" s="21"/>
    </row>
    <row r="154" spans="1:18" ht="15">
      <c r="A154" s="8">
        <f ca="1">IFERROR(__xludf.DUMMYFUNCTION("SPLIT (REGEXEXTRACT (B154, ""\d+""),""-"")"),1000)</f>
        <v>1000</v>
      </c>
      <c r="B154" s="9" t="s">
        <v>317</v>
      </c>
      <c r="C154" s="10" t="s">
        <v>318</v>
      </c>
      <c r="D154" s="11">
        <v>182504044</v>
      </c>
      <c r="E154" s="12">
        <f t="array" ref="E154">INDEX('Себе Стоимость'!D$17:D$26, R154)</f>
        <v>291</v>
      </c>
      <c r="F154" s="12">
        <v>20</v>
      </c>
      <c r="G154" s="13">
        <f t="shared" si="0"/>
        <v>189.31506849315068</v>
      </c>
      <c r="H154" s="12">
        <v>7</v>
      </c>
      <c r="I154" s="12">
        <f t="shared" si="1"/>
        <v>66.260273972602747</v>
      </c>
      <c r="J154" s="12">
        <v>100</v>
      </c>
      <c r="K154" s="12">
        <v>0</v>
      </c>
      <c r="L154" s="14">
        <f t="shared" si="2"/>
        <v>2103.5007610350076</v>
      </c>
      <c r="M154" s="15">
        <v>55</v>
      </c>
      <c r="N154" s="16">
        <f t="shared" si="4"/>
        <v>946.57534246575347</v>
      </c>
      <c r="O154" s="17">
        <v>300</v>
      </c>
      <c r="P154" s="12"/>
      <c r="Q154" s="12"/>
      <c r="R154" s="22"/>
    </row>
    <row r="155" spans="1:18" ht="15">
      <c r="A155" s="8">
        <f ca="1">IFERROR(__xludf.DUMMYFUNCTION("SPLIT (REGEXEXTRACT (B155, ""\d+""),""-"")"),900)</f>
        <v>900</v>
      </c>
      <c r="B155" s="9" t="s">
        <v>319</v>
      </c>
      <c r="C155" s="10" t="s">
        <v>320</v>
      </c>
      <c r="D155" s="11">
        <v>182504045</v>
      </c>
      <c r="E155" s="12">
        <f t="array" ref="E155">INDEX('Себе Стоимость'!D$17:D$26, R155)</f>
        <v>291</v>
      </c>
      <c r="F155" s="12">
        <v>20</v>
      </c>
      <c r="G155" s="13">
        <f t="shared" si="0"/>
        <v>189.31506849315068</v>
      </c>
      <c r="H155" s="12">
        <v>7</v>
      </c>
      <c r="I155" s="12">
        <f t="shared" si="1"/>
        <v>66.260273972602747</v>
      </c>
      <c r="J155" s="12">
        <v>100</v>
      </c>
      <c r="K155" s="12">
        <v>0</v>
      </c>
      <c r="L155" s="14">
        <f t="shared" si="2"/>
        <v>2103.5007610350076</v>
      </c>
      <c r="M155" s="15">
        <v>55</v>
      </c>
      <c r="N155" s="16">
        <f t="shared" si="4"/>
        <v>946.57534246575347</v>
      </c>
      <c r="O155" s="17">
        <v>300</v>
      </c>
      <c r="P155" s="12"/>
      <c r="Q155" s="12"/>
      <c r="R155" s="22"/>
    </row>
    <row r="156" spans="1:18" ht="15">
      <c r="A156" s="8">
        <f ca="1">IFERROR(__xludf.DUMMYFUNCTION("SPLIT (REGEXEXTRACT (B156, ""\d+""),""-"")"),1000)</f>
        <v>1000</v>
      </c>
      <c r="B156" s="9" t="s">
        <v>321</v>
      </c>
      <c r="C156" s="10" t="s">
        <v>322</v>
      </c>
      <c r="D156" s="11">
        <v>182504046</v>
      </c>
      <c r="E156" s="12">
        <f t="array" ref="E156">INDEX('Себе Стоимость'!D$31:D$40, R156)</f>
        <v>347</v>
      </c>
      <c r="F156" s="12">
        <v>20</v>
      </c>
      <c r="G156" s="13">
        <f t="shared" si="0"/>
        <v>204.65753424657535</v>
      </c>
      <c r="H156" s="12">
        <v>7</v>
      </c>
      <c r="I156" s="12">
        <f t="shared" si="1"/>
        <v>71.630136986301366</v>
      </c>
      <c r="J156" s="12">
        <v>100</v>
      </c>
      <c r="K156" s="12">
        <v>0</v>
      </c>
      <c r="L156" s="14">
        <f t="shared" si="2"/>
        <v>2273.972602739726</v>
      </c>
      <c r="M156" s="15">
        <v>55</v>
      </c>
      <c r="N156" s="16">
        <f t="shared" si="4"/>
        <v>1023.2876712328767</v>
      </c>
      <c r="O156" s="17">
        <v>300</v>
      </c>
      <c r="P156" s="12"/>
      <c r="Q156" s="12"/>
      <c r="R156" s="20"/>
    </row>
    <row r="157" spans="1:18" ht="15">
      <c r="A157" s="8">
        <f ca="1">IFERROR(__xludf.DUMMYFUNCTION("SPLIT (REGEXEXTRACT (B157, ""\d+""),""-"")"),400)</f>
        <v>400</v>
      </c>
      <c r="B157" s="9" t="s">
        <v>323</v>
      </c>
      <c r="C157" s="10" t="s">
        <v>324</v>
      </c>
      <c r="D157" s="11">
        <v>182504047</v>
      </c>
      <c r="E157" s="12">
        <f t="array" ref="E157">INDEX('Себе Стоимость'!D$17:D$26, R157)</f>
        <v>291</v>
      </c>
      <c r="F157" s="12">
        <v>20</v>
      </c>
      <c r="G157" s="13">
        <f t="shared" si="0"/>
        <v>189.31506849315068</v>
      </c>
      <c r="H157" s="12">
        <v>7</v>
      </c>
      <c r="I157" s="12">
        <f t="shared" si="1"/>
        <v>66.260273972602747</v>
      </c>
      <c r="J157" s="12">
        <v>100</v>
      </c>
      <c r="K157" s="12">
        <v>0</v>
      </c>
      <c r="L157" s="14">
        <f t="shared" si="2"/>
        <v>2103.5007610350076</v>
      </c>
      <c r="M157" s="15">
        <v>55</v>
      </c>
      <c r="N157" s="16">
        <f t="shared" si="4"/>
        <v>946.57534246575347</v>
      </c>
      <c r="O157" s="17">
        <v>300</v>
      </c>
      <c r="P157" s="12"/>
      <c r="Q157" s="12"/>
      <c r="R157" s="22"/>
    </row>
    <row r="158" spans="1:18" ht="15">
      <c r="A158" s="8">
        <f ca="1">IFERROR(__xludf.DUMMYFUNCTION("SPLIT (REGEXEXTRACT (B158, ""\d+""),""-"")"),150)</f>
        <v>150</v>
      </c>
      <c r="B158" s="9" t="s">
        <v>325</v>
      </c>
      <c r="C158" s="10" t="s">
        <v>326</v>
      </c>
      <c r="D158" s="11">
        <v>182504048</v>
      </c>
      <c r="E158" s="12">
        <f t="array" ref="E158">INDEX('Себе Стоимость'!D$17:D$26, R158)</f>
        <v>291</v>
      </c>
      <c r="F158" s="12">
        <v>20</v>
      </c>
      <c r="G158" s="13">
        <f t="shared" si="0"/>
        <v>189.31506849315068</v>
      </c>
      <c r="H158" s="12">
        <v>7</v>
      </c>
      <c r="I158" s="12">
        <f t="shared" si="1"/>
        <v>66.260273972602747</v>
      </c>
      <c r="J158" s="12">
        <v>100</v>
      </c>
      <c r="K158" s="12">
        <v>0</v>
      </c>
      <c r="L158" s="14">
        <f t="shared" si="2"/>
        <v>2103.5007610350076</v>
      </c>
      <c r="M158" s="15">
        <v>55</v>
      </c>
      <c r="N158" s="16">
        <f t="shared" si="4"/>
        <v>946.57534246575347</v>
      </c>
      <c r="O158" s="17">
        <v>300</v>
      </c>
      <c r="P158" s="12"/>
      <c r="Q158" s="12"/>
      <c r="R158" s="22"/>
    </row>
    <row r="159" spans="1:18" ht="15">
      <c r="A159" s="8">
        <f ca="1">IFERROR(__xludf.DUMMYFUNCTION("SPLIT (REGEXEXTRACT (B159, ""\d+""),""-"")"),150)</f>
        <v>150</v>
      </c>
      <c r="B159" s="9" t="s">
        <v>327</v>
      </c>
      <c r="C159" s="10" t="s">
        <v>328</v>
      </c>
      <c r="D159" s="11">
        <v>182504049</v>
      </c>
      <c r="E159" s="12">
        <f t="array" ref="E159">INDEX('Себе Стоимость'!D$45:D$54, R159)</f>
        <v>333</v>
      </c>
      <c r="F159" s="12">
        <v>20</v>
      </c>
      <c r="G159" s="13">
        <f t="shared" si="0"/>
        <v>200.82191780821918</v>
      </c>
      <c r="H159" s="12">
        <v>7</v>
      </c>
      <c r="I159" s="12">
        <f t="shared" si="1"/>
        <v>70.287671232876704</v>
      </c>
      <c r="J159" s="12">
        <v>100</v>
      </c>
      <c r="K159" s="12">
        <v>0</v>
      </c>
      <c r="L159" s="14">
        <f t="shared" si="2"/>
        <v>2231.3546423135463</v>
      </c>
      <c r="M159" s="15">
        <v>55</v>
      </c>
      <c r="N159" s="16">
        <f t="shared" si="4"/>
        <v>1004.1095890410959</v>
      </c>
      <c r="O159" s="17">
        <v>300</v>
      </c>
      <c r="P159" s="12"/>
      <c r="Q159" s="12"/>
      <c r="R159" s="21"/>
    </row>
    <row r="160" spans="1:18" ht="15">
      <c r="A160" s="8">
        <f ca="1">IFERROR(__xludf.DUMMYFUNCTION("SPLIT (REGEXEXTRACT (B160, ""\d+""),""-"")"),150)</f>
        <v>150</v>
      </c>
      <c r="B160" s="9" t="s">
        <v>329</v>
      </c>
      <c r="C160" s="10" t="s">
        <v>330</v>
      </c>
      <c r="D160" s="11">
        <v>182504050</v>
      </c>
      <c r="E160" s="12">
        <f t="array" ref="E160">INDEX('Себе Стоимость'!D$31:D$40, R160)</f>
        <v>347</v>
      </c>
      <c r="F160" s="12">
        <v>20</v>
      </c>
      <c r="G160" s="13">
        <f t="shared" si="0"/>
        <v>204.65753424657535</v>
      </c>
      <c r="H160" s="12">
        <v>7</v>
      </c>
      <c r="I160" s="12">
        <f t="shared" si="1"/>
        <v>71.630136986301366</v>
      </c>
      <c r="J160" s="12">
        <v>100</v>
      </c>
      <c r="K160" s="12">
        <v>0</v>
      </c>
      <c r="L160" s="14">
        <f t="shared" si="2"/>
        <v>2273.972602739726</v>
      </c>
      <c r="M160" s="15">
        <v>55</v>
      </c>
      <c r="N160" s="16">
        <f t="shared" si="4"/>
        <v>1023.2876712328767</v>
      </c>
      <c r="O160" s="17">
        <v>300</v>
      </c>
      <c r="P160" s="12"/>
      <c r="Q160" s="12"/>
      <c r="R160" s="20"/>
    </row>
    <row r="161" spans="1:18" ht="15">
      <c r="A161" s="8">
        <f ca="1">IFERROR(__xludf.DUMMYFUNCTION("SPLIT (REGEXEXTRACT (B161, ""\d+""),""-"")"),900)</f>
        <v>900</v>
      </c>
      <c r="B161" s="9" t="s">
        <v>331</v>
      </c>
      <c r="C161" s="10" t="s">
        <v>332</v>
      </c>
      <c r="D161" s="11">
        <v>182504051</v>
      </c>
      <c r="E161" s="12">
        <f t="array" ref="E161">INDEX('Себе Стоимость'!D$31:D$40, R161)</f>
        <v>347</v>
      </c>
      <c r="F161" s="12">
        <v>20</v>
      </c>
      <c r="G161" s="13">
        <f t="shared" si="0"/>
        <v>204.65753424657535</v>
      </c>
      <c r="H161" s="12">
        <v>7</v>
      </c>
      <c r="I161" s="12">
        <f t="shared" si="1"/>
        <v>71.630136986301366</v>
      </c>
      <c r="J161" s="12">
        <v>100</v>
      </c>
      <c r="K161" s="12">
        <v>0</v>
      </c>
      <c r="L161" s="14">
        <f t="shared" si="2"/>
        <v>2273.972602739726</v>
      </c>
      <c r="M161" s="15">
        <v>55</v>
      </c>
      <c r="N161" s="16">
        <f t="shared" si="4"/>
        <v>1023.2876712328767</v>
      </c>
      <c r="O161" s="17">
        <v>300</v>
      </c>
      <c r="P161" s="12"/>
      <c r="Q161" s="12"/>
      <c r="R161" s="20"/>
    </row>
    <row r="162" spans="1:18" ht="15">
      <c r="A162" s="8">
        <f ca="1">IFERROR(__xludf.DUMMYFUNCTION("SPLIT (REGEXEXTRACT (B162, ""\d+""),""-"")"),1000)</f>
        <v>1000</v>
      </c>
      <c r="B162" s="9" t="s">
        <v>333</v>
      </c>
      <c r="C162" s="10" t="s">
        <v>334</v>
      </c>
      <c r="D162" s="11">
        <v>182504052</v>
      </c>
      <c r="E162" s="12">
        <f t="array" ref="E162">INDEX('Себе Стоимость'!D$45:D$54, R162)</f>
        <v>333</v>
      </c>
      <c r="F162" s="12">
        <v>20</v>
      </c>
      <c r="G162" s="13">
        <f t="shared" si="0"/>
        <v>200.82191780821918</v>
      </c>
      <c r="H162" s="12">
        <v>7</v>
      </c>
      <c r="I162" s="12">
        <f t="shared" si="1"/>
        <v>70.287671232876704</v>
      </c>
      <c r="J162" s="12">
        <v>100</v>
      </c>
      <c r="K162" s="12">
        <v>0</v>
      </c>
      <c r="L162" s="14">
        <f t="shared" si="2"/>
        <v>2231.3546423135463</v>
      </c>
      <c r="M162" s="15">
        <v>55</v>
      </c>
      <c r="N162" s="16">
        <f t="shared" si="4"/>
        <v>1004.1095890410959</v>
      </c>
      <c r="O162" s="17">
        <v>300</v>
      </c>
      <c r="P162" s="12"/>
      <c r="Q162" s="12"/>
      <c r="R162" s="21"/>
    </row>
    <row r="163" spans="1:18" ht="15">
      <c r="A163" s="8">
        <f ca="1">IFERROR(__xludf.DUMMYFUNCTION("SPLIT (REGEXEXTRACT (B163, ""\d+""),""-"")"),400)</f>
        <v>400</v>
      </c>
      <c r="B163" s="9" t="s">
        <v>335</v>
      </c>
      <c r="C163" s="10" t="s">
        <v>336</v>
      </c>
      <c r="D163" s="11">
        <v>182504053</v>
      </c>
      <c r="E163" s="12">
        <f t="array" ref="E163">INDEX('Себе Стоимость'!D$17:D$26, R163)</f>
        <v>291</v>
      </c>
      <c r="F163" s="12">
        <v>20</v>
      </c>
      <c r="G163" s="13">
        <f t="shared" si="0"/>
        <v>189.31506849315068</v>
      </c>
      <c r="H163" s="12">
        <v>7</v>
      </c>
      <c r="I163" s="12">
        <f t="shared" si="1"/>
        <v>66.260273972602747</v>
      </c>
      <c r="J163" s="12">
        <v>100</v>
      </c>
      <c r="K163" s="12">
        <v>0</v>
      </c>
      <c r="L163" s="14">
        <f t="shared" si="2"/>
        <v>2103.5007610350076</v>
      </c>
      <c r="M163" s="15">
        <v>55</v>
      </c>
      <c r="N163" s="16">
        <f t="shared" si="4"/>
        <v>946.57534246575347</v>
      </c>
      <c r="O163" s="17">
        <v>300</v>
      </c>
      <c r="P163" s="12"/>
      <c r="Q163" s="12"/>
      <c r="R163" s="22"/>
    </row>
    <row r="164" spans="1:18" ht="15">
      <c r="A164" s="8">
        <f ca="1">IFERROR(__xludf.DUMMYFUNCTION("SPLIT (REGEXEXTRACT (B164, ""\d+""),""-"")"),200)</f>
        <v>200</v>
      </c>
      <c r="B164" s="9" t="s">
        <v>337</v>
      </c>
      <c r="C164" s="10" t="s">
        <v>338</v>
      </c>
      <c r="D164" s="11">
        <v>182504054</v>
      </c>
      <c r="E164" s="12">
        <f t="array" ref="E164">INDEX('Себе Стоимость'!D$31:D$40, R164)</f>
        <v>347</v>
      </c>
      <c r="F164" s="12">
        <v>20</v>
      </c>
      <c r="G164" s="13">
        <f t="shared" si="0"/>
        <v>204.65753424657535</v>
      </c>
      <c r="H164" s="12">
        <v>7</v>
      </c>
      <c r="I164" s="12">
        <f t="shared" si="1"/>
        <v>71.630136986301366</v>
      </c>
      <c r="J164" s="12">
        <v>100</v>
      </c>
      <c r="K164" s="12">
        <v>0</v>
      </c>
      <c r="L164" s="14">
        <f t="shared" si="2"/>
        <v>2273.972602739726</v>
      </c>
      <c r="M164" s="15">
        <v>55</v>
      </c>
      <c r="N164" s="16">
        <f t="shared" si="4"/>
        <v>1023.2876712328767</v>
      </c>
      <c r="O164" s="17">
        <v>300</v>
      </c>
      <c r="P164" s="12"/>
      <c r="Q164" s="12"/>
      <c r="R164" s="20"/>
    </row>
    <row r="165" spans="1:18" ht="15">
      <c r="A165" s="8">
        <f ca="1">IFERROR(__xludf.DUMMYFUNCTION("SPLIT (REGEXEXTRACT (B165, ""\d+""),""-"")"),500)</f>
        <v>500</v>
      </c>
      <c r="B165" s="9" t="s">
        <v>339</v>
      </c>
      <c r="C165" s="10" t="s">
        <v>340</v>
      </c>
      <c r="D165" s="11">
        <v>182504055</v>
      </c>
      <c r="E165" s="12">
        <f t="array" ref="E165">INDEX('Себе Стоимость'!D$45:D$54, R165)</f>
        <v>333</v>
      </c>
      <c r="F165" s="12">
        <v>20</v>
      </c>
      <c r="G165" s="13">
        <f t="shared" si="0"/>
        <v>200.82191780821918</v>
      </c>
      <c r="H165" s="12">
        <v>7</v>
      </c>
      <c r="I165" s="12">
        <f t="shared" si="1"/>
        <v>70.287671232876704</v>
      </c>
      <c r="J165" s="12">
        <v>100</v>
      </c>
      <c r="K165" s="12">
        <v>0</v>
      </c>
      <c r="L165" s="14">
        <f t="shared" si="2"/>
        <v>2231.3546423135463</v>
      </c>
      <c r="M165" s="15">
        <v>55</v>
      </c>
      <c r="N165" s="16">
        <f t="shared" si="4"/>
        <v>1004.1095890410959</v>
      </c>
      <c r="O165" s="17">
        <v>300</v>
      </c>
      <c r="P165" s="12"/>
      <c r="Q165" s="12"/>
      <c r="R165" s="21"/>
    </row>
    <row r="166" spans="1:18" ht="15">
      <c r="A166" s="8">
        <f ca="1">IFERROR(__xludf.DUMMYFUNCTION("SPLIT (REGEXEXTRACT (B166, ""\d+""),""-"")"),600)</f>
        <v>600</v>
      </c>
      <c r="B166" s="9" t="s">
        <v>341</v>
      </c>
      <c r="C166" s="10" t="s">
        <v>342</v>
      </c>
      <c r="D166" s="11">
        <v>182504056</v>
      </c>
      <c r="E166" s="12">
        <f t="array" ref="E166">INDEX('Себе Стоимость'!D$45:D$54, R166)</f>
        <v>333</v>
      </c>
      <c r="F166" s="12">
        <v>20</v>
      </c>
      <c r="G166" s="13">
        <f t="shared" si="0"/>
        <v>200.82191780821918</v>
      </c>
      <c r="H166" s="12">
        <v>7</v>
      </c>
      <c r="I166" s="12">
        <f t="shared" si="1"/>
        <v>70.287671232876704</v>
      </c>
      <c r="J166" s="12">
        <v>100</v>
      </c>
      <c r="K166" s="12">
        <v>0</v>
      </c>
      <c r="L166" s="14">
        <f t="shared" si="2"/>
        <v>2231.3546423135463</v>
      </c>
      <c r="M166" s="15">
        <v>55</v>
      </c>
      <c r="N166" s="16">
        <f t="shared" si="4"/>
        <v>1004.1095890410959</v>
      </c>
      <c r="O166" s="17">
        <v>300</v>
      </c>
      <c r="P166" s="12"/>
      <c r="Q166" s="12"/>
      <c r="R166" s="21"/>
    </row>
    <row r="167" spans="1:18" ht="15">
      <c r="A167" s="8">
        <f ca="1">IFERROR(__xludf.DUMMYFUNCTION("SPLIT (REGEXEXTRACT (B167, ""\d+""),""-"")"),200)</f>
        <v>200</v>
      </c>
      <c r="B167" s="9" t="s">
        <v>343</v>
      </c>
      <c r="C167" s="10" t="s">
        <v>344</v>
      </c>
      <c r="D167" s="11">
        <v>182504057</v>
      </c>
      <c r="E167" s="12">
        <f t="array" ref="E167">INDEX('Себе Стоимость'!D$31:D$40, R167)</f>
        <v>347</v>
      </c>
      <c r="F167" s="12">
        <v>20</v>
      </c>
      <c r="G167" s="13">
        <f t="shared" si="0"/>
        <v>204.65753424657535</v>
      </c>
      <c r="H167" s="12">
        <v>7</v>
      </c>
      <c r="I167" s="12">
        <f t="shared" si="1"/>
        <v>71.630136986301366</v>
      </c>
      <c r="J167" s="12">
        <v>100</v>
      </c>
      <c r="K167" s="12">
        <v>0</v>
      </c>
      <c r="L167" s="14">
        <f t="shared" si="2"/>
        <v>2273.972602739726</v>
      </c>
      <c r="M167" s="15">
        <v>55</v>
      </c>
      <c r="N167" s="16">
        <f t="shared" si="4"/>
        <v>1023.2876712328767</v>
      </c>
      <c r="O167" s="17">
        <v>300</v>
      </c>
      <c r="P167" s="12"/>
      <c r="Q167" s="12"/>
      <c r="R167" s="20"/>
    </row>
    <row r="168" spans="1:18" ht="15">
      <c r="A168" s="8">
        <f ca="1">IFERROR(__xludf.DUMMYFUNCTION("SPLIT (REGEXEXTRACT (B168, ""\d+""),""-"")"),800)</f>
        <v>800</v>
      </c>
      <c r="B168" s="9" t="s">
        <v>345</v>
      </c>
      <c r="C168" s="10" t="s">
        <v>346</v>
      </c>
      <c r="D168" s="11">
        <v>182504058</v>
      </c>
      <c r="E168" s="12">
        <f t="array" ref="E168">INDEX('Себе Стоимость'!D$45:D$54, R168)</f>
        <v>333</v>
      </c>
      <c r="F168" s="12">
        <v>20</v>
      </c>
      <c r="G168" s="13">
        <f t="shared" si="0"/>
        <v>200.82191780821918</v>
      </c>
      <c r="H168" s="12">
        <v>7</v>
      </c>
      <c r="I168" s="12">
        <f t="shared" si="1"/>
        <v>70.287671232876704</v>
      </c>
      <c r="J168" s="12">
        <v>100</v>
      </c>
      <c r="K168" s="12">
        <v>0</v>
      </c>
      <c r="L168" s="14">
        <f t="shared" si="2"/>
        <v>2231.3546423135463</v>
      </c>
      <c r="M168" s="15">
        <v>55</v>
      </c>
      <c r="N168" s="16">
        <f t="shared" si="4"/>
        <v>1004.1095890410959</v>
      </c>
      <c r="O168" s="17">
        <v>300</v>
      </c>
      <c r="P168" s="12"/>
      <c r="Q168" s="12"/>
      <c r="R168" s="21"/>
    </row>
    <row r="169" spans="1:18" ht="15">
      <c r="A169" s="8">
        <f ca="1">IFERROR(__xludf.DUMMYFUNCTION("SPLIT (REGEXEXTRACT (B169, ""\d+""),""-"")"),300)</f>
        <v>300</v>
      </c>
      <c r="B169" s="9" t="s">
        <v>347</v>
      </c>
      <c r="C169" s="10" t="s">
        <v>348</v>
      </c>
      <c r="D169" s="11">
        <v>182504059</v>
      </c>
      <c r="E169" s="12">
        <f t="array" ref="E169">INDEX('Себе Стоимость'!D$17:D$26, R169)</f>
        <v>291</v>
      </c>
      <c r="F169" s="12">
        <v>20</v>
      </c>
      <c r="G169" s="13">
        <f t="shared" si="0"/>
        <v>189.31506849315068</v>
      </c>
      <c r="H169" s="12">
        <v>7</v>
      </c>
      <c r="I169" s="12">
        <f t="shared" si="1"/>
        <v>66.260273972602747</v>
      </c>
      <c r="J169" s="12">
        <v>100</v>
      </c>
      <c r="K169" s="12">
        <v>0</v>
      </c>
      <c r="L169" s="14">
        <f t="shared" si="2"/>
        <v>2103.5007610350076</v>
      </c>
      <c r="M169" s="15">
        <v>55</v>
      </c>
      <c r="N169" s="16">
        <f t="shared" si="4"/>
        <v>946.57534246575347</v>
      </c>
      <c r="O169" s="17">
        <v>300</v>
      </c>
      <c r="P169" s="12"/>
      <c r="Q169" s="12"/>
      <c r="R169" s="22"/>
    </row>
    <row r="170" spans="1:18" ht="15">
      <c r="A170" s="8">
        <f ca="1">IFERROR(__xludf.DUMMYFUNCTION("SPLIT (REGEXEXTRACT (B170, ""\d+""),""-"")"),900)</f>
        <v>900</v>
      </c>
      <c r="B170" s="9" t="s">
        <v>349</v>
      </c>
      <c r="C170" s="10" t="s">
        <v>350</v>
      </c>
      <c r="D170" s="11">
        <v>182504060</v>
      </c>
      <c r="E170" s="12">
        <f t="array" ref="E170">INDEX('Себе Стоимость'!D$45:D$54, R170)</f>
        <v>333</v>
      </c>
      <c r="F170" s="12">
        <v>20</v>
      </c>
      <c r="G170" s="13">
        <f t="shared" si="0"/>
        <v>200.82191780821918</v>
      </c>
      <c r="H170" s="12">
        <v>7</v>
      </c>
      <c r="I170" s="12">
        <f t="shared" si="1"/>
        <v>70.287671232876704</v>
      </c>
      <c r="J170" s="12">
        <v>100</v>
      </c>
      <c r="K170" s="12">
        <v>0</v>
      </c>
      <c r="L170" s="14">
        <f t="shared" si="2"/>
        <v>2231.3546423135463</v>
      </c>
      <c r="M170" s="15">
        <v>55</v>
      </c>
      <c r="N170" s="16">
        <f t="shared" si="4"/>
        <v>1004.1095890410959</v>
      </c>
      <c r="O170" s="17">
        <v>300</v>
      </c>
      <c r="P170" s="12"/>
      <c r="Q170" s="12"/>
      <c r="R170" s="21"/>
    </row>
    <row r="171" spans="1:18" ht="15">
      <c r="A171" s="8">
        <f ca="1">IFERROR(__xludf.DUMMYFUNCTION("SPLIT (REGEXEXTRACT (B171, ""\d+""),""-"")"),500)</f>
        <v>500</v>
      </c>
      <c r="B171" s="9" t="s">
        <v>351</v>
      </c>
      <c r="C171" s="10" t="s">
        <v>352</v>
      </c>
      <c r="D171" s="11">
        <v>182504061</v>
      </c>
      <c r="E171" s="12">
        <f t="array" ref="E171">INDEX('Себе Стоимость'!D$45:D$54, R171)</f>
        <v>333</v>
      </c>
      <c r="F171" s="12">
        <v>20</v>
      </c>
      <c r="G171" s="13">
        <f t="shared" si="0"/>
        <v>200.82191780821918</v>
      </c>
      <c r="H171" s="12">
        <v>7</v>
      </c>
      <c r="I171" s="12">
        <f t="shared" si="1"/>
        <v>70.287671232876704</v>
      </c>
      <c r="J171" s="12">
        <v>100</v>
      </c>
      <c r="K171" s="12">
        <v>0</v>
      </c>
      <c r="L171" s="14">
        <f t="shared" si="2"/>
        <v>2231.3546423135463</v>
      </c>
      <c r="M171" s="15">
        <v>55</v>
      </c>
      <c r="N171" s="16">
        <f t="shared" si="4"/>
        <v>1004.1095890410959</v>
      </c>
      <c r="O171" s="17">
        <v>300</v>
      </c>
      <c r="P171" s="12"/>
      <c r="Q171" s="12"/>
      <c r="R171" s="21"/>
    </row>
    <row r="172" spans="1:18" ht="15">
      <c r="A172" s="8">
        <f ca="1">IFERROR(__xludf.DUMMYFUNCTION("SPLIT (REGEXEXTRACT (B172, ""\d+""),""-"")"),500)</f>
        <v>500</v>
      </c>
      <c r="B172" s="9" t="s">
        <v>353</v>
      </c>
      <c r="C172" s="10" t="s">
        <v>354</v>
      </c>
      <c r="D172" s="11">
        <v>182504062</v>
      </c>
      <c r="E172" s="12">
        <f t="array" ref="E172">INDEX('Себе Стоимость'!D$45:D$54, R172)</f>
        <v>333</v>
      </c>
      <c r="F172" s="12">
        <v>20</v>
      </c>
      <c r="G172" s="13">
        <f t="shared" si="0"/>
        <v>200.82191780821918</v>
      </c>
      <c r="H172" s="12">
        <v>7</v>
      </c>
      <c r="I172" s="12">
        <f t="shared" si="1"/>
        <v>70.287671232876704</v>
      </c>
      <c r="J172" s="12">
        <v>100</v>
      </c>
      <c r="K172" s="12">
        <v>0</v>
      </c>
      <c r="L172" s="14">
        <f t="shared" si="2"/>
        <v>2231.3546423135463</v>
      </c>
      <c r="M172" s="15">
        <v>55</v>
      </c>
      <c r="N172" s="16">
        <f t="shared" si="4"/>
        <v>1004.1095890410959</v>
      </c>
      <c r="O172" s="17">
        <v>300</v>
      </c>
      <c r="P172" s="12"/>
      <c r="Q172" s="12"/>
      <c r="R172" s="21"/>
    </row>
    <row r="173" spans="1:18" ht="15">
      <c r="A173" s="8">
        <f ca="1">IFERROR(__xludf.DUMMYFUNCTION("SPLIT (REGEXEXTRACT (B173, ""\d+""),""-"")"),700)</f>
        <v>700</v>
      </c>
      <c r="B173" s="9" t="s">
        <v>355</v>
      </c>
      <c r="C173" s="10" t="s">
        <v>356</v>
      </c>
      <c r="D173" s="11">
        <v>182504063</v>
      </c>
      <c r="E173" s="12">
        <f t="array" ref="E173">INDEX('Себе Стоимость'!D$45:D$54, R173)</f>
        <v>333</v>
      </c>
      <c r="F173" s="12">
        <v>20</v>
      </c>
      <c r="G173" s="13">
        <f t="shared" si="0"/>
        <v>200.82191780821918</v>
      </c>
      <c r="H173" s="12">
        <v>7</v>
      </c>
      <c r="I173" s="12">
        <f t="shared" si="1"/>
        <v>70.287671232876704</v>
      </c>
      <c r="J173" s="12">
        <v>100</v>
      </c>
      <c r="K173" s="12">
        <v>0</v>
      </c>
      <c r="L173" s="14">
        <f t="shared" si="2"/>
        <v>2231.3546423135463</v>
      </c>
      <c r="M173" s="15">
        <v>55</v>
      </c>
      <c r="N173" s="16">
        <f t="shared" si="4"/>
        <v>1004.1095890410959</v>
      </c>
      <c r="O173" s="17">
        <v>300</v>
      </c>
      <c r="P173" s="12"/>
      <c r="Q173" s="12"/>
      <c r="R173" s="21"/>
    </row>
    <row r="174" spans="1:18" ht="15">
      <c r="A174" s="8">
        <f ca="1">IFERROR(__xludf.DUMMYFUNCTION("SPLIT (REGEXEXTRACT (B174, ""\d+""),""-"")"),900)</f>
        <v>900</v>
      </c>
      <c r="B174" s="9" t="s">
        <v>357</v>
      </c>
      <c r="C174" s="10" t="s">
        <v>358</v>
      </c>
      <c r="D174" s="11">
        <v>182504064</v>
      </c>
      <c r="E174" s="12">
        <f t="array" ref="E174">INDEX('Себе Стоимость'!D$17:D$26, R174)</f>
        <v>291</v>
      </c>
      <c r="F174" s="12">
        <v>20</v>
      </c>
      <c r="G174" s="13">
        <f t="shared" si="0"/>
        <v>189.31506849315068</v>
      </c>
      <c r="H174" s="12">
        <v>7</v>
      </c>
      <c r="I174" s="12">
        <f t="shared" si="1"/>
        <v>66.260273972602747</v>
      </c>
      <c r="J174" s="12">
        <v>100</v>
      </c>
      <c r="K174" s="12">
        <v>0</v>
      </c>
      <c r="L174" s="14">
        <f t="shared" si="2"/>
        <v>2103.5007610350076</v>
      </c>
      <c r="M174" s="15">
        <v>55</v>
      </c>
      <c r="N174" s="16">
        <f t="shared" si="4"/>
        <v>946.57534246575347</v>
      </c>
      <c r="O174" s="17">
        <v>300</v>
      </c>
      <c r="P174" s="12"/>
      <c r="Q174" s="12"/>
      <c r="R174" s="22"/>
    </row>
    <row r="175" spans="1:18" ht="15">
      <c r="A175" s="8">
        <f ca="1">IFERROR(__xludf.DUMMYFUNCTION("SPLIT (REGEXEXTRACT (B175, ""\d+""),""-"")"),400)</f>
        <v>400</v>
      </c>
      <c r="B175" s="9" t="s">
        <v>359</v>
      </c>
      <c r="C175" s="10" t="s">
        <v>360</v>
      </c>
      <c r="D175" s="11">
        <v>182504065</v>
      </c>
      <c r="E175" s="12">
        <f t="array" ref="E175">INDEX('Себе Стоимость'!D$45:D$54, R175)</f>
        <v>333</v>
      </c>
      <c r="F175" s="12">
        <v>20</v>
      </c>
      <c r="G175" s="13">
        <f t="shared" si="0"/>
        <v>200.82191780821918</v>
      </c>
      <c r="H175" s="12">
        <v>7</v>
      </c>
      <c r="I175" s="12">
        <f t="shared" si="1"/>
        <v>70.287671232876704</v>
      </c>
      <c r="J175" s="12">
        <v>100</v>
      </c>
      <c r="K175" s="12">
        <v>0</v>
      </c>
      <c r="L175" s="14">
        <f t="shared" si="2"/>
        <v>2231.3546423135463</v>
      </c>
      <c r="M175" s="15">
        <v>55</v>
      </c>
      <c r="N175" s="16">
        <f t="shared" si="4"/>
        <v>1004.1095890410959</v>
      </c>
      <c r="O175" s="17">
        <v>300</v>
      </c>
      <c r="P175" s="12"/>
      <c r="Q175" s="12"/>
      <c r="R175" s="21"/>
    </row>
    <row r="176" spans="1:18" ht="15">
      <c r="A176" s="8">
        <f ca="1">IFERROR(__xludf.DUMMYFUNCTION("SPLIT (REGEXEXTRACT (B176, ""\d+""),""-"")"),150)</f>
        <v>150</v>
      </c>
      <c r="B176" s="9" t="s">
        <v>361</v>
      </c>
      <c r="C176" s="10" t="s">
        <v>362</v>
      </c>
      <c r="D176" s="11">
        <v>182504066</v>
      </c>
      <c r="E176" s="12">
        <f t="array" ref="E176">INDEX('Себе Стоимость'!D$31:D$40, R176)</f>
        <v>347</v>
      </c>
      <c r="F176" s="12">
        <v>20</v>
      </c>
      <c r="G176" s="13">
        <f t="shared" si="0"/>
        <v>204.65753424657535</v>
      </c>
      <c r="H176" s="12">
        <v>7</v>
      </c>
      <c r="I176" s="12">
        <f t="shared" si="1"/>
        <v>71.630136986301366</v>
      </c>
      <c r="J176" s="12">
        <v>100</v>
      </c>
      <c r="K176" s="12">
        <v>0</v>
      </c>
      <c r="L176" s="14">
        <f t="shared" si="2"/>
        <v>2273.972602739726</v>
      </c>
      <c r="M176" s="15">
        <v>55</v>
      </c>
      <c r="N176" s="16">
        <f t="shared" si="4"/>
        <v>1023.2876712328767</v>
      </c>
      <c r="O176" s="17">
        <v>300</v>
      </c>
      <c r="P176" s="12"/>
      <c r="Q176" s="12"/>
      <c r="R176" s="20"/>
    </row>
    <row r="177" spans="1:18" ht="15">
      <c r="A177" s="8">
        <f ca="1">IFERROR(__xludf.DUMMYFUNCTION("SPLIT (REGEXEXTRACT (B177, ""\d+""),""-"")"),200)</f>
        <v>200</v>
      </c>
      <c r="B177" s="9" t="s">
        <v>363</v>
      </c>
      <c r="C177" s="10" t="s">
        <v>364</v>
      </c>
      <c r="D177" s="11">
        <v>182504067</v>
      </c>
      <c r="E177" s="12">
        <f t="array" ref="E177">INDEX('Себе Стоимость'!D$45:D$54, R177)</f>
        <v>333</v>
      </c>
      <c r="F177" s="12">
        <v>20</v>
      </c>
      <c r="G177" s="13">
        <f t="shared" si="0"/>
        <v>200.82191780821918</v>
      </c>
      <c r="H177" s="12">
        <v>7</v>
      </c>
      <c r="I177" s="12">
        <f t="shared" si="1"/>
        <v>70.287671232876704</v>
      </c>
      <c r="J177" s="12">
        <v>100</v>
      </c>
      <c r="K177" s="12">
        <v>0</v>
      </c>
      <c r="L177" s="14">
        <f t="shared" si="2"/>
        <v>2231.3546423135463</v>
      </c>
      <c r="M177" s="15">
        <v>55</v>
      </c>
      <c r="N177" s="16">
        <f t="shared" si="4"/>
        <v>1004.1095890410959</v>
      </c>
      <c r="O177" s="17">
        <v>300</v>
      </c>
      <c r="P177" s="12"/>
      <c r="Q177" s="12"/>
      <c r="R177" s="21"/>
    </row>
    <row r="178" spans="1:18" ht="15">
      <c r="A178" s="8">
        <f ca="1">IFERROR(__xludf.DUMMYFUNCTION("SPLIT (REGEXEXTRACT (B178, ""\d+""),""-"")"),300)</f>
        <v>300</v>
      </c>
      <c r="B178" s="9" t="s">
        <v>365</v>
      </c>
      <c r="C178" s="10" t="s">
        <v>366</v>
      </c>
      <c r="D178" s="11">
        <v>182504068</v>
      </c>
      <c r="E178" s="12">
        <f t="array" ref="E178">INDEX('Себе Стоимость'!D$17:D$26, R178)</f>
        <v>291</v>
      </c>
      <c r="F178" s="12">
        <v>20</v>
      </c>
      <c r="G178" s="13">
        <f t="shared" si="0"/>
        <v>189.31506849315068</v>
      </c>
      <c r="H178" s="12">
        <v>7</v>
      </c>
      <c r="I178" s="12">
        <f t="shared" si="1"/>
        <v>66.260273972602747</v>
      </c>
      <c r="J178" s="12">
        <v>100</v>
      </c>
      <c r="K178" s="12">
        <v>0</v>
      </c>
      <c r="L178" s="14">
        <f t="shared" si="2"/>
        <v>2103.5007610350076</v>
      </c>
      <c r="M178" s="15">
        <v>55</v>
      </c>
      <c r="N178" s="16">
        <f t="shared" si="4"/>
        <v>946.57534246575347</v>
      </c>
      <c r="O178" s="17">
        <v>300</v>
      </c>
      <c r="P178" s="12"/>
      <c r="Q178" s="12"/>
      <c r="R178" s="22"/>
    </row>
    <row r="179" spans="1:18" ht="15">
      <c r="A179" s="8">
        <f ca="1">IFERROR(__xludf.DUMMYFUNCTION("SPLIT (REGEXEXTRACT (B179, ""\d+""),""-"")"),400)</f>
        <v>400</v>
      </c>
      <c r="B179" s="9" t="s">
        <v>367</v>
      </c>
      <c r="C179" s="10" t="s">
        <v>368</v>
      </c>
      <c r="D179" s="11">
        <v>182504069</v>
      </c>
      <c r="E179" s="12">
        <f t="array" ref="E179">INDEX('Себе Стоимость'!D$45:D$54, R179)</f>
        <v>333</v>
      </c>
      <c r="F179" s="12">
        <v>20</v>
      </c>
      <c r="G179" s="13">
        <f t="shared" si="0"/>
        <v>200.82191780821918</v>
      </c>
      <c r="H179" s="12">
        <v>7</v>
      </c>
      <c r="I179" s="12">
        <f t="shared" si="1"/>
        <v>70.287671232876704</v>
      </c>
      <c r="J179" s="12">
        <v>100</v>
      </c>
      <c r="K179" s="12">
        <v>0</v>
      </c>
      <c r="L179" s="14">
        <f t="shared" si="2"/>
        <v>2231.3546423135463</v>
      </c>
      <c r="M179" s="15">
        <v>55</v>
      </c>
      <c r="N179" s="16">
        <f t="shared" si="4"/>
        <v>1004.1095890410959</v>
      </c>
      <c r="O179" s="17">
        <v>300</v>
      </c>
      <c r="P179" s="12"/>
      <c r="Q179" s="12"/>
      <c r="R179" s="21"/>
    </row>
    <row r="180" spans="1:18" ht="15">
      <c r="A180" s="8">
        <f ca="1">IFERROR(__xludf.DUMMYFUNCTION("SPLIT (REGEXEXTRACT (B180, ""\d+""),""-"")"),300)</f>
        <v>300</v>
      </c>
      <c r="B180" s="9" t="s">
        <v>369</v>
      </c>
      <c r="C180" s="10" t="s">
        <v>370</v>
      </c>
      <c r="D180" s="11">
        <v>182504070</v>
      </c>
      <c r="E180" s="12">
        <f t="array" ref="E180">INDEX('Себе Стоимость'!D$45:D$54, R180)</f>
        <v>333</v>
      </c>
      <c r="F180" s="12">
        <v>20</v>
      </c>
      <c r="G180" s="13">
        <f t="shared" si="0"/>
        <v>200.82191780821918</v>
      </c>
      <c r="H180" s="12">
        <v>7</v>
      </c>
      <c r="I180" s="12">
        <f t="shared" si="1"/>
        <v>70.287671232876704</v>
      </c>
      <c r="J180" s="12">
        <v>100</v>
      </c>
      <c r="K180" s="12">
        <v>0</v>
      </c>
      <c r="L180" s="14">
        <f t="shared" si="2"/>
        <v>2231.3546423135463</v>
      </c>
      <c r="M180" s="15">
        <v>55</v>
      </c>
      <c r="N180" s="16">
        <f t="shared" si="4"/>
        <v>1004.1095890410959</v>
      </c>
      <c r="O180" s="17">
        <v>300</v>
      </c>
      <c r="P180" s="12"/>
      <c r="Q180" s="12"/>
      <c r="R180" s="21"/>
    </row>
    <row r="181" spans="1:18" ht="15">
      <c r="A181" s="8">
        <f ca="1">IFERROR(__xludf.DUMMYFUNCTION("SPLIT (REGEXEXTRACT (B181, ""\d+""),""-"")"),200)</f>
        <v>200</v>
      </c>
      <c r="B181" s="9" t="s">
        <v>371</v>
      </c>
      <c r="C181" s="10" t="s">
        <v>372</v>
      </c>
      <c r="D181" s="11">
        <v>182504071</v>
      </c>
      <c r="E181" s="12">
        <f t="array" ref="E181">INDEX('Себе Стоимость'!D$31:D$40, R181)</f>
        <v>347</v>
      </c>
      <c r="F181" s="12">
        <v>20</v>
      </c>
      <c r="G181" s="13">
        <f t="shared" si="0"/>
        <v>204.65753424657535</v>
      </c>
      <c r="H181" s="12">
        <v>7</v>
      </c>
      <c r="I181" s="12">
        <f t="shared" si="1"/>
        <v>71.630136986301366</v>
      </c>
      <c r="J181" s="12">
        <v>100</v>
      </c>
      <c r="K181" s="12">
        <v>0</v>
      </c>
      <c r="L181" s="14">
        <f t="shared" si="2"/>
        <v>2273.972602739726</v>
      </c>
      <c r="M181" s="15">
        <v>55</v>
      </c>
      <c r="N181" s="16">
        <f t="shared" si="4"/>
        <v>1023.2876712328767</v>
      </c>
      <c r="O181" s="17">
        <v>300</v>
      </c>
      <c r="P181" s="12"/>
      <c r="Q181" s="12"/>
      <c r="R181" s="20"/>
    </row>
    <row r="182" spans="1:18" ht="15">
      <c r="A182" s="8">
        <f ca="1">IFERROR(__xludf.DUMMYFUNCTION("SPLIT (REGEXEXTRACT (B182, ""\d+""),""-"")"),600)</f>
        <v>600</v>
      </c>
      <c r="B182" s="9" t="s">
        <v>373</v>
      </c>
      <c r="C182" s="10" t="s">
        <v>374</v>
      </c>
      <c r="D182" s="11">
        <v>182504072</v>
      </c>
      <c r="E182" s="12">
        <f t="array" ref="E182">INDEX('Себе Стоимость'!D$31:D$40, R182)</f>
        <v>347</v>
      </c>
      <c r="F182" s="12">
        <v>20</v>
      </c>
      <c r="G182" s="13">
        <f t="shared" si="0"/>
        <v>204.65753424657535</v>
      </c>
      <c r="H182" s="12">
        <v>7</v>
      </c>
      <c r="I182" s="12">
        <f t="shared" si="1"/>
        <v>71.630136986301366</v>
      </c>
      <c r="J182" s="12">
        <v>100</v>
      </c>
      <c r="K182" s="12">
        <v>0</v>
      </c>
      <c r="L182" s="14">
        <f t="shared" si="2"/>
        <v>2273.972602739726</v>
      </c>
      <c r="M182" s="15">
        <v>55</v>
      </c>
      <c r="N182" s="16">
        <f t="shared" si="4"/>
        <v>1023.2876712328767</v>
      </c>
      <c r="O182" s="17">
        <v>300</v>
      </c>
      <c r="P182" s="12"/>
      <c r="Q182" s="12"/>
      <c r="R182" s="20"/>
    </row>
    <row r="183" spans="1:18" ht="15">
      <c r="A183" s="8">
        <f ca="1">IFERROR(__xludf.DUMMYFUNCTION("SPLIT (REGEXEXTRACT (B183, ""\d+""),""-"")"),400)</f>
        <v>400</v>
      </c>
      <c r="B183" s="9" t="s">
        <v>375</v>
      </c>
      <c r="C183" s="10" t="s">
        <v>376</v>
      </c>
      <c r="D183" s="11">
        <v>182504073</v>
      </c>
      <c r="E183" s="12">
        <f t="array" ref="E183">INDEX('Себе Стоимость'!D$17:D$26, R183)</f>
        <v>291</v>
      </c>
      <c r="F183" s="12">
        <v>20</v>
      </c>
      <c r="G183" s="13">
        <f t="shared" si="0"/>
        <v>189.31506849315068</v>
      </c>
      <c r="H183" s="12">
        <v>7</v>
      </c>
      <c r="I183" s="12">
        <f t="shared" si="1"/>
        <v>66.260273972602747</v>
      </c>
      <c r="J183" s="12">
        <v>100</v>
      </c>
      <c r="K183" s="12">
        <v>0</v>
      </c>
      <c r="L183" s="14">
        <f t="shared" si="2"/>
        <v>2103.5007610350076</v>
      </c>
      <c r="M183" s="15">
        <v>55</v>
      </c>
      <c r="N183" s="16">
        <f t="shared" si="4"/>
        <v>946.57534246575347</v>
      </c>
      <c r="O183" s="17">
        <v>300</v>
      </c>
      <c r="P183" s="12"/>
      <c r="Q183" s="12"/>
      <c r="R183" s="22"/>
    </row>
    <row r="184" spans="1:18" ht="15">
      <c r="A184" s="8">
        <f ca="1">IFERROR(__xludf.DUMMYFUNCTION("SPLIT (REGEXEXTRACT (B184, ""\d+""),""-"")"),900)</f>
        <v>900</v>
      </c>
      <c r="B184" s="9" t="s">
        <v>377</v>
      </c>
      <c r="C184" s="10" t="s">
        <v>378</v>
      </c>
      <c r="D184" s="11">
        <v>182504074</v>
      </c>
      <c r="E184" s="12">
        <f t="array" ref="E184">INDEX('Себе Стоимость'!D$17:D$26, R184)</f>
        <v>291</v>
      </c>
      <c r="F184" s="12">
        <v>20</v>
      </c>
      <c r="G184" s="13">
        <f t="shared" si="0"/>
        <v>189.31506849315068</v>
      </c>
      <c r="H184" s="12">
        <v>7</v>
      </c>
      <c r="I184" s="12">
        <f t="shared" si="1"/>
        <v>66.260273972602747</v>
      </c>
      <c r="J184" s="12">
        <v>100</v>
      </c>
      <c r="K184" s="12">
        <v>0</v>
      </c>
      <c r="L184" s="14">
        <f t="shared" si="2"/>
        <v>2103.5007610350076</v>
      </c>
      <c r="M184" s="15">
        <v>55</v>
      </c>
      <c r="N184" s="16">
        <f t="shared" si="4"/>
        <v>946.57534246575347</v>
      </c>
      <c r="O184" s="17">
        <v>300</v>
      </c>
      <c r="P184" s="12"/>
      <c r="Q184" s="12"/>
      <c r="R184" s="22"/>
    </row>
    <row r="185" spans="1:18" ht="15">
      <c r="A185" s="8">
        <f ca="1">IFERROR(__xludf.DUMMYFUNCTION("SPLIT (REGEXEXTRACT (B185, ""\d+""),""-"")"),600)</f>
        <v>600</v>
      </c>
      <c r="B185" s="9" t="s">
        <v>379</v>
      </c>
      <c r="C185" s="10" t="s">
        <v>380</v>
      </c>
      <c r="D185" s="11">
        <v>182504075</v>
      </c>
      <c r="E185" s="12">
        <f t="array" ref="E185">INDEX('Себе Стоимость'!D$17:D$26, R185)</f>
        <v>291</v>
      </c>
      <c r="F185" s="12">
        <v>20</v>
      </c>
      <c r="G185" s="13">
        <f t="shared" si="0"/>
        <v>189.31506849315068</v>
      </c>
      <c r="H185" s="12">
        <v>7</v>
      </c>
      <c r="I185" s="12">
        <f t="shared" si="1"/>
        <v>66.260273972602747</v>
      </c>
      <c r="J185" s="12">
        <v>100</v>
      </c>
      <c r="K185" s="12">
        <v>0</v>
      </c>
      <c r="L185" s="14">
        <f t="shared" si="2"/>
        <v>2103.5007610350076</v>
      </c>
      <c r="M185" s="15">
        <v>55</v>
      </c>
      <c r="N185" s="16">
        <f t="shared" si="4"/>
        <v>946.57534246575347</v>
      </c>
      <c r="O185" s="17">
        <v>300</v>
      </c>
      <c r="P185" s="12"/>
      <c r="Q185" s="12"/>
      <c r="R185" s="22"/>
    </row>
    <row r="186" spans="1:18" ht="15">
      <c r="A186" s="8">
        <f ca="1">IFERROR(__xludf.DUMMYFUNCTION("SPLIT (REGEXEXTRACT (B186, ""\d+""),""-"")"),400)</f>
        <v>400</v>
      </c>
      <c r="B186" s="9" t="s">
        <v>381</v>
      </c>
      <c r="C186" s="10" t="s">
        <v>382</v>
      </c>
      <c r="D186" s="11">
        <v>182504076</v>
      </c>
      <c r="E186" s="12">
        <f t="array" ref="E186">INDEX('Себе Стоимость'!D$31:D$40, R186)</f>
        <v>347</v>
      </c>
      <c r="F186" s="12">
        <v>20</v>
      </c>
      <c r="G186" s="13">
        <f t="shared" si="0"/>
        <v>204.65753424657535</v>
      </c>
      <c r="H186" s="12">
        <v>7</v>
      </c>
      <c r="I186" s="12">
        <f t="shared" si="1"/>
        <v>71.630136986301366</v>
      </c>
      <c r="J186" s="12">
        <v>100</v>
      </c>
      <c r="K186" s="12">
        <v>0</v>
      </c>
      <c r="L186" s="14">
        <f t="shared" si="2"/>
        <v>2273.972602739726</v>
      </c>
      <c r="M186" s="15">
        <v>55</v>
      </c>
      <c r="N186" s="16">
        <f t="shared" si="4"/>
        <v>1023.2876712328767</v>
      </c>
      <c r="O186" s="17">
        <v>300</v>
      </c>
      <c r="P186" s="12"/>
      <c r="Q186" s="12"/>
      <c r="R186" s="20"/>
    </row>
    <row r="187" spans="1:18" ht="15">
      <c r="A187" s="8">
        <f ca="1">IFERROR(__xludf.DUMMYFUNCTION("SPLIT (REGEXEXTRACT (B187, ""\d+""),""-"")"),150)</f>
        <v>150</v>
      </c>
      <c r="B187" s="9" t="s">
        <v>383</v>
      </c>
      <c r="C187" s="10" t="s">
        <v>384</v>
      </c>
      <c r="D187" s="11">
        <v>182504077</v>
      </c>
      <c r="E187" s="12">
        <f t="array" ref="E187">INDEX('Себе Стоимость'!D$45:D$54, R187)</f>
        <v>333</v>
      </c>
      <c r="F187" s="12">
        <v>20</v>
      </c>
      <c r="G187" s="13">
        <f t="shared" si="0"/>
        <v>200.82191780821918</v>
      </c>
      <c r="H187" s="12">
        <v>7</v>
      </c>
      <c r="I187" s="12">
        <f t="shared" si="1"/>
        <v>70.287671232876704</v>
      </c>
      <c r="J187" s="12">
        <v>100</v>
      </c>
      <c r="K187" s="12">
        <v>0</v>
      </c>
      <c r="L187" s="14">
        <f t="shared" si="2"/>
        <v>2231.3546423135463</v>
      </c>
      <c r="M187" s="15">
        <v>55</v>
      </c>
      <c r="N187" s="16">
        <f t="shared" si="4"/>
        <v>1004.1095890410959</v>
      </c>
      <c r="O187" s="17">
        <v>300</v>
      </c>
      <c r="P187" s="12"/>
      <c r="Q187" s="12"/>
      <c r="R187" s="21"/>
    </row>
    <row r="188" spans="1:18" ht="15">
      <c r="A188" s="8">
        <f ca="1">IFERROR(__xludf.DUMMYFUNCTION("SPLIT (REGEXEXTRACT (B188, ""\d+""),""-"")"),900)</f>
        <v>900</v>
      </c>
      <c r="B188" s="9" t="s">
        <v>385</v>
      </c>
      <c r="C188" s="10" t="s">
        <v>386</v>
      </c>
      <c r="D188" s="11">
        <v>182504078</v>
      </c>
      <c r="E188" s="12">
        <f t="array" ref="E188">INDEX('Себе Стоимость'!D$17:D$26, R188)</f>
        <v>291</v>
      </c>
      <c r="F188" s="12">
        <v>20</v>
      </c>
      <c r="G188" s="13">
        <f t="shared" si="0"/>
        <v>189.31506849315068</v>
      </c>
      <c r="H188" s="12">
        <v>7</v>
      </c>
      <c r="I188" s="12">
        <f t="shared" si="1"/>
        <v>66.260273972602747</v>
      </c>
      <c r="J188" s="12">
        <v>100</v>
      </c>
      <c r="K188" s="12">
        <v>0</v>
      </c>
      <c r="L188" s="14">
        <f t="shared" si="2"/>
        <v>2103.5007610350076</v>
      </c>
      <c r="M188" s="15">
        <v>55</v>
      </c>
      <c r="N188" s="16">
        <f t="shared" si="4"/>
        <v>946.57534246575347</v>
      </c>
      <c r="O188" s="17">
        <v>300</v>
      </c>
      <c r="P188" s="12"/>
      <c r="Q188" s="12"/>
      <c r="R188" s="22"/>
    </row>
    <row r="189" spans="1:18" ht="15">
      <c r="A189" s="8">
        <f ca="1">IFERROR(__xludf.DUMMYFUNCTION("SPLIT (REGEXEXTRACT (B189, ""\d+""),""-"")"),150)</f>
        <v>150</v>
      </c>
      <c r="B189" s="9" t="s">
        <v>387</v>
      </c>
      <c r="C189" s="10" t="s">
        <v>388</v>
      </c>
      <c r="D189" s="11">
        <v>182504079</v>
      </c>
      <c r="E189" s="12">
        <f t="array" ref="E189">INDEX('Себе Стоимость'!D$17:D$26, R189)</f>
        <v>291</v>
      </c>
      <c r="F189" s="12">
        <v>20</v>
      </c>
      <c r="G189" s="13">
        <f t="shared" si="0"/>
        <v>189.31506849315068</v>
      </c>
      <c r="H189" s="12">
        <v>7</v>
      </c>
      <c r="I189" s="12">
        <f t="shared" si="1"/>
        <v>66.260273972602747</v>
      </c>
      <c r="J189" s="12">
        <v>100</v>
      </c>
      <c r="K189" s="12">
        <v>0</v>
      </c>
      <c r="L189" s="14">
        <f t="shared" si="2"/>
        <v>2103.5007610350076</v>
      </c>
      <c r="M189" s="15">
        <v>55</v>
      </c>
      <c r="N189" s="16">
        <f t="shared" si="4"/>
        <v>946.57534246575347</v>
      </c>
      <c r="O189" s="17">
        <v>300</v>
      </c>
      <c r="P189" s="12"/>
      <c r="Q189" s="12"/>
      <c r="R189" s="22"/>
    </row>
    <row r="190" spans="1:18" ht="15">
      <c r="A190" s="8">
        <f ca="1">IFERROR(__xludf.DUMMYFUNCTION("SPLIT (REGEXEXTRACT (B190, ""\d+""),""-"")"),1000)</f>
        <v>1000</v>
      </c>
      <c r="B190" s="9" t="s">
        <v>389</v>
      </c>
      <c r="C190" s="10" t="s">
        <v>390</v>
      </c>
      <c r="D190" s="11">
        <v>182504080</v>
      </c>
      <c r="E190" s="12">
        <f t="array" ref="E190">INDEX('Себе Стоимость'!D$17:D$26, R190)</f>
        <v>291</v>
      </c>
      <c r="F190" s="12">
        <v>20</v>
      </c>
      <c r="G190" s="13">
        <f t="shared" si="0"/>
        <v>189.31506849315068</v>
      </c>
      <c r="H190" s="12">
        <v>7</v>
      </c>
      <c r="I190" s="12">
        <f t="shared" si="1"/>
        <v>66.260273972602747</v>
      </c>
      <c r="J190" s="12">
        <v>100</v>
      </c>
      <c r="K190" s="12">
        <v>0</v>
      </c>
      <c r="L190" s="14">
        <f t="shared" si="2"/>
        <v>2103.5007610350076</v>
      </c>
      <c r="M190" s="15">
        <v>55</v>
      </c>
      <c r="N190" s="16">
        <f t="shared" si="4"/>
        <v>946.57534246575347</v>
      </c>
      <c r="O190" s="17">
        <v>300</v>
      </c>
      <c r="P190" s="12"/>
      <c r="Q190" s="12"/>
      <c r="R190" s="22"/>
    </row>
    <row r="191" spans="1:18" ht="15">
      <c r="A191" s="8">
        <f ca="1">IFERROR(__xludf.DUMMYFUNCTION("SPLIT (REGEXEXTRACT (B191, ""\d+""),""-"")"),200)</f>
        <v>200</v>
      </c>
      <c r="B191" s="9" t="s">
        <v>391</v>
      </c>
      <c r="C191" s="10" t="s">
        <v>392</v>
      </c>
      <c r="D191" s="11">
        <v>182504081</v>
      </c>
      <c r="E191" s="12">
        <f t="array" ref="E191">INDEX('Себе Стоимость'!D$31:D$40, R191)</f>
        <v>347</v>
      </c>
      <c r="F191" s="12">
        <v>20</v>
      </c>
      <c r="G191" s="13">
        <f t="shared" si="0"/>
        <v>204.65753424657535</v>
      </c>
      <c r="H191" s="12">
        <v>7</v>
      </c>
      <c r="I191" s="12">
        <f t="shared" si="1"/>
        <v>71.630136986301366</v>
      </c>
      <c r="J191" s="12">
        <v>100</v>
      </c>
      <c r="K191" s="12">
        <v>0</v>
      </c>
      <c r="L191" s="14">
        <f t="shared" si="2"/>
        <v>2273.972602739726</v>
      </c>
      <c r="M191" s="15">
        <v>55</v>
      </c>
      <c r="N191" s="16">
        <f t="shared" si="4"/>
        <v>1023.2876712328767</v>
      </c>
      <c r="O191" s="17">
        <v>300</v>
      </c>
      <c r="P191" s="12"/>
      <c r="Q191" s="12"/>
      <c r="R191" s="20"/>
    </row>
    <row r="192" spans="1:18" ht="15">
      <c r="A192" s="8">
        <f ca="1">IFERROR(__xludf.DUMMYFUNCTION("SPLIT (REGEXEXTRACT (B192, ""\d+""),""-"")"),200)</f>
        <v>200</v>
      </c>
      <c r="B192" s="9" t="s">
        <v>393</v>
      </c>
      <c r="C192" s="10" t="s">
        <v>394</v>
      </c>
      <c r="D192" s="11">
        <v>182504082</v>
      </c>
      <c r="E192" s="12">
        <f t="array" ref="E192">INDEX('Себе Стоимость'!D$31:D$40, R192)</f>
        <v>347</v>
      </c>
      <c r="F192" s="12">
        <v>20</v>
      </c>
      <c r="G192" s="13">
        <f t="shared" si="0"/>
        <v>204.65753424657535</v>
      </c>
      <c r="H192" s="12">
        <v>7</v>
      </c>
      <c r="I192" s="12">
        <f t="shared" si="1"/>
        <v>71.630136986301366</v>
      </c>
      <c r="J192" s="12">
        <v>100</v>
      </c>
      <c r="K192" s="12">
        <v>0</v>
      </c>
      <c r="L192" s="14">
        <f t="shared" si="2"/>
        <v>2273.972602739726</v>
      </c>
      <c r="M192" s="15">
        <v>55</v>
      </c>
      <c r="N192" s="16">
        <f t="shared" si="4"/>
        <v>1023.2876712328767</v>
      </c>
      <c r="O192" s="17">
        <v>300</v>
      </c>
      <c r="P192" s="12"/>
      <c r="Q192" s="12"/>
      <c r="R192" s="20"/>
    </row>
    <row r="193" spans="1:18" ht="15">
      <c r="A193" s="8">
        <f ca="1">IFERROR(__xludf.DUMMYFUNCTION("SPLIT (REGEXEXTRACT (B193, ""\d+""),""-"")"),600)</f>
        <v>600</v>
      </c>
      <c r="B193" s="9" t="s">
        <v>395</v>
      </c>
      <c r="C193" s="10" t="s">
        <v>396</v>
      </c>
      <c r="D193" s="11">
        <v>182504083</v>
      </c>
      <c r="E193" s="12">
        <f t="array" ref="E193">INDEX('Себе Стоимость'!D$45:D$54, R193)</f>
        <v>333</v>
      </c>
      <c r="F193" s="12">
        <v>20</v>
      </c>
      <c r="G193" s="13">
        <f t="shared" si="0"/>
        <v>200.82191780821918</v>
      </c>
      <c r="H193" s="12">
        <v>7</v>
      </c>
      <c r="I193" s="12">
        <f t="shared" si="1"/>
        <v>70.287671232876704</v>
      </c>
      <c r="J193" s="12">
        <v>100</v>
      </c>
      <c r="K193" s="12">
        <v>0</v>
      </c>
      <c r="L193" s="14">
        <f t="shared" si="2"/>
        <v>2231.3546423135463</v>
      </c>
      <c r="M193" s="15">
        <v>55</v>
      </c>
      <c r="N193" s="16">
        <f t="shared" si="4"/>
        <v>1004.1095890410959</v>
      </c>
      <c r="O193" s="17">
        <v>300</v>
      </c>
      <c r="P193" s="12"/>
      <c r="Q193" s="12"/>
      <c r="R193" s="21"/>
    </row>
    <row r="194" spans="1:18" ht="15">
      <c r="A194" s="8">
        <f ca="1">IFERROR(__xludf.DUMMYFUNCTION("SPLIT (REGEXEXTRACT (B194, ""\d+""),""-"")"),400)</f>
        <v>400</v>
      </c>
      <c r="B194" s="9" t="s">
        <v>397</v>
      </c>
      <c r="C194" s="10" t="s">
        <v>398</v>
      </c>
      <c r="D194" s="11">
        <v>182504084</v>
      </c>
      <c r="E194" s="12">
        <f t="array" ref="E194">INDEX('Себе Стоимость'!D$31:D$40, R194)</f>
        <v>347</v>
      </c>
      <c r="F194" s="12">
        <v>20</v>
      </c>
      <c r="G194" s="13">
        <f t="shared" si="0"/>
        <v>204.65753424657535</v>
      </c>
      <c r="H194" s="12">
        <v>7</v>
      </c>
      <c r="I194" s="12">
        <f t="shared" si="1"/>
        <v>71.630136986301366</v>
      </c>
      <c r="J194" s="12">
        <v>100</v>
      </c>
      <c r="K194" s="12">
        <v>0</v>
      </c>
      <c r="L194" s="14">
        <f t="shared" si="2"/>
        <v>2273.972602739726</v>
      </c>
      <c r="M194" s="15">
        <v>55</v>
      </c>
      <c r="N194" s="16">
        <f t="shared" si="4"/>
        <v>1023.2876712328767</v>
      </c>
      <c r="O194" s="17">
        <v>300</v>
      </c>
      <c r="P194" s="12"/>
      <c r="Q194" s="12"/>
      <c r="R194" s="20"/>
    </row>
    <row r="195" spans="1:18" ht="15">
      <c r="A195" s="8">
        <f ca="1">IFERROR(__xludf.DUMMYFUNCTION("SPLIT (REGEXEXTRACT (B195, ""\d+""),""-"")"),700)</f>
        <v>700</v>
      </c>
      <c r="B195" s="9" t="s">
        <v>399</v>
      </c>
      <c r="C195" s="10" t="s">
        <v>400</v>
      </c>
      <c r="D195" s="11">
        <v>182504085</v>
      </c>
      <c r="E195" s="12">
        <f t="array" ref="E195">INDEX('Себе Стоимость'!D$17:D$26, R195)</f>
        <v>291</v>
      </c>
      <c r="F195" s="12">
        <v>20</v>
      </c>
      <c r="G195" s="13">
        <f t="shared" si="0"/>
        <v>189.31506849315068</v>
      </c>
      <c r="H195" s="12">
        <v>7</v>
      </c>
      <c r="I195" s="12">
        <f t="shared" si="1"/>
        <v>66.260273972602747</v>
      </c>
      <c r="J195" s="12">
        <v>100</v>
      </c>
      <c r="K195" s="12">
        <v>0</v>
      </c>
      <c r="L195" s="14">
        <f t="shared" si="2"/>
        <v>2103.5007610350076</v>
      </c>
      <c r="M195" s="15">
        <v>55</v>
      </c>
      <c r="N195" s="16">
        <f t="shared" si="4"/>
        <v>946.57534246575347</v>
      </c>
      <c r="O195" s="17">
        <v>300</v>
      </c>
      <c r="P195" s="12"/>
      <c r="Q195" s="12"/>
      <c r="R195" s="22"/>
    </row>
    <row r="196" spans="1:18" ht="15">
      <c r="A196" s="8">
        <f ca="1">IFERROR(__xludf.DUMMYFUNCTION("SPLIT (REGEXEXTRACT (B196, ""\d+""),""-"")"),600)</f>
        <v>600</v>
      </c>
      <c r="B196" s="9" t="s">
        <v>401</v>
      </c>
      <c r="C196" s="10" t="s">
        <v>402</v>
      </c>
      <c r="D196" s="11">
        <v>182504086</v>
      </c>
      <c r="E196" s="12">
        <f t="array" ref="E196">INDEX('Себе Стоимость'!D$31:D$40, R196)</f>
        <v>347</v>
      </c>
      <c r="F196" s="12">
        <v>20</v>
      </c>
      <c r="G196" s="13">
        <f t="shared" si="0"/>
        <v>204.65753424657535</v>
      </c>
      <c r="H196" s="12">
        <v>7</v>
      </c>
      <c r="I196" s="12">
        <f t="shared" si="1"/>
        <v>71.630136986301366</v>
      </c>
      <c r="J196" s="12">
        <v>100</v>
      </c>
      <c r="K196" s="12">
        <v>0</v>
      </c>
      <c r="L196" s="14">
        <f t="shared" si="2"/>
        <v>2273.972602739726</v>
      </c>
      <c r="M196" s="15">
        <v>55</v>
      </c>
      <c r="N196" s="16">
        <f t="shared" si="4"/>
        <v>1023.2876712328767</v>
      </c>
      <c r="O196" s="17">
        <v>300</v>
      </c>
      <c r="P196" s="12"/>
      <c r="Q196" s="12"/>
      <c r="R196" s="20"/>
    </row>
    <row r="197" spans="1:18" ht="15">
      <c r="A197" s="8">
        <f ca="1">IFERROR(__xludf.DUMMYFUNCTION("SPLIT (REGEXEXTRACT (B197, ""\d+""),""-"")"),700)</f>
        <v>700</v>
      </c>
      <c r="B197" s="9" t="s">
        <v>403</v>
      </c>
      <c r="C197" s="10" t="s">
        <v>404</v>
      </c>
      <c r="D197" s="11">
        <v>182504087</v>
      </c>
      <c r="E197" s="12">
        <f t="array" ref="E197">INDEX('Себе Стоимость'!D$45:D$54, R197)</f>
        <v>333</v>
      </c>
      <c r="F197" s="12">
        <v>20</v>
      </c>
      <c r="G197" s="13">
        <f t="shared" si="0"/>
        <v>200.82191780821918</v>
      </c>
      <c r="H197" s="12">
        <v>7</v>
      </c>
      <c r="I197" s="12">
        <f t="shared" si="1"/>
        <v>70.287671232876704</v>
      </c>
      <c r="J197" s="12">
        <v>100</v>
      </c>
      <c r="K197" s="12">
        <v>0</v>
      </c>
      <c r="L197" s="14">
        <f t="shared" si="2"/>
        <v>2231.3546423135463</v>
      </c>
      <c r="M197" s="15">
        <v>55</v>
      </c>
      <c r="N197" s="16">
        <f t="shared" si="4"/>
        <v>1004.1095890410959</v>
      </c>
      <c r="O197" s="17">
        <v>300</v>
      </c>
      <c r="P197" s="12"/>
      <c r="Q197" s="12"/>
      <c r="R197" s="21"/>
    </row>
    <row r="198" spans="1:18" ht="15">
      <c r="A198" s="8">
        <f ca="1">IFERROR(__xludf.DUMMYFUNCTION("SPLIT (REGEXEXTRACT (B198, ""\d+""),""-"")"),700)</f>
        <v>700</v>
      </c>
      <c r="B198" s="9" t="s">
        <v>405</v>
      </c>
      <c r="C198" s="10" t="s">
        <v>406</v>
      </c>
      <c r="D198" s="11">
        <v>182504088</v>
      </c>
      <c r="E198" s="12">
        <f t="array" ref="E198">INDEX('Себе Стоимость'!D$17:D$26, R198)</f>
        <v>291</v>
      </c>
      <c r="F198" s="12">
        <v>20</v>
      </c>
      <c r="G198" s="13">
        <f t="shared" si="0"/>
        <v>189.31506849315068</v>
      </c>
      <c r="H198" s="12">
        <v>7</v>
      </c>
      <c r="I198" s="12">
        <f t="shared" si="1"/>
        <v>66.260273972602747</v>
      </c>
      <c r="J198" s="12">
        <v>100</v>
      </c>
      <c r="K198" s="12">
        <v>0</v>
      </c>
      <c r="L198" s="14">
        <f t="shared" si="2"/>
        <v>2103.5007610350076</v>
      </c>
      <c r="M198" s="15">
        <v>55</v>
      </c>
      <c r="N198" s="16">
        <f t="shared" si="4"/>
        <v>946.57534246575347</v>
      </c>
      <c r="O198" s="17">
        <v>300</v>
      </c>
      <c r="P198" s="12"/>
      <c r="Q198" s="12"/>
      <c r="R198" s="22"/>
    </row>
    <row r="199" spans="1:18" ht="15">
      <c r="A199" s="8">
        <f ca="1">IFERROR(__xludf.DUMMYFUNCTION("SPLIT (REGEXEXTRACT (B199, ""\d+""),""-"")"),200)</f>
        <v>200</v>
      </c>
      <c r="B199" s="9" t="s">
        <v>407</v>
      </c>
      <c r="C199" s="10" t="s">
        <v>408</v>
      </c>
      <c r="D199" s="11">
        <v>182504089</v>
      </c>
      <c r="E199" s="12">
        <f t="array" ref="E199">INDEX('Себе Стоимость'!D$17:D$26, R199)</f>
        <v>291</v>
      </c>
      <c r="F199" s="12">
        <v>20</v>
      </c>
      <c r="G199" s="13">
        <f t="shared" si="0"/>
        <v>189.31506849315068</v>
      </c>
      <c r="H199" s="12">
        <v>7</v>
      </c>
      <c r="I199" s="12">
        <f t="shared" si="1"/>
        <v>66.260273972602747</v>
      </c>
      <c r="J199" s="12">
        <v>100</v>
      </c>
      <c r="K199" s="12">
        <v>0</v>
      </c>
      <c r="L199" s="14">
        <f t="shared" si="2"/>
        <v>2103.5007610350076</v>
      </c>
      <c r="M199" s="15">
        <v>55</v>
      </c>
      <c r="N199" s="16">
        <f t="shared" si="4"/>
        <v>946.57534246575347</v>
      </c>
      <c r="O199" s="17">
        <v>300</v>
      </c>
      <c r="P199" s="12"/>
      <c r="Q199" s="12"/>
      <c r="R199" s="22"/>
    </row>
    <row r="200" spans="1:18" ht="15">
      <c r="A200" s="8">
        <f ca="1">IFERROR(__xludf.DUMMYFUNCTION("SPLIT (REGEXEXTRACT (B200, ""\d+""),""-"")"),1000)</f>
        <v>1000</v>
      </c>
      <c r="B200" s="9" t="s">
        <v>409</v>
      </c>
      <c r="C200" s="10" t="s">
        <v>410</v>
      </c>
      <c r="D200" s="11">
        <v>182504090</v>
      </c>
      <c r="E200" s="12">
        <f t="array" ref="E200">INDEX('Себе Стоимость'!D$45:D$54, R200)</f>
        <v>333</v>
      </c>
      <c r="F200" s="12">
        <v>20</v>
      </c>
      <c r="G200" s="13">
        <f t="shared" si="0"/>
        <v>200.82191780821918</v>
      </c>
      <c r="H200" s="12">
        <v>7</v>
      </c>
      <c r="I200" s="12">
        <f t="shared" si="1"/>
        <v>70.287671232876704</v>
      </c>
      <c r="J200" s="12">
        <v>100</v>
      </c>
      <c r="K200" s="12">
        <v>0</v>
      </c>
      <c r="L200" s="14">
        <f t="shared" si="2"/>
        <v>2231.3546423135463</v>
      </c>
      <c r="M200" s="15">
        <v>55</v>
      </c>
      <c r="N200" s="16">
        <f t="shared" si="4"/>
        <v>1004.1095890410959</v>
      </c>
      <c r="O200" s="17">
        <v>300</v>
      </c>
      <c r="P200" s="12"/>
      <c r="Q200" s="12"/>
      <c r="R200" s="21"/>
    </row>
    <row r="201" spans="1:18" ht="15">
      <c r="A201" s="8">
        <f ca="1">IFERROR(__xludf.DUMMYFUNCTION("SPLIT (REGEXEXTRACT (B201, ""\d+""),""-"")"),500)</f>
        <v>500</v>
      </c>
      <c r="B201" s="9" t="s">
        <v>411</v>
      </c>
      <c r="C201" s="10" t="s">
        <v>412</v>
      </c>
      <c r="D201" s="11">
        <v>182504091</v>
      </c>
      <c r="E201" s="12">
        <f t="array" ref="E201">INDEX('Себе Стоимость'!D$31:D$40, R201)</f>
        <v>347</v>
      </c>
      <c r="F201" s="12">
        <v>20</v>
      </c>
      <c r="G201" s="13">
        <f t="shared" si="0"/>
        <v>204.65753424657535</v>
      </c>
      <c r="H201" s="12">
        <v>7</v>
      </c>
      <c r="I201" s="12">
        <f t="shared" si="1"/>
        <v>71.630136986301366</v>
      </c>
      <c r="J201" s="12">
        <v>100</v>
      </c>
      <c r="K201" s="12">
        <v>0</v>
      </c>
      <c r="L201" s="14">
        <f t="shared" si="2"/>
        <v>2273.972602739726</v>
      </c>
      <c r="M201" s="15">
        <v>55</v>
      </c>
      <c r="N201" s="16">
        <f t="shared" si="4"/>
        <v>1023.2876712328767</v>
      </c>
      <c r="O201" s="17">
        <v>300</v>
      </c>
      <c r="P201" s="12"/>
      <c r="Q201" s="12"/>
      <c r="R201" s="20"/>
    </row>
    <row r="202" spans="1:18" ht="15">
      <c r="A202" s="8">
        <f ca="1">IFERROR(__xludf.DUMMYFUNCTION("SPLIT (REGEXEXTRACT (B202, ""\d+""),""-"")"),500)</f>
        <v>500</v>
      </c>
      <c r="B202" s="9" t="s">
        <v>413</v>
      </c>
      <c r="C202" s="10" t="s">
        <v>414</v>
      </c>
      <c r="D202" s="11">
        <v>182504092</v>
      </c>
      <c r="E202" s="12">
        <f t="array" ref="E202">INDEX('Себе Стоимость'!D$17:D$26, R202)</f>
        <v>291</v>
      </c>
      <c r="F202" s="12">
        <v>20</v>
      </c>
      <c r="G202" s="13">
        <f t="shared" si="0"/>
        <v>189.31506849315068</v>
      </c>
      <c r="H202" s="12">
        <v>7</v>
      </c>
      <c r="I202" s="12">
        <f t="shared" si="1"/>
        <v>66.260273972602747</v>
      </c>
      <c r="J202" s="12">
        <v>100</v>
      </c>
      <c r="K202" s="12">
        <v>0</v>
      </c>
      <c r="L202" s="14">
        <f t="shared" si="2"/>
        <v>2103.5007610350076</v>
      </c>
      <c r="M202" s="15">
        <v>55</v>
      </c>
      <c r="N202" s="16">
        <f t="shared" si="4"/>
        <v>946.57534246575347</v>
      </c>
      <c r="O202" s="17">
        <v>300</v>
      </c>
      <c r="P202" s="12"/>
      <c r="Q202" s="12"/>
      <c r="R202" s="22"/>
    </row>
    <row r="203" spans="1:18" ht="15">
      <c r="A203" s="8">
        <f ca="1">IFERROR(__xludf.DUMMYFUNCTION("SPLIT (REGEXEXTRACT (B203, ""\d+""),""-"")"),900)</f>
        <v>900</v>
      </c>
      <c r="B203" s="9" t="s">
        <v>415</v>
      </c>
      <c r="C203" s="10" t="s">
        <v>416</v>
      </c>
      <c r="D203" s="11">
        <v>182504093</v>
      </c>
      <c r="E203" s="12">
        <f t="array" ref="E203">INDEX('Себе Стоимость'!D$31:D$40, R203)</f>
        <v>347</v>
      </c>
      <c r="F203" s="12">
        <v>20</v>
      </c>
      <c r="G203" s="13">
        <f t="shared" si="0"/>
        <v>204.65753424657535</v>
      </c>
      <c r="H203" s="12">
        <v>7</v>
      </c>
      <c r="I203" s="12">
        <f t="shared" si="1"/>
        <v>71.630136986301366</v>
      </c>
      <c r="J203" s="12">
        <v>100</v>
      </c>
      <c r="K203" s="12">
        <v>0</v>
      </c>
      <c r="L203" s="14">
        <f t="shared" si="2"/>
        <v>2273.972602739726</v>
      </c>
      <c r="M203" s="15">
        <v>55</v>
      </c>
      <c r="N203" s="16">
        <f t="shared" si="4"/>
        <v>1023.2876712328767</v>
      </c>
      <c r="O203" s="17">
        <v>300</v>
      </c>
      <c r="P203" s="12"/>
      <c r="Q203" s="12"/>
      <c r="R203" s="20"/>
    </row>
    <row r="204" spans="1:18" ht="15">
      <c r="A204" s="8">
        <f ca="1">IFERROR(__xludf.DUMMYFUNCTION("SPLIT (REGEXEXTRACT (B204, ""\d+""),""-"")"),150)</f>
        <v>150</v>
      </c>
      <c r="B204" s="9" t="s">
        <v>417</v>
      </c>
      <c r="C204" s="10" t="s">
        <v>418</v>
      </c>
      <c r="D204" s="11">
        <v>182504094</v>
      </c>
      <c r="E204" s="12">
        <f t="array" ref="E204">INDEX('Себе Стоимость'!D$17:D$26, R204)</f>
        <v>291</v>
      </c>
      <c r="F204" s="12">
        <v>20</v>
      </c>
      <c r="G204" s="13">
        <f t="shared" si="0"/>
        <v>189.31506849315068</v>
      </c>
      <c r="H204" s="12">
        <v>7</v>
      </c>
      <c r="I204" s="12">
        <f t="shared" si="1"/>
        <v>66.260273972602747</v>
      </c>
      <c r="J204" s="12">
        <v>100</v>
      </c>
      <c r="K204" s="12">
        <v>0</v>
      </c>
      <c r="L204" s="14">
        <f t="shared" si="2"/>
        <v>2103.5007610350076</v>
      </c>
      <c r="M204" s="15">
        <v>55</v>
      </c>
      <c r="N204" s="16">
        <f t="shared" si="4"/>
        <v>946.57534246575347</v>
      </c>
      <c r="O204" s="17">
        <v>300</v>
      </c>
      <c r="P204" s="12"/>
      <c r="Q204" s="12"/>
      <c r="R204" s="22"/>
    </row>
    <row r="205" spans="1:18" ht="15">
      <c r="A205" s="8">
        <f ca="1">IFERROR(__xludf.DUMMYFUNCTION("SPLIT (REGEXEXTRACT (B205, ""\d+""),""-"")"),400)</f>
        <v>400</v>
      </c>
      <c r="B205" s="9" t="s">
        <v>419</v>
      </c>
      <c r="C205" s="10" t="s">
        <v>420</v>
      </c>
      <c r="D205" s="11">
        <v>182504095</v>
      </c>
      <c r="E205" s="12">
        <f t="array" ref="E205">INDEX('Себе Стоимость'!D$45:D$54, R205)</f>
        <v>333</v>
      </c>
      <c r="F205" s="12">
        <v>20</v>
      </c>
      <c r="G205" s="13">
        <f t="shared" si="0"/>
        <v>200.82191780821918</v>
      </c>
      <c r="H205" s="12">
        <v>7</v>
      </c>
      <c r="I205" s="12">
        <f t="shared" si="1"/>
        <v>70.287671232876704</v>
      </c>
      <c r="J205" s="12">
        <v>100</v>
      </c>
      <c r="K205" s="12">
        <v>0</v>
      </c>
      <c r="L205" s="14">
        <f t="shared" si="2"/>
        <v>2231.3546423135463</v>
      </c>
      <c r="M205" s="15">
        <v>55</v>
      </c>
      <c r="N205" s="16">
        <f t="shared" si="4"/>
        <v>1004.1095890410959</v>
      </c>
      <c r="O205" s="17">
        <v>300</v>
      </c>
      <c r="P205" s="12"/>
      <c r="Q205" s="12"/>
      <c r="R205" s="21"/>
    </row>
    <row r="206" spans="1:18" ht="15">
      <c r="A206" s="8">
        <f ca="1">IFERROR(__xludf.DUMMYFUNCTION("SPLIT (REGEXEXTRACT (B206, ""\d+""),""-"")"),300)</f>
        <v>300</v>
      </c>
      <c r="B206" s="9" t="s">
        <v>421</v>
      </c>
      <c r="C206" s="10" t="s">
        <v>422</v>
      </c>
      <c r="D206" s="11">
        <v>182504096</v>
      </c>
      <c r="E206" s="12">
        <f t="array" ref="E206">INDEX('Себе Стоимость'!D$45:D$54, R206)</f>
        <v>333</v>
      </c>
      <c r="F206" s="12">
        <v>20</v>
      </c>
      <c r="G206" s="13">
        <f t="shared" si="0"/>
        <v>200.82191780821918</v>
      </c>
      <c r="H206" s="12">
        <v>7</v>
      </c>
      <c r="I206" s="12">
        <f t="shared" si="1"/>
        <v>70.287671232876704</v>
      </c>
      <c r="J206" s="12">
        <v>100</v>
      </c>
      <c r="K206" s="12">
        <v>0</v>
      </c>
      <c r="L206" s="14">
        <f t="shared" si="2"/>
        <v>2231.3546423135463</v>
      </c>
      <c r="M206" s="15">
        <v>55</v>
      </c>
      <c r="N206" s="16">
        <f t="shared" si="4"/>
        <v>1004.1095890410959</v>
      </c>
      <c r="O206" s="17">
        <v>300</v>
      </c>
      <c r="P206" s="12"/>
      <c r="Q206" s="12"/>
      <c r="R206" s="21"/>
    </row>
    <row r="207" spans="1:18" ht="15">
      <c r="A207" s="8">
        <f ca="1">IFERROR(__xludf.DUMMYFUNCTION("SPLIT (REGEXEXTRACT (B207, ""\d+""),""-"")"),150)</f>
        <v>150</v>
      </c>
      <c r="B207" s="9" t="s">
        <v>423</v>
      </c>
      <c r="C207" s="10" t="s">
        <v>424</v>
      </c>
      <c r="D207" s="11">
        <v>182504097</v>
      </c>
      <c r="E207" s="12">
        <f t="array" ref="E207">INDEX('Себе Стоимость'!D$45:D$54, R207)</f>
        <v>333</v>
      </c>
      <c r="F207" s="12">
        <v>20</v>
      </c>
      <c r="G207" s="13">
        <f t="shared" si="0"/>
        <v>200.82191780821918</v>
      </c>
      <c r="H207" s="12">
        <v>7</v>
      </c>
      <c r="I207" s="12">
        <f t="shared" si="1"/>
        <v>70.287671232876704</v>
      </c>
      <c r="J207" s="12">
        <v>100</v>
      </c>
      <c r="K207" s="12">
        <v>0</v>
      </c>
      <c r="L207" s="14">
        <f t="shared" si="2"/>
        <v>2231.3546423135463</v>
      </c>
      <c r="M207" s="15">
        <v>55</v>
      </c>
      <c r="N207" s="16">
        <f t="shared" si="4"/>
        <v>1004.1095890410959</v>
      </c>
      <c r="O207" s="17">
        <v>300</v>
      </c>
      <c r="P207" s="12"/>
      <c r="Q207" s="12"/>
      <c r="R207" s="21"/>
    </row>
    <row r="208" spans="1:18" ht="15">
      <c r="A208" s="8">
        <f ca="1">IFERROR(__xludf.DUMMYFUNCTION("SPLIT (REGEXEXTRACT (B208, ""\d+""),""-"")"),900)</f>
        <v>900</v>
      </c>
      <c r="B208" s="9" t="s">
        <v>425</v>
      </c>
      <c r="C208" s="10" t="s">
        <v>426</v>
      </c>
      <c r="D208" s="11">
        <v>182504098</v>
      </c>
      <c r="E208" s="12">
        <f t="array" ref="E208">INDEX('Себе Стоимость'!D$45:D$54, R208)</f>
        <v>333</v>
      </c>
      <c r="F208" s="12">
        <v>20</v>
      </c>
      <c r="G208" s="13">
        <f t="shared" si="0"/>
        <v>200.82191780821918</v>
      </c>
      <c r="H208" s="12">
        <v>7</v>
      </c>
      <c r="I208" s="12">
        <f t="shared" si="1"/>
        <v>70.287671232876704</v>
      </c>
      <c r="J208" s="12">
        <v>100</v>
      </c>
      <c r="K208" s="12">
        <v>0</v>
      </c>
      <c r="L208" s="14">
        <f t="shared" si="2"/>
        <v>2231.3546423135463</v>
      </c>
      <c r="M208" s="15">
        <v>55</v>
      </c>
      <c r="N208" s="16">
        <f t="shared" si="4"/>
        <v>1004.1095890410959</v>
      </c>
      <c r="O208" s="17">
        <v>300</v>
      </c>
      <c r="P208" s="12"/>
      <c r="Q208" s="12"/>
      <c r="R208" s="21"/>
    </row>
    <row r="209" spans="1:18" ht="15">
      <c r="A209" s="8">
        <f ca="1">IFERROR(__xludf.DUMMYFUNCTION("SPLIT (REGEXEXTRACT (B209, ""\d+""),""-"")"),700)</f>
        <v>700</v>
      </c>
      <c r="B209" s="9" t="s">
        <v>427</v>
      </c>
      <c r="C209" s="10" t="s">
        <v>428</v>
      </c>
      <c r="D209" s="11">
        <v>182504099</v>
      </c>
      <c r="E209" s="12">
        <f t="array" ref="E209">INDEX('Себе Стоимость'!D$31:D$40, R209)</f>
        <v>347</v>
      </c>
      <c r="F209" s="12">
        <v>20</v>
      </c>
      <c r="G209" s="13">
        <f t="shared" si="0"/>
        <v>204.65753424657535</v>
      </c>
      <c r="H209" s="12">
        <v>7</v>
      </c>
      <c r="I209" s="12">
        <f t="shared" si="1"/>
        <v>71.630136986301366</v>
      </c>
      <c r="J209" s="12">
        <v>100</v>
      </c>
      <c r="K209" s="12">
        <v>0</v>
      </c>
      <c r="L209" s="14">
        <f t="shared" si="2"/>
        <v>2273.972602739726</v>
      </c>
      <c r="M209" s="15">
        <v>55</v>
      </c>
      <c r="N209" s="16">
        <f t="shared" si="4"/>
        <v>1023.2876712328767</v>
      </c>
      <c r="O209" s="17">
        <v>300</v>
      </c>
      <c r="P209" s="12"/>
      <c r="Q209" s="12"/>
      <c r="R209" s="20"/>
    </row>
    <row r="210" spans="1:18" ht="15">
      <c r="A210" s="8">
        <f ca="1">IFERROR(__xludf.DUMMYFUNCTION("SPLIT (REGEXEXTRACT (B210, ""\d+""),""-"")"),800)</f>
        <v>800</v>
      </c>
      <c r="B210" s="9" t="s">
        <v>429</v>
      </c>
      <c r="C210" s="10" t="s">
        <v>430</v>
      </c>
      <c r="D210" s="11">
        <v>182504100</v>
      </c>
      <c r="E210" s="12">
        <f t="array" ref="E210">INDEX('Себе Стоимость'!D$31:D$40, R210)</f>
        <v>347</v>
      </c>
      <c r="F210" s="12">
        <v>20</v>
      </c>
      <c r="G210" s="13">
        <f t="shared" si="0"/>
        <v>204.65753424657535</v>
      </c>
      <c r="H210" s="12">
        <v>7</v>
      </c>
      <c r="I210" s="12">
        <f t="shared" si="1"/>
        <v>71.630136986301366</v>
      </c>
      <c r="J210" s="12">
        <v>100</v>
      </c>
      <c r="K210" s="12">
        <v>0</v>
      </c>
      <c r="L210" s="14">
        <f t="shared" si="2"/>
        <v>2273.972602739726</v>
      </c>
      <c r="M210" s="15">
        <v>55</v>
      </c>
      <c r="N210" s="16">
        <f t="shared" si="4"/>
        <v>1023.2876712328767</v>
      </c>
      <c r="O210" s="17">
        <v>300</v>
      </c>
      <c r="P210" s="12"/>
      <c r="Q210" s="12"/>
      <c r="R210" s="20"/>
    </row>
    <row r="211" spans="1:18" ht="15">
      <c r="A211" s="8">
        <f ca="1">IFERROR(__xludf.DUMMYFUNCTION("SPLIT (REGEXEXTRACT (B211, ""\d+""),""-"")"),700)</f>
        <v>700</v>
      </c>
      <c r="B211" s="9" t="s">
        <v>431</v>
      </c>
      <c r="C211" s="10" t="s">
        <v>432</v>
      </c>
      <c r="D211" s="11">
        <v>182504101</v>
      </c>
      <c r="E211" s="12">
        <f t="array" ref="E211">INDEX('Себе Стоимость'!D$45:D$54, R211)</f>
        <v>333</v>
      </c>
      <c r="F211" s="12">
        <v>20</v>
      </c>
      <c r="G211" s="13">
        <f t="shared" si="0"/>
        <v>200.82191780821918</v>
      </c>
      <c r="H211" s="12">
        <v>7</v>
      </c>
      <c r="I211" s="12">
        <f t="shared" si="1"/>
        <v>70.287671232876704</v>
      </c>
      <c r="J211" s="12">
        <v>100</v>
      </c>
      <c r="K211" s="12">
        <v>0</v>
      </c>
      <c r="L211" s="14">
        <f t="shared" si="2"/>
        <v>2231.3546423135463</v>
      </c>
      <c r="M211" s="15">
        <v>55</v>
      </c>
      <c r="N211" s="16">
        <f t="shared" si="4"/>
        <v>1004.1095890410959</v>
      </c>
      <c r="O211" s="17">
        <v>300</v>
      </c>
      <c r="P211" s="12"/>
      <c r="Q211" s="12"/>
      <c r="R211" s="21"/>
    </row>
    <row r="212" spans="1:18" ht="15">
      <c r="A212" s="8">
        <f ca="1">IFERROR(__xludf.DUMMYFUNCTION("SPLIT (REGEXEXTRACT (B212, ""\d+""),""-"")"),300)</f>
        <v>300</v>
      </c>
      <c r="B212" s="9" t="s">
        <v>433</v>
      </c>
      <c r="C212" s="10" t="s">
        <v>434</v>
      </c>
      <c r="D212" s="11">
        <v>182504102</v>
      </c>
      <c r="E212" s="12">
        <f t="array" ref="E212">INDEX('Себе Стоимость'!D$31:D$40, R212)</f>
        <v>347</v>
      </c>
      <c r="F212" s="12">
        <v>20</v>
      </c>
      <c r="G212" s="13">
        <f t="shared" si="0"/>
        <v>204.65753424657535</v>
      </c>
      <c r="H212" s="12">
        <v>7</v>
      </c>
      <c r="I212" s="12">
        <f t="shared" si="1"/>
        <v>71.630136986301366</v>
      </c>
      <c r="J212" s="12">
        <v>100</v>
      </c>
      <c r="K212" s="12">
        <v>0</v>
      </c>
      <c r="L212" s="14">
        <f t="shared" si="2"/>
        <v>2273.972602739726</v>
      </c>
      <c r="M212" s="15">
        <v>55</v>
      </c>
      <c r="N212" s="16">
        <f t="shared" si="4"/>
        <v>1023.2876712328767</v>
      </c>
      <c r="O212" s="17">
        <v>300</v>
      </c>
      <c r="P212" s="12"/>
      <c r="Q212" s="12"/>
      <c r="R212" s="20"/>
    </row>
    <row r="213" spans="1:18" ht="15">
      <c r="A213" s="8">
        <f ca="1">IFERROR(__xludf.DUMMYFUNCTION("SPLIT (REGEXEXTRACT (B213, ""\d+""),""-"")"),1000)</f>
        <v>1000</v>
      </c>
      <c r="B213" s="9" t="s">
        <v>435</v>
      </c>
      <c r="C213" s="10" t="s">
        <v>436</v>
      </c>
      <c r="D213" s="11">
        <v>182504103</v>
      </c>
      <c r="E213" s="12">
        <f t="array" ref="E213">INDEX('Себе Стоимость'!D$17:D$26, R213)</f>
        <v>291</v>
      </c>
      <c r="F213" s="12">
        <v>20</v>
      </c>
      <c r="G213" s="13">
        <f t="shared" si="0"/>
        <v>189.31506849315068</v>
      </c>
      <c r="H213" s="12">
        <v>7</v>
      </c>
      <c r="I213" s="12">
        <f t="shared" si="1"/>
        <v>66.260273972602747</v>
      </c>
      <c r="J213" s="12">
        <v>100</v>
      </c>
      <c r="K213" s="12">
        <v>0</v>
      </c>
      <c r="L213" s="14">
        <f t="shared" si="2"/>
        <v>2103.5007610350076</v>
      </c>
      <c r="M213" s="15">
        <v>55</v>
      </c>
      <c r="N213" s="16">
        <f t="shared" si="4"/>
        <v>946.57534246575347</v>
      </c>
      <c r="O213" s="17">
        <v>300</v>
      </c>
      <c r="P213" s="12"/>
      <c r="Q213" s="12"/>
      <c r="R213" s="22"/>
    </row>
    <row r="214" spans="1:18" ht="15">
      <c r="A214" s="8">
        <f ca="1">IFERROR(__xludf.DUMMYFUNCTION("SPLIT (REGEXEXTRACT (B214, ""\d+""),""-"")"),500)</f>
        <v>500</v>
      </c>
      <c r="B214" s="9" t="s">
        <v>437</v>
      </c>
      <c r="C214" s="10" t="s">
        <v>438</v>
      </c>
      <c r="D214" s="11">
        <v>182504104</v>
      </c>
      <c r="E214" s="12">
        <f t="array" ref="E214">INDEX('Себе Стоимость'!D$31:D$40, R214)</f>
        <v>347</v>
      </c>
      <c r="F214" s="12">
        <v>20</v>
      </c>
      <c r="G214" s="13">
        <f t="shared" si="0"/>
        <v>204.65753424657535</v>
      </c>
      <c r="H214" s="12">
        <v>7</v>
      </c>
      <c r="I214" s="12">
        <f t="shared" si="1"/>
        <v>71.630136986301366</v>
      </c>
      <c r="J214" s="12">
        <v>100</v>
      </c>
      <c r="K214" s="12">
        <v>0</v>
      </c>
      <c r="L214" s="14">
        <f t="shared" si="2"/>
        <v>2273.972602739726</v>
      </c>
      <c r="M214" s="15">
        <v>55</v>
      </c>
      <c r="N214" s="16">
        <f t="shared" si="4"/>
        <v>1023.2876712328767</v>
      </c>
      <c r="O214" s="17">
        <v>300</v>
      </c>
      <c r="P214" s="12"/>
      <c r="Q214" s="12"/>
      <c r="R214" s="20"/>
    </row>
    <row r="215" spans="1:18" ht="15">
      <c r="A215" s="8">
        <f ca="1">IFERROR(__xludf.DUMMYFUNCTION("SPLIT (REGEXEXTRACT (B215, ""\d+""),""-"")"),600)</f>
        <v>600</v>
      </c>
      <c r="B215" s="9" t="s">
        <v>439</v>
      </c>
      <c r="C215" s="10" t="s">
        <v>440</v>
      </c>
      <c r="D215" s="11">
        <v>182504105</v>
      </c>
      <c r="E215" s="12">
        <f t="array" ref="E215">INDEX('Себе Стоимость'!D$45:D$54, R215)</f>
        <v>333</v>
      </c>
      <c r="F215" s="12">
        <v>20</v>
      </c>
      <c r="G215" s="13">
        <f t="shared" si="0"/>
        <v>200.82191780821918</v>
      </c>
      <c r="H215" s="12">
        <v>7</v>
      </c>
      <c r="I215" s="12">
        <f t="shared" si="1"/>
        <v>70.287671232876704</v>
      </c>
      <c r="J215" s="12">
        <v>100</v>
      </c>
      <c r="K215" s="12">
        <v>0</v>
      </c>
      <c r="L215" s="14">
        <f t="shared" si="2"/>
        <v>2231.3546423135463</v>
      </c>
      <c r="M215" s="15">
        <v>55</v>
      </c>
      <c r="N215" s="16">
        <f t="shared" si="4"/>
        <v>1004.1095890410959</v>
      </c>
      <c r="O215" s="17">
        <v>300</v>
      </c>
      <c r="P215" s="12"/>
      <c r="Q215" s="12"/>
      <c r="R215" s="21"/>
    </row>
    <row r="216" spans="1:18" ht="15">
      <c r="A216" s="8">
        <f ca="1">IFERROR(__xludf.DUMMYFUNCTION("SPLIT (REGEXEXTRACT (B216, ""\d+""),""-"")"),1000)</f>
        <v>1000</v>
      </c>
      <c r="B216" s="9" t="s">
        <v>441</v>
      </c>
      <c r="C216" s="10" t="s">
        <v>442</v>
      </c>
      <c r="D216" s="11">
        <v>182504106</v>
      </c>
      <c r="E216" s="12">
        <f t="array" ref="E216">INDEX('Себе Стоимость'!D$45:D$54, R216)</f>
        <v>333</v>
      </c>
      <c r="F216" s="12">
        <v>20</v>
      </c>
      <c r="G216" s="13">
        <f t="shared" si="0"/>
        <v>200.82191780821918</v>
      </c>
      <c r="H216" s="12">
        <v>7</v>
      </c>
      <c r="I216" s="12">
        <f t="shared" si="1"/>
        <v>70.287671232876704</v>
      </c>
      <c r="J216" s="12">
        <v>100</v>
      </c>
      <c r="K216" s="12">
        <v>0</v>
      </c>
      <c r="L216" s="14">
        <f t="shared" si="2"/>
        <v>2231.3546423135463</v>
      </c>
      <c r="M216" s="15">
        <v>55</v>
      </c>
      <c r="N216" s="16">
        <f t="shared" si="4"/>
        <v>1004.1095890410959</v>
      </c>
      <c r="O216" s="17">
        <v>300</v>
      </c>
      <c r="P216" s="12"/>
      <c r="Q216" s="12"/>
      <c r="R216" s="21"/>
    </row>
    <row r="217" spans="1:18" ht="15">
      <c r="A217" s="8">
        <f ca="1">IFERROR(__xludf.DUMMYFUNCTION("SPLIT (REGEXEXTRACT (B217, ""\d+""),""-"")"),400)</f>
        <v>400</v>
      </c>
      <c r="B217" s="9" t="s">
        <v>443</v>
      </c>
      <c r="C217" s="10" t="s">
        <v>444</v>
      </c>
      <c r="D217" s="11">
        <v>182504107</v>
      </c>
      <c r="E217" s="12">
        <f t="array" ref="E217">INDEX('Себе Стоимость'!D$17:D$26, R217)</f>
        <v>291</v>
      </c>
      <c r="F217" s="12">
        <v>20</v>
      </c>
      <c r="G217" s="13">
        <f t="shared" si="0"/>
        <v>189.31506849315068</v>
      </c>
      <c r="H217" s="12">
        <v>7</v>
      </c>
      <c r="I217" s="12">
        <f t="shared" si="1"/>
        <v>66.260273972602747</v>
      </c>
      <c r="J217" s="12">
        <v>100</v>
      </c>
      <c r="K217" s="12">
        <v>0</v>
      </c>
      <c r="L217" s="14">
        <f t="shared" si="2"/>
        <v>2103.5007610350076</v>
      </c>
      <c r="M217" s="15">
        <v>55</v>
      </c>
      <c r="N217" s="16">
        <f t="shared" si="4"/>
        <v>946.57534246575347</v>
      </c>
      <c r="O217" s="17">
        <v>300</v>
      </c>
      <c r="P217" s="12"/>
      <c r="Q217" s="12"/>
      <c r="R217" s="22"/>
    </row>
    <row r="218" spans="1:18" ht="15">
      <c r="A218" s="8">
        <f ca="1">IFERROR(__xludf.DUMMYFUNCTION("SPLIT (REGEXEXTRACT (B218, ""\d+""),""-"")"),1000)</f>
        <v>1000</v>
      </c>
      <c r="B218" s="9" t="s">
        <v>445</v>
      </c>
      <c r="C218" s="10" t="s">
        <v>446</v>
      </c>
      <c r="D218" s="11">
        <v>182504108</v>
      </c>
      <c r="E218" s="12">
        <f t="array" ref="E218">INDEX('Себе Стоимость'!D$17:D$26, R218)</f>
        <v>291</v>
      </c>
      <c r="F218" s="12">
        <v>20</v>
      </c>
      <c r="G218" s="13">
        <f t="shared" si="0"/>
        <v>189.31506849315068</v>
      </c>
      <c r="H218" s="12">
        <v>7</v>
      </c>
      <c r="I218" s="12">
        <f t="shared" si="1"/>
        <v>66.260273972602747</v>
      </c>
      <c r="J218" s="12">
        <v>100</v>
      </c>
      <c r="K218" s="12">
        <v>0</v>
      </c>
      <c r="L218" s="14">
        <f t="shared" si="2"/>
        <v>2103.5007610350076</v>
      </c>
      <c r="M218" s="15">
        <v>55</v>
      </c>
      <c r="N218" s="16">
        <f t="shared" si="4"/>
        <v>946.57534246575347</v>
      </c>
      <c r="O218" s="17">
        <v>300</v>
      </c>
      <c r="P218" s="12"/>
      <c r="Q218" s="12"/>
      <c r="R218" s="22"/>
    </row>
    <row r="219" spans="1:18" ht="15">
      <c r="A219" s="8">
        <f ca="1">IFERROR(__xludf.DUMMYFUNCTION("SPLIT (REGEXEXTRACT (B219, ""\d+""),""-"")"),700)</f>
        <v>700</v>
      </c>
      <c r="B219" s="9" t="s">
        <v>447</v>
      </c>
      <c r="C219" s="10" t="s">
        <v>448</v>
      </c>
      <c r="D219" s="11">
        <v>182504109</v>
      </c>
      <c r="E219" s="12">
        <f t="array" ref="E219">INDEX('Себе Стоимость'!D$31:D$40, R219)</f>
        <v>347</v>
      </c>
      <c r="F219" s="12">
        <v>20</v>
      </c>
      <c r="G219" s="13">
        <f t="shared" si="0"/>
        <v>204.65753424657535</v>
      </c>
      <c r="H219" s="12">
        <v>7</v>
      </c>
      <c r="I219" s="12">
        <f t="shared" si="1"/>
        <v>71.630136986301366</v>
      </c>
      <c r="J219" s="12">
        <v>100</v>
      </c>
      <c r="K219" s="12">
        <v>0</v>
      </c>
      <c r="L219" s="14">
        <f t="shared" si="2"/>
        <v>2273.972602739726</v>
      </c>
      <c r="M219" s="15">
        <v>55</v>
      </c>
      <c r="N219" s="16">
        <f t="shared" si="4"/>
        <v>1023.2876712328767</v>
      </c>
      <c r="O219" s="17">
        <v>300</v>
      </c>
      <c r="P219" s="12"/>
      <c r="Q219" s="12"/>
      <c r="R219" s="20"/>
    </row>
    <row r="220" spans="1:18" ht="15">
      <c r="A220" s="8">
        <f ca="1">IFERROR(__xludf.DUMMYFUNCTION("SPLIT (REGEXEXTRACT (B220, ""\d+""),""-"")"),200)</f>
        <v>200</v>
      </c>
      <c r="B220" s="9" t="s">
        <v>449</v>
      </c>
      <c r="C220" s="10" t="s">
        <v>450</v>
      </c>
      <c r="D220" s="11">
        <v>182504110</v>
      </c>
      <c r="E220" s="12">
        <f t="array" ref="E220">INDEX('Себе Стоимость'!D$45:D$54, R220)</f>
        <v>333</v>
      </c>
      <c r="F220" s="12">
        <v>20</v>
      </c>
      <c r="G220" s="13">
        <f t="shared" si="0"/>
        <v>200.82191780821918</v>
      </c>
      <c r="H220" s="12">
        <v>7</v>
      </c>
      <c r="I220" s="12">
        <f t="shared" si="1"/>
        <v>70.287671232876704</v>
      </c>
      <c r="J220" s="12">
        <v>100</v>
      </c>
      <c r="K220" s="12">
        <v>0</v>
      </c>
      <c r="L220" s="14">
        <f t="shared" si="2"/>
        <v>2231.3546423135463</v>
      </c>
      <c r="M220" s="15">
        <v>55</v>
      </c>
      <c r="N220" s="16">
        <f t="shared" si="4"/>
        <v>1004.1095890410959</v>
      </c>
      <c r="O220" s="17">
        <v>300</v>
      </c>
      <c r="P220" s="12"/>
      <c r="Q220" s="12"/>
      <c r="R220" s="21"/>
    </row>
    <row r="221" spans="1:18" ht="15">
      <c r="A221" s="8">
        <f ca="1">IFERROR(__xludf.DUMMYFUNCTION("SPLIT (REGEXEXTRACT (B221, ""\d+""),""-"")"),1000)</f>
        <v>1000</v>
      </c>
      <c r="B221" s="9" t="s">
        <v>451</v>
      </c>
      <c r="C221" s="10" t="s">
        <v>452</v>
      </c>
      <c r="D221" s="11">
        <v>182504111</v>
      </c>
      <c r="E221" s="12">
        <f t="array" ref="E221">INDEX('Себе Стоимость'!D$17:D$26, R221)</f>
        <v>291</v>
      </c>
      <c r="F221" s="12">
        <v>20</v>
      </c>
      <c r="G221" s="13">
        <f t="shared" si="0"/>
        <v>189.31506849315068</v>
      </c>
      <c r="H221" s="12">
        <v>7</v>
      </c>
      <c r="I221" s="12">
        <f t="shared" si="1"/>
        <v>66.260273972602747</v>
      </c>
      <c r="J221" s="12">
        <v>100</v>
      </c>
      <c r="K221" s="12">
        <v>0</v>
      </c>
      <c r="L221" s="14">
        <f t="shared" si="2"/>
        <v>2103.5007610350076</v>
      </c>
      <c r="M221" s="15">
        <v>55</v>
      </c>
      <c r="N221" s="16">
        <f t="shared" si="4"/>
        <v>946.57534246575347</v>
      </c>
      <c r="O221" s="17">
        <v>300</v>
      </c>
      <c r="P221" s="12"/>
      <c r="Q221" s="12"/>
      <c r="R221" s="22"/>
    </row>
    <row r="222" spans="1:18" ht="15">
      <c r="A222" s="8">
        <f ca="1">IFERROR(__xludf.DUMMYFUNCTION("SPLIT (REGEXEXTRACT (B222, ""\d+""),""-"")"),600)</f>
        <v>600</v>
      </c>
      <c r="B222" s="9" t="s">
        <v>453</v>
      </c>
      <c r="C222" s="10" t="s">
        <v>454</v>
      </c>
      <c r="D222" s="11">
        <v>182504112</v>
      </c>
      <c r="E222" s="12">
        <f t="array" ref="E222">INDEX('Себе Стоимость'!D$17:D$26, R222)</f>
        <v>291</v>
      </c>
      <c r="F222" s="12">
        <v>20</v>
      </c>
      <c r="G222" s="13">
        <f t="shared" si="0"/>
        <v>189.31506849315068</v>
      </c>
      <c r="H222" s="12">
        <v>7</v>
      </c>
      <c r="I222" s="12">
        <f t="shared" si="1"/>
        <v>66.260273972602747</v>
      </c>
      <c r="J222" s="12">
        <v>100</v>
      </c>
      <c r="K222" s="12">
        <v>0</v>
      </c>
      <c r="L222" s="14">
        <f t="shared" si="2"/>
        <v>2103.5007610350076</v>
      </c>
      <c r="M222" s="15">
        <v>55</v>
      </c>
      <c r="N222" s="16">
        <f t="shared" si="4"/>
        <v>946.57534246575347</v>
      </c>
      <c r="O222" s="17">
        <v>300</v>
      </c>
      <c r="P222" s="12"/>
      <c r="Q222" s="12"/>
      <c r="R222" s="22"/>
    </row>
    <row r="223" spans="1:18" ht="15">
      <c r="A223" s="8">
        <f ca="1">IFERROR(__xludf.DUMMYFUNCTION("SPLIT (REGEXEXTRACT (B223, ""\d+""),""-"")"),1000)</f>
        <v>1000</v>
      </c>
      <c r="B223" s="9" t="s">
        <v>455</v>
      </c>
      <c r="C223" s="10" t="s">
        <v>456</v>
      </c>
      <c r="D223" s="11">
        <v>182504113</v>
      </c>
      <c r="E223" s="12">
        <f t="array" ref="E223">INDEX('Себе Стоимость'!D$45:D$54, R223)</f>
        <v>333</v>
      </c>
      <c r="F223" s="12">
        <v>20</v>
      </c>
      <c r="G223" s="13">
        <f t="shared" si="0"/>
        <v>200.82191780821918</v>
      </c>
      <c r="H223" s="12">
        <v>7</v>
      </c>
      <c r="I223" s="12">
        <f t="shared" si="1"/>
        <v>70.287671232876704</v>
      </c>
      <c r="J223" s="12">
        <v>100</v>
      </c>
      <c r="K223" s="12">
        <v>0</v>
      </c>
      <c r="L223" s="14">
        <f t="shared" si="2"/>
        <v>2231.3546423135463</v>
      </c>
      <c r="M223" s="15">
        <v>55</v>
      </c>
      <c r="N223" s="16">
        <f t="shared" si="4"/>
        <v>1004.1095890410959</v>
      </c>
      <c r="O223" s="17">
        <v>300</v>
      </c>
      <c r="P223" s="12"/>
      <c r="Q223" s="12"/>
      <c r="R223" s="21"/>
    </row>
    <row r="224" spans="1:18" ht="15">
      <c r="A224" s="8">
        <f ca="1">IFERROR(__xludf.DUMMYFUNCTION("SPLIT (REGEXEXTRACT (B224, ""\d+""),""-"")"),700)</f>
        <v>700</v>
      </c>
      <c r="B224" s="9" t="s">
        <v>457</v>
      </c>
      <c r="C224" s="10" t="s">
        <v>458</v>
      </c>
      <c r="D224" s="11">
        <v>182504114</v>
      </c>
      <c r="E224" s="12">
        <f t="array" ref="E224">INDEX('Себе Стоимость'!D$31:D$40, R224)</f>
        <v>347</v>
      </c>
      <c r="F224" s="12">
        <v>20</v>
      </c>
      <c r="G224" s="13">
        <f t="shared" si="0"/>
        <v>204.65753424657535</v>
      </c>
      <c r="H224" s="12">
        <v>7</v>
      </c>
      <c r="I224" s="12">
        <f t="shared" si="1"/>
        <v>71.630136986301366</v>
      </c>
      <c r="J224" s="12">
        <v>100</v>
      </c>
      <c r="K224" s="12">
        <v>0</v>
      </c>
      <c r="L224" s="14">
        <f t="shared" si="2"/>
        <v>2273.972602739726</v>
      </c>
      <c r="M224" s="15">
        <v>55</v>
      </c>
      <c r="N224" s="16">
        <f t="shared" si="4"/>
        <v>1023.2876712328767</v>
      </c>
      <c r="O224" s="17">
        <v>300</v>
      </c>
      <c r="P224" s="12"/>
      <c r="Q224" s="12"/>
      <c r="R224" s="20"/>
    </row>
    <row r="225" spans="1:18" ht="15">
      <c r="A225" s="8">
        <f ca="1">IFERROR(__xludf.DUMMYFUNCTION("SPLIT (REGEXEXTRACT (B225, ""\d+""),""-"")"),500)</f>
        <v>500</v>
      </c>
      <c r="B225" s="9" t="s">
        <v>459</v>
      </c>
      <c r="C225" s="10" t="s">
        <v>460</v>
      </c>
      <c r="D225" s="11">
        <v>182504115</v>
      </c>
      <c r="E225" s="12">
        <f t="array" ref="E225">INDEX('Себе Стоимость'!D$31:D$40, R225)</f>
        <v>347</v>
      </c>
      <c r="F225" s="12">
        <v>20</v>
      </c>
      <c r="G225" s="13">
        <f t="shared" si="0"/>
        <v>204.65753424657535</v>
      </c>
      <c r="H225" s="12">
        <v>7</v>
      </c>
      <c r="I225" s="12">
        <f t="shared" si="1"/>
        <v>71.630136986301366</v>
      </c>
      <c r="J225" s="12">
        <v>100</v>
      </c>
      <c r="K225" s="12">
        <v>0</v>
      </c>
      <c r="L225" s="14">
        <f t="shared" si="2"/>
        <v>2273.972602739726</v>
      </c>
      <c r="M225" s="15">
        <v>55</v>
      </c>
      <c r="N225" s="16">
        <f t="shared" si="4"/>
        <v>1023.2876712328767</v>
      </c>
      <c r="O225" s="17">
        <v>300</v>
      </c>
      <c r="P225" s="12"/>
      <c r="Q225" s="12"/>
      <c r="R225" s="20"/>
    </row>
    <row r="226" spans="1:18" ht="15">
      <c r="A226" s="8">
        <f ca="1">IFERROR(__xludf.DUMMYFUNCTION("SPLIT (REGEXEXTRACT (B226, ""\d+""),""-"")"),900)</f>
        <v>900</v>
      </c>
      <c r="B226" s="9" t="s">
        <v>461</v>
      </c>
      <c r="C226" s="10" t="s">
        <v>462</v>
      </c>
      <c r="D226" s="11">
        <v>182504116</v>
      </c>
      <c r="E226" s="12">
        <f t="array" ref="E226">INDEX('Себе Стоимость'!D$17:D$26, R226)</f>
        <v>291</v>
      </c>
      <c r="F226" s="12">
        <v>20</v>
      </c>
      <c r="G226" s="13">
        <f t="shared" si="0"/>
        <v>189.31506849315068</v>
      </c>
      <c r="H226" s="12">
        <v>7</v>
      </c>
      <c r="I226" s="12">
        <f t="shared" si="1"/>
        <v>66.260273972602747</v>
      </c>
      <c r="J226" s="12">
        <v>100</v>
      </c>
      <c r="K226" s="12">
        <v>0</v>
      </c>
      <c r="L226" s="14">
        <f t="shared" si="2"/>
        <v>2103.5007610350076</v>
      </c>
      <c r="M226" s="15">
        <v>55</v>
      </c>
      <c r="N226" s="16">
        <f t="shared" si="4"/>
        <v>946.57534246575347</v>
      </c>
      <c r="O226" s="17">
        <v>300</v>
      </c>
      <c r="P226" s="12"/>
      <c r="Q226" s="12"/>
      <c r="R226" s="22"/>
    </row>
    <row r="227" spans="1:18" ht="15">
      <c r="A227" s="8">
        <f ca="1">IFERROR(__xludf.DUMMYFUNCTION("SPLIT (REGEXEXTRACT (B227, ""\d+""),""-"")"),150)</f>
        <v>150</v>
      </c>
      <c r="B227" s="9" t="s">
        <v>463</v>
      </c>
      <c r="C227" s="10" t="s">
        <v>464</v>
      </c>
      <c r="D227" s="11">
        <v>182504117</v>
      </c>
      <c r="E227" s="12">
        <f t="array" ref="E227">INDEX('Себе Стоимость'!D$31:D$40, R227)</f>
        <v>347</v>
      </c>
      <c r="F227" s="12">
        <v>20</v>
      </c>
      <c r="G227" s="13">
        <f t="shared" si="0"/>
        <v>204.65753424657535</v>
      </c>
      <c r="H227" s="12">
        <v>7</v>
      </c>
      <c r="I227" s="12">
        <f t="shared" si="1"/>
        <v>71.630136986301366</v>
      </c>
      <c r="J227" s="12">
        <v>100</v>
      </c>
      <c r="K227" s="12">
        <v>0</v>
      </c>
      <c r="L227" s="14">
        <f t="shared" si="2"/>
        <v>2273.972602739726</v>
      </c>
      <c r="M227" s="15">
        <v>55</v>
      </c>
      <c r="N227" s="16">
        <f t="shared" si="4"/>
        <v>1023.2876712328767</v>
      </c>
      <c r="O227" s="17">
        <v>300</v>
      </c>
      <c r="P227" s="12"/>
      <c r="Q227" s="12"/>
      <c r="R227" s="20"/>
    </row>
    <row r="228" spans="1:18" ht="15">
      <c r="A228" s="8">
        <f ca="1">IFERROR(__xludf.DUMMYFUNCTION("SPLIT (REGEXEXTRACT (B228, ""\d+""),""-"")"),500)</f>
        <v>500</v>
      </c>
      <c r="B228" s="9" t="s">
        <v>465</v>
      </c>
      <c r="C228" s="10" t="s">
        <v>466</v>
      </c>
      <c r="D228" s="11">
        <v>182504118</v>
      </c>
      <c r="E228" s="12">
        <f t="array" ref="E228">INDEX('Себе Стоимость'!D$17:D$26, R228)</f>
        <v>291</v>
      </c>
      <c r="F228" s="12">
        <v>20</v>
      </c>
      <c r="G228" s="13">
        <f t="shared" si="0"/>
        <v>189.31506849315068</v>
      </c>
      <c r="H228" s="12">
        <v>7</v>
      </c>
      <c r="I228" s="12">
        <f t="shared" si="1"/>
        <v>66.260273972602747</v>
      </c>
      <c r="J228" s="12">
        <v>100</v>
      </c>
      <c r="K228" s="12">
        <v>0</v>
      </c>
      <c r="L228" s="14">
        <f t="shared" si="2"/>
        <v>2103.5007610350076</v>
      </c>
      <c r="M228" s="15">
        <v>55</v>
      </c>
      <c r="N228" s="16">
        <f t="shared" si="4"/>
        <v>946.57534246575347</v>
      </c>
      <c r="O228" s="17">
        <v>300</v>
      </c>
      <c r="P228" s="12"/>
      <c r="Q228" s="12"/>
      <c r="R228" s="22"/>
    </row>
    <row r="229" spans="1:18" ht="15">
      <c r="A229" s="8">
        <f ca="1">IFERROR(__xludf.DUMMYFUNCTION("SPLIT (REGEXEXTRACT (B229, ""\d+""),""-"")"),600)</f>
        <v>600</v>
      </c>
      <c r="B229" s="9" t="s">
        <v>467</v>
      </c>
      <c r="C229" s="10" t="s">
        <v>468</v>
      </c>
      <c r="D229" s="11">
        <v>182504119</v>
      </c>
      <c r="E229" s="12">
        <f t="array" ref="E229">INDEX('Себе Стоимость'!D$17:D$26, R229)</f>
        <v>291</v>
      </c>
      <c r="F229" s="12">
        <v>20</v>
      </c>
      <c r="G229" s="13">
        <f t="shared" si="0"/>
        <v>189.31506849315068</v>
      </c>
      <c r="H229" s="12">
        <v>7</v>
      </c>
      <c r="I229" s="12">
        <f t="shared" si="1"/>
        <v>66.260273972602747</v>
      </c>
      <c r="J229" s="12">
        <v>100</v>
      </c>
      <c r="K229" s="12">
        <v>0</v>
      </c>
      <c r="L229" s="14">
        <f t="shared" si="2"/>
        <v>2103.5007610350076</v>
      </c>
      <c r="M229" s="15">
        <v>55</v>
      </c>
      <c r="N229" s="16">
        <f t="shared" si="4"/>
        <v>946.57534246575347</v>
      </c>
      <c r="O229" s="17">
        <v>300</v>
      </c>
      <c r="P229" s="12"/>
      <c r="Q229" s="12"/>
      <c r="R229" s="22"/>
    </row>
    <row r="230" spans="1:18" ht="15">
      <c r="A230" s="8">
        <f ca="1">IFERROR(__xludf.DUMMYFUNCTION("SPLIT (REGEXEXTRACT (B230, ""\d+""),""-"")"),400)</f>
        <v>400</v>
      </c>
      <c r="B230" s="9" t="s">
        <v>469</v>
      </c>
      <c r="C230" s="10" t="s">
        <v>470</v>
      </c>
      <c r="D230" s="11">
        <v>182504120</v>
      </c>
      <c r="E230" s="12">
        <f t="array" ref="E230">INDEX('Себе Стоимость'!D$31:D$40, R230)</f>
        <v>347</v>
      </c>
      <c r="F230" s="12">
        <v>20</v>
      </c>
      <c r="G230" s="13">
        <f t="shared" si="0"/>
        <v>204.65753424657535</v>
      </c>
      <c r="H230" s="12">
        <v>7</v>
      </c>
      <c r="I230" s="12">
        <f t="shared" si="1"/>
        <v>71.630136986301366</v>
      </c>
      <c r="J230" s="12">
        <v>100</v>
      </c>
      <c r="K230" s="12">
        <v>0</v>
      </c>
      <c r="L230" s="14">
        <f t="shared" si="2"/>
        <v>2273.972602739726</v>
      </c>
      <c r="M230" s="15">
        <v>55</v>
      </c>
      <c r="N230" s="16">
        <f t="shared" si="4"/>
        <v>1023.2876712328767</v>
      </c>
      <c r="O230" s="17">
        <v>300</v>
      </c>
      <c r="P230" s="12"/>
      <c r="Q230" s="12"/>
      <c r="R230" s="20"/>
    </row>
    <row r="231" spans="1:18" ht="15">
      <c r="A231" s="8">
        <f ca="1">IFERROR(__xludf.DUMMYFUNCTION("SPLIT (REGEXEXTRACT (B231, ""\d+""),""-"")"),1000)</f>
        <v>1000</v>
      </c>
      <c r="B231" s="9" t="s">
        <v>471</v>
      </c>
      <c r="C231" s="10" t="s">
        <v>472</v>
      </c>
      <c r="D231" s="11">
        <v>182504121</v>
      </c>
      <c r="E231" s="12">
        <f t="array" ref="E231">INDEX('Себе Стоимость'!D$45:D$54, R231)</f>
        <v>333</v>
      </c>
      <c r="F231" s="12">
        <v>20</v>
      </c>
      <c r="G231" s="13">
        <f t="shared" si="0"/>
        <v>200.82191780821918</v>
      </c>
      <c r="H231" s="12">
        <v>7</v>
      </c>
      <c r="I231" s="12">
        <f t="shared" si="1"/>
        <v>70.287671232876704</v>
      </c>
      <c r="J231" s="12">
        <v>100</v>
      </c>
      <c r="K231" s="12">
        <v>0</v>
      </c>
      <c r="L231" s="14">
        <f t="shared" si="2"/>
        <v>2231.3546423135463</v>
      </c>
      <c r="M231" s="15">
        <v>55</v>
      </c>
      <c r="N231" s="16">
        <f t="shared" si="4"/>
        <v>1004.1095890410959</v>
      </c>
      <c r="O231" s="17">
        <v>300</v>
      </c>
      <c r="P231" s="12"/>
      <c r="Q231" s="12"/>
      <c r="R231" s="21"/>
    </row>
    <row r="232" spans="1:18" ht="15">
      <c r="A232" s="8">
        <f ca="1">IFERROR(__xludf.DUMMYFUNCTION("SPLIT (REGEXEXTRACT (B232, ""\d+""),""-"")"),150)</f>
        <v>150</v>
      </c>
      <c r="B232" s="9" t="s">
        <v>473</v>
      </c>
      <c r="C232" s="10" t="s">
        <v>474</v>
      </c>
      <c r="D232" s="11">
        <v>182504122</v>
      </c>
      <c r="E232" s="12">
        <f t="array" ref="E232">INDEX('Себе Стоимость'!D$31:D$40, R232)</f>
        <v>347</v>
      </c>
      <c r="F232" s="12">
        <v>20</v>
      </c>
      <c r="G232" s="13">
        <f t="shared" si="0"/>
        <v>204.65753424657535</v>
      </c>
      <c r="H232" s="12">
        <v>7</v>
      </c>
      <c r="I232" s="12">
        <f t="shared" si="1"/>
        <v>71.630136986301366</v>
      </c>
      <c r="J232" s="12">
        <v>100</v>
      </c>
      <c r="K232" s="12">
        <v>0</v>
      </c>
      <c r="L232" s="14">
        <f t="shared" si="2"/>
        <v>2273.972602739726</v>
      </c>
      <c r="M232" s="15">
        <v>55</v>
      </c>
      <c r="N232" s="16">
        <f t="shared" si="4"/>
        <v>1023.2876712328767</v>
      </c>
      <c r="O232" s="17">
        <v>300</v>
      </c>
      <c r="P232" s="12"/>
      <c r="Q232" s="12"/>
      <c r="R232" s="20"/>
    </row>
    <row r="233" spans="1:18" ht="15">
      <c r="A233" s="8">
        <f ca="1">IFERROR(__xludf.DUMMYFUNCTION("SPLIT (REGEXEXTRACT (B233, ""\d+""),""-"")"),150)</f>
        <v>150</v>
      </c>
      <c r="B233" s="9" t="s">
        <v>475</v>
      </c>
      <c r="C233" s="10" t="s">
        <v>476</v>
      </c>
      <c r="D233" s="11">
        <v>182504123</v>
      </c>
      <c r="E233" s="12">
        <f t="array" ref="E233">INDEX('Себе Стоимость'!D$17:D$26, R233)</f>
        <v>291</v>
      </c>
      <c r="F233" s="12">
        <v>20</v>
      </c>
      <c r="G233" s="13">
        <f t="shared" si="0"/>
        <v>189.31506849315068</v>
      </c>
      <c r="H233" s="12">
        <v>7</v>
      </c>
      <c r="I233" s="12">
        <f t="shared" si="1"/>
        <v>66.260273972602747</v>
      </c>
      <c r="J233" s="12">
        <v>100</v>
      </c>
      <c r="K233" s="12">
        <v>0</v>
      </c>
      <c r="L233" s="14">
        <f t="shared" si="2"/>
        <v>2103.5007610350076</v>
      </c>
      <c r="M233" s="15">
        <v>55</v>
      </c>
      <c r="N233" s="16">
        <f t="shared" si="4"/>
        <v>946.57534246575347</v>
      </c>
      <c r="O233" s="17">
        <v>300</v>
      </c>
      <c r="P233" s="12"/>
      <c r="Q233" s="12"/>
      <c r="R233" s="22"/>
    </row>
    <row r="234" spans="1:18" ht="15">
      <c r="A234" s="8">
        <f ca="1">IFERROR(__xludf.DUMMYFUNCTION("SPLIT (REGEXEXTRACT (B234, ""\d+""),""-"")"),400)</f>
        <v>400</v>
      </c>
      <c r="B234" s="9" t="s">
        <v>477</v>
      </c>
      <c r="C234" s="10" t="s">
        <v>478</v>
      </c>
      <c r="D234" s="11">
        <v>182504124</v>
      </c>
      <c r="E234" s="12">
        <f t="array" ref="E234">INDEX('Себе Стоимость'!D$31:D$40, R234)</f>
        <v>347</v>
      </c>
      <c r="F234" s="12">
        <v>20</v>
      </c>
      <c r="G234" s="13">
        <f t="shared" si="0"/>
        <v>204.65753424657535</v>
      </c>
      <c r="H234" s="12">
        <v>7</v>
      </c>
      <c r="I234" s="12">
        <f t="shared" si="1"/>
        <v>71.630136986301366</v>
      </c>
      <c r="J234" s="12">
        <v>100</v>
      </c>
      <c r="K234" s="12">
        <v>0</v>
      </c>
      <c r="L234" s="14">
        <f t="shared" si="2"/>
        <v>2273.972602739726</v>
      </c>
      <c r="M234" s="15">
        <v>55</v>
      </c>
      <c r="N234" s="16">
        <f t="shared" si="4"/>
        <v>1023.2876712328767</v>
      </c>
      <c r="O234" s="17">
        <v>300</v>
      </c>
      <c r="P234" s="12"/>
      <c r="Q234" s="12"/>
      <c r="R234" s="20"/>
    </row>
    <row r="235" spans="1:18" ht="15">
      <c r="A235" s="8">
        <f ca="1">IFERROR(__xludf.DUMMYFUNCTION("SPLIT (REGEXEXTRACT (B235, ""\d+""),""-"")"),700)</f>
        <v>700</v>
      </c>
      <c r="B235" s="9" t="s">
        <v>479</v>
      </c>
      <c r="C235" s="10" t="s">
        <v>480</v>
      </c>
      <c r="D235" s="11">
        <v>182504125</v>
      </c>
      <c r="E235" s="12">
        <f t="array" ref="E235">INDEX('Себе Стоимость'!D$17:D$26, R235)</f>
        <v>291</v>
      </c>
      <c r="F235" s="12">
        <v>20</v>
      </c>
      <c r="G235" s="13">
        <f t="shared" si="0"/>
        <v>189.31506849315068</v>
      </c>
      <c r="H235" s="12">
        <v>7</v>
      </c>
      <c r="I235" s="12">
        <f t="shared" si="1"/>
        <v>66.260273972602747</v>
      </c>
      <c r="J235" s="12">
        <v>100</v>
      </c>
      <c r="K235" s="12">
        <v>0</v>
      </c>
      <c r="L235" s="14">
        <f t="shared" si="2"/>
        <v>2103.5007610350076</v>
      </c>
      <c r="M235" s="15">
        <v>55</v>
      </c>
      <c r="N235" s="16">
        <f t="shared" si="4"/>
        <v>946.57534246575347</v>
      </c>
      <c r="O235" s="17">
        <v>300</v>
      </c>
      <c r="P235" s="12"/>
      <c r="Q235" s="12"/>
      <c r="R235" s="22"/>
    </row>
    <row r="236" spans="1:18" ht="15">
      <c r="A236" s="8">
        <f ca="1">IFERROR(__xludf.DUMMYFUNCTION("SPLIT (REGEXEXTRACT (B236, ""\d+""),""-"")"),800)</f>
        <v>800</v>
      </c>
      <c r="B236" s="9" t="s">
        <v>481</v>
      </c>
      <c r="C236" s="10" t="s">
        <v>482</v>
      </c>
      <c r="D236" s="11">
        <v>182504126</v>
      </c>
      <c r="E236" s="12">
        <f t="array" ref="E236">INDEX('Себе Стоимость'!D$17:D$26, R236)</f>
        <v>291</v>
      </c>
      <c r="F236" s="12">
        <v>20</v>
      </c>
      <c r="G236" s="13">
        <f t="shared" si="0"/>
        <v>189.31506849315068</v>
      </c>
      <c r="H236" s="12">
        <v>7</v>
      </c>
      <c r="I236" s="12">
        <f t="shared" si="1"/>
        <v>66.260273972602747</v>
      </c>
      <c r="J236" s="12">
        <v>100</v>
      </c>
      <c r="K236" s="12">
        <v>0</v>
      </c>
      <c r="L236" s="14">
        <f t="shared" si="2"/>
        <v>2103.5007610350076</v>
      </c>
      <c r="M236" s="15">
        <v>55</v>
      </c>
      <c r="N236" s="16">
        <f t="shared" si="4"/>
        <v>946.57534246575347</v>
      </c>
      <c r="O236" s="17">
        <v>300</v>
      </c>
      <c r="P236" s="12"/>
      <c r="Q236" s="12"/>
      <c r="R236" s="22"/>
    </row>
    <row r="237" spans="1:18" ht="15">
      <c r="A237" s="8">
        <f ca="1">IFERROR(__xludf.DUMMYFUNCTION("SPLIT (REGEXEXTRACT (B237, ""\d+""),""-"")"),150)</f>
        <v>150</v>
      </c>
      <c r="B237" s="9" t="s">
        <v>483</v>
      </c>
      <c r="C237" s="10" t="s">
        <v>484</v>
      </c>
      <c r="D237" s="11">
        <v>182504127</v>
      </c>
      <c r="E237" s="12">
        <f t="array" ref="E237">INDEX('Себе Стоимость'!D$45:D$54, R237)</f>
        <v>333</v>
      </c>
      <c r="F237" s="12">
        <v>20</v>
      </c>
      <c r="G237" s="13">
        <f t="shared" si="0"/>
        <v>200.82191780821918</v>
      </c>
      <c r="H237" s="12">
        <v>7</v>
      </c>
      <c r="I237" s="12">
        <f t="shared" si="1"/>
        <v>70.287671232876704</v>
      </c>
      <c r="J237" s="12">
        <v>100</v>
      </c>
      <c r="K237" s="12">
        <v>0</v>
      </c>
      <c r="L237" s="14">
        <f t="shared" si="2"/>
        <v>2231.3546423135463</v>
      </c>
      <c r="M237" s="15">
        <v>55</v>
      </c>
      <c r="N237" s="16">
        <f t="shared" si="4"/>
        <v>1004.1095890410959</v>
      </c>
      <c r="O237" s="17">
        <v>300</v>
      </c>
      <c r="P237" s="12"/>
      <c r="Q237" s="12"/>
      <c r="R237" s="21"/>
    </row>
    <row r="238" spans="1:18" ht="15">
      <c r="A238" s="8">
        <f ca="1">IFERROR(__xludf.DUMMYFUNCTION("SPLIT (REGEXEXTRACT (B238, ""\d+""),""-"")"),400)</f>
        <v>400</v>
      </c>
      <c r="B238" s="9" t="s">
        <v>485</v>
      </c>
      <c r="C238" s="10" t="s">
        <v>486</v>
      </c>
      <c r="D238" s="11">
        <v>182504128</v>
      </c>
      <c r="E238" s="12">
        <f t="array" ref="E238">INDEX('Себе Стоимость'!D$17:D$26, R238)</f>
        <v>291</v>
      </c>
      <c r="F238" s="12">
        <v>20</v>
      </c>
      <c r="G238" s="13">
        <f t="shared" si="0"/>
        <v>189.31506849315068</v>
      </c>
      <c r="H238" s="12">
        <v>7</v>
      </c>
      <c r="I238" s="12">
        <f t="shared" si="1"/>
        <v>66.260273972602747</v>
      </c>
      <c r="J238" s="12">
        <v>100</v>
      </c>
      <c r="K238" s="12">
        <v>0</v>
      </c>
      <c r="L238" s="14">
        <f t="shared" si="2"/>
        <v>2103.5007610350076</v>
      </c>
      <c r="M238" s="15">
        <v>55</v>
      </c>
      <c r="N238" s="16">
        <f t="shared" si="4"/>
        <v>946.57534246575347</v>
      </c>
      <c r="O238" s="17">
        <v>300</v>
      </c>
      <c r="P238" s="12"/>
      <c r="Q238" s="12"/>
      <c r="R238" s="22"/>
    </row>
    <row r="239" spans="1:18" ht="15">
      <c r="A239" s="8">
        <f ca="1">IFERROR(__xludf.DUMMYFUNCTION("SPLIT (REGEXEXTRACT (B239, ""\d+""),""-"")"),200)</f>
        <v>200</v>
      </c>
      <c r="B239" s="9" t="s">
        <v>487</v>
      </c>
      <c r="C239" s="10" t="s">
        <v>488</v>
      </c>
      <c r="D239" s="11">
        <v>182504129</v>
      </c>
      <c r="E239" s="12">
        <f t="array" ref="E239">INDEX('Себе Стоимость'!D$17:D$26, R239)</f>
        <v>291</v>
      </c>
      <c r="F239" s="12">
        <v>20</v>
      </c>
      <c r="G239" s="13">
        <f t="shared" si="0"/>
        <v>189.31506849315068</v>
      </c>
      <c r="H239" s="12">
        <v>7</v>
      </c>
      <c r="I239" s="12">
        <f t="shared" si="1"/>
        <v>66.260273972602747</v>
      </c>
      <c r="J239" s="12">
        <v>100</v>
      </c>
      <c r="K239" s="12">
        <v>0</v>
      </c>
      <c r="L239" s="14">
        <f t="shared" si="2"/>
        <v>2103.5007610350076</v>
      </c>
      <c r="M239" s="15">
        <v>55</v>
      </c>
      <c r="N239" s="16">
        <f t="shared" si="4"/>
        <v>946.57534246575347</v>
      </c>
      <c r="O239" s="17">
        <v>300</v>
      </c>
      <c r="P239" s="12"/>
      <c r="Q239" s="12"/>
      <c r="R239" s="22"/>
    </row>
    <row r="240" spans="1:18" ht="15">
      <c r="A240" s="8">
        <f ca="1">IFERROR(__xludf.DUMMYFUNCTION("SPLIT (REGEXEXTRACT (B240, ""\d+""),""-"")"),400)</f>
        <v>400</v>
      </c>
      <c r="B240" s="9" t="s">
        <v>489</v>
      </c>
      <c r="C240" s="10" t="s">
        <v>490</v>
      </c>
      <c r="D240" s="11">
        <v>182504130</v>
      </c>
      <c r="E240" s="12">
        <f t="array" ref="E240">INDEX('Себе Стоимость'!D$31:D$40, R240)</f>
        <v>347</v>
      </c>
      <c r="F240" s="12">
        <v>20</v>
      </c>
      <c r="G240" s="13">
        <f t="shared" si="0"/>
        <v>204.65753424657535</v>
      </c>
      <c r="H240" s="12">
        <v>7</v>
      </c>
      <c r="I240" s="12">
        <f t="shared" si="1"/>
        <v>71.630136986301366</v>
      </c>
      <c r="J240" s="12">
        <v>100</v>
      </c>
      <c r="K240" s="12">
        <v>0</v>
      </c>
      <c r="L240" s="14">
        <f t="shared" si="2"/>
        <v>2273.972602739726</v>
      </c>
      <c r="M240" s="15">
        <v>55</v>
      </c>
      <c r="N240" s="16">
        <f t="shared" si="4"/>
        <v>1023.2876712328767</v>
      </c>
      <c r="O240" s="17">
        <v>300</v>
      </c>
      <c r="P240" s="12"/>
      <c r="Q240" s="12"/>
      <c r="R240" s="20"/>
    </row>
    <row r="241" spans="1:18" ht="15">
      <c r="A241" s="8">
        <f ca="1">IFERROR(__xludf.DUMMYFUNCTION("SPLIT (REGEXEXTRACT (B241, ""\d+""),""-"")"),200)</f>
        <v>200</v>
      </c>
      <c r="B241" s="9" t="s">
        <v>491</v>
      </c>
      <c r="C241" s="10" t="s">
        <v>492</v>
      </c>
      <c r="D241" s="11">
        <v>182504131</v>
      </c>
      <c r="E241" s="12">
        <f t="array" ref="E241">INDEX('Себе Стоимость'!D$45:D$54, R241)</f>
        <v>333</v>
      </c>
      <c r="F241" s="12">
        <v>20</v>
      </c>
      <c r="G241" s="13">
        <f t="shared" si="0"/>
        <v>200.82191780821918</v>
      </c>
      <c r="H241" s="12">
        <v>7</v>
      </c>
      <c r="I241" s="12">
        <f t="shared" si="1"/>
        <v>70.287671232876704</v>
      </c>
      <c r="J241" s="12">
        <v>100</v>
      </c>
      <c r="K241" s="12">
        <v>0</v>
      </c>
      <c r="L241" s="14">
        <f t="shared" si="2"/>
        <v>2231.3546423135463</v>
      </c>
      <c r="M241" s="15">
        <v>55</v>
      </c>
      <c r="N241" s="16">
        <f t="shared" si="4"/>
        <v>1004.1095890410959</v>
      </c>
      <c r="O241" s="17">
        <v>300</v>
      </c>
      <c r="P241" s="12"/>
      <c r="Q241" s="12"/>
      <c r="R241" s="21"/>
    </row>
    <row r="242" spans="1:18" ht="15">
      <c r="A242" s="8">
        <f ca="1">IFERROR(__xludf.DUMMYFUNCTION("SPLIT (REGEXEXTRACT (B242, ""\d+""),""-"")"),700)</f>
        <v>700</v>
      </c>
      <c r="B242" s="9" t="s">
        <v>493</v>
      </c>
      <c r="C242" s="10" t="s">
        <v>494</v>
      </c>
      <c r="D242" s="11">
        <v>182504132</v>
      </c>
      <c r="E242" s="12">
        <f t="array" ref="E242">INDEX('Себе Стоимость'!D$31:D$40, R242)</f>
        <v>347</v>
      </c>
      <c r="F242" s="12">
        <v>20</v>
      </c>
      <c r="G242" s="13">
        <f t="shared" si="0"/>
        <v>204.65753424657535</v>
      </c>
      <c r="H242" s="12">
        <v>7</v>
      </c>
      <c r="I242" s="12">
        <f t="shared" si="1"/>
        <v>71.630136986301366</v>
      </c>
      <c r="J242" s="12">
        <v>100</v>
      </c>
      <c r="K242" s="12">
        <v>0</v>
      </c>
      <c r="L242" s="14">
        <f t="shared" si="2"/>
        <v>2273.972602739726</v>
      </c>
      <c r="M242" s="15">
        <v>55</v>
      </c>
      <c r="N242" s="16">
        <f t="shared" si="4"/>
        <v>1023.2876712328767</v>
      </c>
      <c r="O242" s="17">
        <v>300</v>
      </c>
      <c r="P242" s="12"/>
      <c r="Q242" s="12"/>
      <c r="R242" s="20"/>
    </row>
    <row r="243" spans="1:18" ht="15">
      <c r="A243" s="8">
        <f ca="1">IFERROR(__xludf.DUMMYFUNCTION("SPLIT (REGEXEXTRACT (B243, ""\d+""),""-"")"),500)</f>
        <v>500</v>
      </c>
      <c r="B243" s="9" t="s">
        <v>495</v>
      </c>
      <c r="C243" s="10" t="s">
        <v>496</v>
      </c>
      <c r="D243" s="11">
        <v>182504133</v>
      </c>
      <c r="E243" s="12">
        <f t="array" ref="E243">INDEX('Себе Стоимость'!D$31:D$40, R243)</f>
        <v>347</v>
      </c>
      <c r="F243" s="12">
        <v>20</v>
      </c>
      <c r="G243" s="13">
        <f t="shared" si="0"/>
        <v>204.65753424657535</v>
      </c>
      <c r="H243" s="12">
        <v>7</v>
      </c>
      <c r="I243" s="12">
        <f t="shared" si="1"/>
        <v>71.630136986301366</v>
      </c>
      <c r="J243" s="12">
        <v>100</v>
      </c>
      <c r="K243" s="12">
        <v>0</v>
      </c>
      <c r="L243" s="14">
        <f t="shared" si="2"/>
        <v>2273.972602739726</v>
      </c>
      <c r="M243" s="15">
        <v>55</v>
      </c>
      <c r="N243" s="16">
        <f t="shared" si="4"/>
        <v>1023.2876712328767</v>
      </c>
      <c r="O243" s="17">
        <v>300</v>
      </c>
      <c r="P243" s="12"/>
      <c r="Q243" s="12"/>
      <c r="R243" s="20"/>
    </row>
    <row r="244" spans="1:18" ht="15">
      <c r="A244" s="8">
        <f ca="1">IFERROR(__xludf.DUMMYFUNCTION("SPLIT (REGEXEXTRACT (B244, ""\d+""),""-"")"),500)</f>
        <v>500</v>
      </c>
      <c r="B244" s="9" t="s">
        <v>497</v>
      </c>
      <c r="C244" s="10" t="s">
        <v>498</v>
      </c>
      <c r="D244" s="11">
        <v>182504134</v>
      </c>
      <c r="E244" s="12">
        <f t="array" ref="E244">INDEX('Себе Стоимость'!D$17:D$26, R244)</f>
        <v>291</v>
      </c>
      <c r="F244" s="12">
        <v>20</v>
      </c>
      <c r="G244" s="13">
        <f t="shared" si="0"/>
        <v>189.31506849315068</v>
      </c>
      <c r="H244" s="12">
        <v>7</v>
      </c>
      <c r="I244" s="12">
        <f t="shared" si="1"/>
        <v>66.260273972602747</v>
      </c>
      <c r="J244" s="12">
        <v>100</v>
      </c>
      <c r="K244" s="12">
        <v>0</v>
      </c>
      <c r="L244" s="14">
        <f t="shared" si="2"/>
        <v>2103.5007610350076</v>
      </c>
      <c r="M244" s="15">
        <v>55</v>
      </c>
      <c r="N244" s="16">
        <f t="shared" si="4"/>
        <v>946.57534246575347</v>
      </c>
      <c r="O244" s="17">
        <v>300</v>
      </c>
      <c r="P244" s="12"/>
      <c r="Q244" s="12"/>
      <c r="R244" s="22"/>
    </row>
    <row r="245" spans="1:18" ht="15">
      <c r="A245" s="8">
        <f ca="1">IFERROR(__xludf.DUMMYFUNCTION("SPLIT (REGEXEXTRACT (B245, ""\d+""),""-"")"),1000)</f>
        <v>1000</v>
      </c>
      <c r="B245" s="9" t="s">
        <v>499</v>
      </c>
      <c r="C245" s="10" t="s">
        <v>500</v>
      </c>
      <c r="D245" s="11">
        <v>182504135</v>
      </c>
      <c r="E245" s="12">
        <f t="array" ref="E245">INDEX('Себе Стоимость'!D$17:D$26, R245)</f>
        <v>291</v>
      </c>
      <c r="F245" s="12">
        <v>20</v>
      </c>
      <c r="G245" s="13">
        <f t="shared" si="0"/>
        <v>189.31506849315068</v>
      </c>
      <c r="H245" s="12">
        <v>7</v>
      </c>
      <c r="I245" s="12">
        <f t="shared" si="1"/>
        <v>66.260273972602747</v>
      </c>
      <c r="J245" s="12">
        <v>100</v>
      </c>
      <c r="K245" s="12">
        <v>0</v>
      </c>
      <c r="L245" s="14">
        <f t="shared" si="2"/>
        <v>2103.5007610350076</v>
      </c>
      <c r="M245" s="15">
        <v>55</v>
      </c>
      <c r="N245" s="16">
        <f t="shared" si="4"/>
        <v>946.57534246575347</v>
      </c>
      <c r="O245" s="17">
        <v>300</v>
      </c>
      <c r="P245" s="12"/>
      <c r="Q245" s="12"/>
      <c r="R245" s="22"/>
    </row>
    <row r="246" spans="1:18" ht="15">
      <c r="A246" s="8">
        <f ca="1">IFERROR(__xludf.DUMMYFUNCTION("SPLIT (REGEXEXTRACT (B246, ""\d+""),""-"")"),300)</f>
        <v>300</v>
      </c>
      <c r="B246" s="9" t="s">
        <v>501</v>
      </c>
      <c r="C246" s="10" t="s">
        <v>502</v>
      </c>
      <c r="D246" s="11">
        <v>182504136</v>
      </c>
      <c r="E246" s="12">
        <f t="array" ref="E246">INDEX('Себе Стоимость'!D$45:D$54, R246)</f>
        <v>333</v>
      </c>
      <c r="F246" s="12">
        <v>20</v>
      </c>
      <c r="G246" s="13">
        <f t="shared" si="0"/>
        <v>200.82191780821918</v>
      </c>
      <c r="H246" s="12">
        <v>7</v>
      </c>
      <c r="I246" s="12">
        <f t="shared" si="1"/>
        <v>70.287671232876704</v>
      </c>
      <c r="J246" s="12">
        <v>100</v>
      </c>
      <c r="K246" s="12">
        <v>0</v>
      </c>
      <c r="L246" s="14">
        <f t="shared" si="2"/>
        <v>2231.3546423135463</v>
      </c>
      <c r="M246" s="15">
        <v>55</v>
      </c>
      <c r="N246" s="16">
        <f t="shared" si="4"/>
        <v>1004.1095890410959</v>
      </c>
      <c r="O246" s="17">
        <v>300</v>
      </c>
      <c r="P246" s="12"/>
      <c r="Q246" s="12"/>
      <c r="R246" s="21"/>
    </row>
    <row r="247" spans="1:18" ht="15">
      <c r="A247" s="8">
        <f ca="1">IFERROR(__xludf.DUMMYFUNCTION("SPLIT (REGEXEXTRACT (B247, ""\d+""),""-"")"),500)</f>
        <v>500</v>
      </c>
      <c r="B247" s="9" t="s">
        <v>503</v>
      </c>
      <c r="C247" s="10" t="s">
        <v>504</v>
      </c>
      <c r="D247" s="11">
        <v>182504137</v>
      </c>
      <c r="E247" s="12">
        <f t="array" ref="E247">INDEX('Себе Стоимость'!D$45:D$54, R247)</f>
        <v>333</v>
      </c>
      <c r="F247" s="12">
        <v>20</v>
      </c>
      <c r="G247" s="13">
        <f t="shared" si="0"/>
        <v>200.82191780821918</v>
      </c>
      <c r="H247" s="12">
        <v>7</v>
      </c>
      <c r="I247" s="12">
        <f t="shared" si="1"/>
        <v>70.287671232876704</v>
      </c>
      <c r="J247" s="12">
        <v>100</v>
      </c>
      <c r="K247" s="12">
        <v>0</v>
      </c>
      <c r="L247" s="14">
        <f t="shared" si="2"/>
        <v>2231.3546423135463</v>
      </c>
      <c r="M247" s="15">
        <v>55</v>
      </c>
      <c r="N247" s="16">
        <f t="shared" si="4"/>
        <v>1004.1095890410959</v>
      </c>
      <c r="O247" s="17">
        <v>300</v>
      </c>
      <c r="P247" s="12"/>
      <c r="Q247" s="12"/>
      <c r="R247" s="21"/>
    </row>
    <row r="248" spans="1:18" ht="15">
      <c r="A248" s="8">
        <f ca="1">IFERROR(__xludf.DUMMYFUNCTION("SPLIT (REGEXEXTRACT (B248, ""\d+""),""-"")"),800)</f>
        <v>800</v>
      </c>
      <c r="B248" s="9" t="s">
        <v>505</v>
      </c>
      <c r="C248" s="10" t="s">
        <v>506</v>
      </c>
      <c r="D248" s="11">
        <v>182504138</v>
      </c>
      <c r="E248" s="12">
        <f t="array" ref="E248">INDEX('Себе Стоимость'!D$31:D$40, R248)</f>
        <v>347</v>
      </c>
      <c r="F248" s="12">
        <v>20</v>
      </c>
      <c r="G248" s="13">
        <f t="shared" si="0"/>
        <v>204.65753424657535</v>
      </c>
      <c r="H248" s="12">
        <v>7</v>
      </c>
      <c r="I248" s="12">
        <f t="shared" si="1"/>
        <v>71.630136986301366</v>
      </c>
      <c r="J248" s="12">
        <v>100</v>
      </c>
      <c r="K248" s="12">
        <v>0</v>
      </c>
      <c r="L248" s="14">
        <f t="shared" si="2"/>
        <v>2273.972602739726</v>
      </c>
      <c r="M248" s="15">
        <v>55</v>
      </c>
      <c r="N248" s="16">
        <f t="shared" si="4"/>
        <v>1023.2876712328767</v>
      </c>
      <c r="O248" s="17">
        <v>300</v>
      </c>
      <c r="P248" s="12"/>
      <c r="Q248" s="12"/>
      <c r="R248" s="20"/>
    </row>
    <row r="249" spans="1:18" ht="15">
      <c r="A249" s="8">
        <f ca="1">IFERROR(__xludf.DUMMYFUNCTION("SPLIT (REGEXEXTRACT (B249, ""\d+""),""-"")"),1000)</f>
        <v>1000</v>
      </c>
      <c r="B249" s="9" t="s">
        <v>507</v>
      </c>
      <c r="C249" s="10" t="s">
        <v>508</v>
      </c>
      <c r="D249" s="11">
        <v>182504139</v>
      </c>
      <c r="E249" s="12">
        <f t="array" ref="E249">INDEX('Себе Стоимость'!D$31:D$40, R249)</f>
        <v>347</v>
      </c>
      <c r="F249" s="12">
        <v>20</v>
      </c>
      <c r="G249" s="13">
        <f t="shared" si="0"/>
        <v>204.65753424657535</v>
      </c>
      <c r="H249" s="12">
        <v>7</v>
      </c>
      <c r="I249" s="12">
        <f t="shared" si="1"/>
        <v>71.630136986301366</v>
      </c>
      <c r="J249" s="12">
        <v>100</v>
      </c>
      <c r="K249" s="12">
        <v>0</v>
      </c>
      <c r="L249" s="14">
        <f t="shared" si="2"/>
        <v>2273.972602739726</v>
      </c>
      <c r="M249" s="15">
        <v>55</v>
      </c>
      <c r="N249" s="16">
        <f t="shared" si="4"/>
        <v>1023.2876712328767</v>
      </c>
      <c r="O249" s="17">
        <v>300</v>
      </c>
      <c r="P249" s="12"/>
      <c r="Q249" s="12"/>
      <c r="R249" s="20"/>
    </row>
    <row r="250" spans="1:18" ht="15">
      <c r="A250" s="8">
        <f ca="1">IFERROR(__xludf.DUMMYFUNCTION("SPLIT (REGEXEXTRACT (B250, ""\d+""),""-"")"),700)</f>
        <v>700</v>
      </c>
      <c r="B250" s="9" t="s">
        <v>509</v>
      </c>
      <c r="C250" s="10" t="s">
        <v>510</v>
      </c>
      <c r="D250" s="11">
        <v>182504140</v>
      </c>
      <c r="E250" s="12">
        <f t="array" ref="E250">INDEX('Себе Стоимость'!D$31:D$40, R250)</f>
        <v>347</v>
      </c>
      <c r="F250" s="12">
        <v>20</v>
      </c>
      <c r="G250" s="13">
        <f t="shared" si="0"/>
        <v>204.65753424657535</v>
      </c>
      <c r="H250" s="12">
        <v>7</v>
      </c>
      <c r="I250" s="12">
        <f t="shared" si="1"/>
        <v>71.630136986301366</v>
      </c>
      <c r="J250" s="12">
        <v>100</v>
      </c>
      <c r="K250" s="12">
        <v>0</v>
      </c>
      <c r="L250" s="14">
        <f t="shared" si="2"/>
        <v>2273.972602739726</v>
      </c>
      <c r="M250" s="15">
        <v>55</v>
      </c>
      <c r="N250" s="16">
        <f t="shared" si="4"/>
        <v>1023.2876712328767</v>
      </c>
      <c r="O250" s="17">
        <v>300</v>
      </c>
      <c r="P250" s="12"/>
      <c r="Q250" s="12"/>
      <c r="R250" s="20"/>
    </row>
    <row r="251" spans="1:18" ht="15">
      <c r="A251" s="8">
        <f ca="1">IFERROR(__xludf.DUMMYFUNCTION("SPLIT (REGEXEXTRACT (B251, ""\d+""),""-"")"),800)</f>
        <v>800</v>
      </c>
      <c r="B251" s="9" t="s">
        <v>511</v>
      </c>
      <c r="C251" s="10" t="s">
        <v>512</v>
      </c>
      <c r="D251" s="11">
        <v>182504141</v>
      </c>
      <c r="E251" s="12">
        <f t="array" ref="E251">INDEX('Себе Стоимость'!D$17:D$26, R251)</f>
        <v>291</v>
      </c>
      <c r="F251" s="12">
        <v>20</v>
      </c>
      <c r="G251" s="13">
        <f t="shared" si="0"/>
        <v>189.31506849315068</v>
      </c>
      <c r="H251" s="12">
        <v>7</v>
      </c>
      <c r="I251" s="12">
        <f t="shared" si="1"/>
        <v>66.260273972602747</v>
      </c>
      <c r="J251" s="12">
        <v>100</v>
      </c>
      <c r="K251" s="12">
        <v>0</v>
      </c>
      <c r="L251" s="14">
        <f t="shared" si="2"/>
        <v>2103.5007610350076</v>
      </c>
      <c r="M251" s="15">
        <v>55</v>
      </c>
      <c r="N251" s="16">
        <f t="shared" si="4"/>
        <v>946.57534246575347</v>
      </c>
      <c r="O251" s="17">
        <v>300</v>
      </c>
      <c r="P251" s="12"/>
      <c r="Q251" s="12"/>
      <c r="R251" s="22"/>
    </row>
    <row r="252" spans="1:18" ht="15">
      <c r="A252" s="8">
        <f ca="1">IFERROR(__xludf.DUMMYFUNCTION("SPLIT (REGEXEXTRACT (B252, ""\d+""),""-"")"),600)</f>
        <v>600</v>
      </c>
      <c r="B252" s="9" t="s">
        <v>513</v>
      </c>
      <c r="C252" s="10" t="s">
        <v>514</v>
      </c>
      <c r="D252" s="11">
        <v>182504142</v>
      </c>
      <c r="E252" s="12">
        <f t="array" ref="E252">INDEX('Себе Стоимость'!D$31:D$40, R252)</f>
        <v>347</v>
      </c>
      <c r="F252" s="12">
        <v>20</v>
      </c>
      <c r="G252" s="13">
        <f t="shared" si="0"/>
        <v>204.65753424657535</v>
      </c>
      <c r="H252" s="12">
        <v>7</v>
      </c>
      <c r="I252" s="12">
        <f t="shared" si="1"/>
        <v>71.630136986301366</v>
      </c>
      <c r="J252" s="12">
        <v>100</v>
      </c>
      <c r="K252" s="12">
        <v>0</v>
      </c>
      <c r="L252" s="14">
        <f t="shared" si="2"/>
        <v>2273.972602739726</v>
      </c>
      <c r="M252" s="15">
        <v>55</v>
      </c>
      <c r="N252" s="16">
        <f t="shared" si="4"/>
        <v>1023.2876712328767</v>
      </c>
      <c r="O252" s="17">
        <v>300</v>
      </c>
      <c r="P252" s="12"/>
      <c r="Q252" s="12"/>
      <c r="R252" s="20"/>
    </row>
    <row r="253" spans="1:18" ht="15">
      <c r="A253" s="8">
        <f ca="1">IFERROR(__xludf.DUMMYFUNCTION("SPLIT (REGEXEXTRACT (B253, ""\d+""),""-"")"),700)</f>
        <v>700</v>
      </c>
      <c r="B253" s="9" t="s">
        <v>515</v>
      </c>
      <c r="C253" s="10" t="s">
        <v>516</v>
      </c>
      <c r="D253" s="11">
        <v>182504143</v>
      </c>
      <c r="E253" s="12">
        <f t="array" ref="E253">INDEX('Себе Стоимость'!D$17:D$26, R253)</f>
        <v>291</v>
      </c>
      <c r="F253" s="12">
        <v>20</v>
      </c>
      <c r="G253" s="13">
        <f t="shared" si="0"/>
        <v>189.31506849315068</v>
      </c>
      <c r="H253" s="12">
        <v>7</v>
      </c>
      <c r="I253" s="12">
        <f t="shared" si="1"/>
        <v>66.260273972602747</v>
      </c>
      <c r="J253" s="12">
        <v>100</v>
      </c>
      <c r="K253" s="12">
        <v>0</v>
      </c>
      <c r="L253" s="14">
        <f t="shared" si="2"/>
        <v>2103.5007610350076</v>
      </c>
      <c r="M253" s="15">
        <v>55</v>
      </c>
      <c r="N253" s="16">
        <f t="shared" si="4"/>
        <v>946.57534246575347</v>
      </c>
      <c r="O253" s="17">
        <v>300</v>
      </c>
      <c r="P253" s="12"/>
      <c r="Q253" s="12"/>
      <c r="R253" s="22"/>
    </row>
    <row r="254" spans="1:18" ht="15">
      <c r="A254" s="8">
        <f ca="1">IFERROR(__xludf.DUMMYFUNCTION("SPLIT (REGEXEXTRACT (B254, ""\d+""),""-"")"),800)</f>
        <v>800</v>
      </c>
      <c r="B254" s="9" t="s">
        <v>517</v>
      </c>
      <c r="C254" s="10" t="s">
        <v>518</v>
      </c>
      <c r="D254" s="11">
        <v>182504144</v>
      </c>
      <c r="E254" s="12">
        <f t="array" ref="E254">INDEX('Себе Стоимость'!D$31:D$40, R254)</f>
        <v>347</v>
      </c>
      <c r="F254" s="12">
        <v>20</v>
      </c>
      <c r="G254" s="13">
        <f t="shared" si="0"/>
        <v>204.65753424657535</v>
      </c>
      <c r="H254" s="12">
        <v>7</v>
      </c>
      <c r="I254" s="12">
        <f t="shared" si="1"/>
        <v>71.630136986301366</v>
      </c>
      <c r="J254" s="12">
        <v>100</v>
      </c>
      <c r="K254" s="12">
        <v>0</v>
      </c>
      <c r="L254" s="14">
        <f t="shared" si="2"/>
        <v>2273.972602739726</v>
      </c>
      <c r="M254" s="15">
        <v>55</v>
      </c>
      <c r="N254" s="16">
        <f t="shared" si="4"/>
        <v>1023.2876712328767</v>
      </c>
      <c r="O254" s="17">
        <v>300</v>
      </c>
      <c r="P254" s="12"/>
      <c r="Q254" s="12"/>
      <c r="R254" s="20"/>
    </row>
    <row r="255" spans="1:18" ht="15">
      <c r="A255" s="8">
        <f ca="1">IFERROR(__xludf.DUMMYFUNCTION("SPLIT (REGEXEXTRACT (B255, ""\d+""),""-"")"),900)</f>
        <v>900</v>
      </c>
      <c r="B255" s="9" t="s">
        <v>519</v>
      </c>
      <c r="C255" s="10" t="s">
        <v>520</v>
      </c>
      <c r="D255" s="11">
        <v>182504145</v>
      </c>
      <c r="E255" s="12">
        <f t="array" ref="E255">INDEX('Себе Стоимость'!D$45:D$54, R255)</f>
        <v>333</v>
      </c>
      <c r="F255" s="12">
        <v>20</v>
      </c>
      <c r="G255" s="13">
        <f t="shared" si="0"/>
        <v>200.82191780821918</v>
      </c>
      <c r="H255" s="12">
        <v>7</v>
      </c>
      <c r="I255" s="12">
        <f t="shared" si="1"/>
        <v>70.287671232876704</v>
      </c>
      <c r="J255" s="12">
        <v>100</v>
      </c>
      <c r="K255" s="12">
        <v>0</v>
      </c>
      <c r="L255" s="14">
        <f t="shared" si="2"/>
        <v>2231.3546423135463</v>
      </c>
      <c r="M255" s="15">
        <v>55</v>
      </c>
      <c r="N255" s="16">
        <f t="shared" si="4"/>
        <v>1004.1095890410959</v>
      </c>
      <c r="O255" s="17">
        <v>300</v>
      </c>
      <c r="P255" s="12"/>
      <c r="Q255" s="12"/>
      <c r="R255" s="21"/>
    </row>
    <row r="256" spans="1:18" ht="15">
      <c r="A256" s="8">
        <f ca="1">IFERROR(__xludf.DUMMYFUNCTION("SPLIT (REGEXEXTRACT (B256, ""\d+""),""-"")"),200)</f>
        <v>200</v>
      </c>
      <c r="B256" s="9" t="s">
        <v>521</v>
      </c>
      <c r="C256" s="10" t="s">
        <v>522</v>
      </c>
      <c r="D256" s="11">
        <v>182504146</v>
      </c>
      <c r="E256" s="12">
        <f t="array" ref="E256">INDEX('Себе Стоимость'!D$17:D$26, R256)</f>
        <v>291</v>
      </c>
      <c r="F256" s="12">
        <v>20</v>
      </c>
      <c r="G256" s="13">
        <f t="shared" si="0"/>
        <v>189.31506849315068</v>
      </c>
      <c r="H256" s="12">
        <v>7</v>
      </c>
      <c r="I256" s="12">
        <f t="shared" si="1"/>
        <v>66.260273972602747</v>
      </c>
      <c r="J256" s="12">
        <v>100</v>
      </c>
      <c r="K256" s="12">
        <v>0</v>
      </c>
      <c r="L256" s="14">
        <f t="shared" si="2"/>
        <v>2103.5007610350076</v>
      </c>
      <c r="M256" s="15">
        <v>55</v>
      </c>
      <c r="N256" s="16">
        <f t="shared" si="4"/>
        <v>946.57534246575347</v>
      </c>
      <c r="O256" s="17">
        <v>300</v>
      </c>
      <c r="P256" s="12"/>
      <c r="Q256" s="12"/>
      <c r="R256" s="22"/>
    </row>
    <row r="257" spans="1:18" ht="15">
      <c r="A257" s="8">
        <f ca="1">IFERROR(__xludf.DUMMYFUNCTION("SPLIT (REGEXEXTRACT (B257, ""\d+""),""-"")"),1000)</f>
        <v>1000</v>
      </c>
      <c r="B257" s="9" t="s">
        <v>523</v>
      </c>
      <c r="C257" s="10" t="s">
        <v>524</v>
      </c>
      <c r="D257" s="11">
        <v>182504147</v>
      </c>
      <c r="E257" s="12">
        <f t="array" ref="E257">INDEX('Себе Стоимость'!D$17:D$26, R257)</f>
        <v>291</v>
      </c>
      <c r="F257" s="12">
        <v>20</v>
      </c>
      <c r="G257" s="13">
        <f t="shared" ref="G257:G333" si="5">N257 * F257 / 100</f>
        <v>189.31506849315068</v>
      </c>
      <c r="H257" s="12">
        <v>7</v>
      </c>
      <c r="I257" s="12">
        <f t="shared" ref="I257:I333" si="6">N257*H257/100</f>
        <v>66.260273972602747</v>
      </c>
      <c r="J257" s="12">
        <v>100</v>
      </c>
      <c r="K257" s="12">
        <v>0</v>
      </c>
      <c r="L257" s="14">
        <f t="shared" ref="L257:L333" si="7">(N257) /((100 - M257) / 100)</f>
        <v>2103.5007610350076</v>
      </c>
      <c r="M257" s="15">
        <v>55</v>
      </c>
      <c r="N257" s="16">
        <f t="shared" si="4"/>
        <v>946.57534246575347</v>
      </c>
      <c r="O257" s="17">
        <v>300</v>
      </c>
      <c r="P257" s="12"/>
      <c r="Q257" s="12"/>
      <c r="R257" s="22"/>
    </row>
    <row r="258" spans="1:18" ht="15">
      <c r="A258" s="8">
        <f ca="1">IFERROR(__xludf.DUMMYFUNCTION("SPLIT (REGEXEXTRACT (B258, ""\d+""),""-"")"),1000)</f>
        <v>1000</v>
      </c>
      <c r="B258" s="9" t="s">
        <v>525</v>
      </c>
      <c r="C258" s="10" t="s">
        <v>526</v>
      </c>
      <c r="D258" s="11">
        <v>182504148</v>
      </c>
      <c r="E258" s="12">
        <f t="array" ref="E258">INDEX('Себе Стоимость'!D$45:D$54, R258)</f>
        <v>333</v>
      </c>
      <c r="F258" s="12">
        <v>20</v>
      </c>
      <c r="G258" s="13">
        <f t="shared" si="5"/>
        <v>200.82191780821918</v>
      </c>
      <c r="H258" s="12">
        <v>7</v>
      </c>
      <c r="I258" s="12">
        <f t="shared" si="6"/>
        <v>70.287671232876704</v>
      </c>
      <c r="J258" s="12">
        <v>100</v>
      </c>
      <c r="K258" s="12">
        <v>0</v>
      </c>
      <c r="L258" s="14">
        <f t="shared" si="7"/>
        <v>2231.3546423135463</v>
      </c>
      <c r="M258" s="15">
        <v>55</v>
      </c>
      <c r="N258" s="16">
        <f t="shared" si="4"/>
        <v>1004.1095890410959</v>
      </c>
      <c r="O258" s="17">
        <v>300</v>
      </c>
      <c r="P258" s="12"/>
      <c r="Q258" s="12"/>
      <c r="R258" s="21"/>
    </row>
    <row r="259" spans="1:18" ht="15">
      <c r="A259" s="8">
        <f ca="1">IFERROR(__xludf.DUMMYFUNCTION("SPLIT (REGEXEXTRACT (B259, ""\d+""),""-"")"),800)</f>
        <v>800</v>
      </c>
      <c r="B259" s="9" t="s">
        <v>527</v>
      </c>
      <c r="C259" s="10" t="s">
        <v>528</v>
      </c>
      <c r="D259" s="11">
        <v>182504149</v>
      </c>
      <c r="E259" s="12">
        <f t="array" ref="E259">INDEX('Себе Стоимость'!D$45:D$54, R259)</f>
        <v>333</v>
      </c>
      <c r="F259" s="12">
        <v>20</v>
      </c>
      <c r="G259" s="13">
        <f t="shared" si="5"/>
        <v>200.82191780821918</v>
      </c>
      <c r="H259" s="12">
        <v>7</v>
      </c>
      <c r="I259" s="12">
        <f t="shared" si="6"/>
        <v>70.287671232876704</v>
      </c>
      <c r="J259" s="12">
        <v>100</v>
      </c>
      <c r="K259" s="12">
        <v>0</v>
      </c>
      <c r="L259" s="14">
        <f t="shared" si="7"/>
        <v>2231.3546423135463</v>
      </c>
      <c r="M259" s="15">
        <v>55</v>
      </c>
      <c r="N259" s="16">
        <f t="shared" si="4"/>
        <v>1004.1095890410959</v>
      </c>
      <c r="O259" s="17">
        <v>300</v>
      </c>
      <c r="P259" s="12"/>
      <c r="Q259" s="12"/>
      <c r="R259" s="21"/>
    </row>
    <row r="260" spans="1:18" ht="15">
      <c r="A260" s="8">
        <f ca="1">IFERROR(__xludf.DUMMYFUNCTION("SPLIT (REGEXEXTRACT (B260, ""\d+""),""-"")"),150)</f>
        <v>150</v>
      </c>
      <c r="B260" s="9" t="s">
        <v>529</v>
      </c>
      <c r="C260" s="10" t="s">
        <v>530</v>
      </c>
      <c r="D260" s="11">
        <v>182504150</v>
      </c>
      <c r="E260" s="12">
        <f t="array" ref="E260">INDEX('Себе Стоимость'!D$17:D$26, R260)</f>
        <v>291</v>
      </c>
      <c r="F260" s="12">
        <v>20</v>
      </c>
      <c r="G260" s="13">
        <f t="shared" si="5"/>
        <v>189.31506849315068</v>
      </c>
      <c r="H260" s="12">
        <v>7</v>
      </c>
      <c r="I260" s="12">
        <f t="shared" si="6"/>
        <v>66.260273972602747</v>
      </c>
      <c r="J260" s="12">
        <v>100</v>
      </c>
      <c r="K260" s="12">
        <v>0</v>
      </c>
      <c r="L260" s="14">
        <f t="shared" si="7"/>
        <v>2103.5007610350076</v>
      </c>
      <c r="M260" s="15">
        <v>55</v>
      </c>
      <c r="N260" s="16">
        <f t="shared" si="4"/>
        <v>946.57534246575347</v>
      </c>
      <c r="O260" s="17">
        <v>300</v>
      </c>
      <c r="P260" s="12"/>
      <c r="Q260" s="12"/>
      <c r="R260" s="22"/>
    </row>
    <row r="261" spans="1:18" ht="15">
      <c r="A261" s="8">
        <f ca="1">IFERROR(__xludf.DUMMYFUNCTION("SPLIT (REGEXEXTRACT (B261, ""\d+""),""-"")"),1000)</f>
        <v>1000</v>
      </c>
      <c r="B261" s="9" t="s">
        <v>531</v>
      </c>
      <c r="C261" s="10" t="s">
        <v>532</v>
      </c>
      <c r="D261" s="11">
        <v>182504151</v>
      </c>
      <c r="E261" s="12">
        <f t="array" ref="E261">INDEX('Себе Стоимость'!D$31:D$40, R261)</f>
        <v>347</v>
      </c>
      <c r="F261" s="12">
        <v>20</v>
      </c>
      <c r="G261" s="13">
        <f t="shared" si="5"/>
        <v>204.65753424657535</v>
      </c>
      <c r="H261" s="12">
        <v>7</v>
      </c>
      <c r="I261" s="12">
        <f t="shared" si="6"/>
        <v>71.630136986301366</v>
      </c>
      <c r="J261" s="12">
        <v>100</v>
      </c>
      <c r="K261" s="12">
        <v>0</v>
      </c>
      <c r="L261" s="14">
        <f t="shared" si="7"/>
        <v>2273.972602739726</v>
      </c>
      <c r="M261" s="15">
        <v>55</v>
      </c>
      <c r="N261" s="16">
        <f t="shared" ref="N261:N333" si="8">(E261+J261+O261) /((100 - F261 - H261) / 100)</f>
        <v>1023.2876712328767</v>
      </c>
      <c r="O261" s="17">
        <v>300</v>
      </c>
      <c r="P261" s="12"/>
      <c r="Q261" s="12"/>
      <c r="R261" s="20"/>
    </row>
    <row r="262" spans="1:18" ht="15">
      <c r="A262" s="8">
        <f ca="1">IFERROR(__xludf.DUMMYFUNCTION("SPLIT (REGEXEXTRACT (B262, ""\d+""),""-"")"),900)</f>
        <v>900</v>
      </c>
      <c r="B262" s="9" t="s">
        <v>533</v>
      </c>
      <c r="C262" s="10" t="s">
        <v>534</v>
      </c>
      <c r="D262" s="11">
        <v>182504152</v>
      </c>
      <c r="E262" s="12">
        <f t="array" ref="E262">INDEX('Себе Стоимость'!D$31:D$40, R262)</f>
        <v>347</v>
      </c>
      <c r="F262" s="12">
        <v>20</v>
      </c>
      <c r="G262" s="13">
        <f t="shared" si="5"/>
        <v>204.65753424657535</v>
      </c>
      <c r="H262" s="12">
        <v>7</v>
      </c>
      <c r="I262" s="12">
        <f t="shared" si="6"/>
        <v>71.630136986301366</v>
      </c>
      <c r="J262" s="12">
        <v>100</v>
      </c>
      <c r="K262" s="12">
        <v>0</v>
      </c>
      <c r="L262" s="14">
        <f t="shared" si="7"/>
        <v>2273.972602739726</v>
      </c>
      <c r="M262" s="15">
        <v>55</v>
      </c>
      <c r="N262" s="16">
        <f t="shared" si="8"/>
        <v>1023.2876712328767</v>
      </c>
      <c r="O262" s="17">
        <v>300</v>
      </c>
      <c r="P262" s="12"/>
      <c r="Q262" s="12"/>
      <c r="R262" s="20"/>
    </row>
    <row r="263" spans="1:18" ht="15">
      <c r="A263" s="8">
        <f ca="1">IFERROR(__xludf.DUMMYFUNCTION("SPLIT (REGEXEXTRACT (B263, ""\d+""),""-"")"),600)</f>
        <v>600</v>
      </c>
      <c r="B263" s="9" t="s">
        <v>535</v>
      </c>
      <c r="C263" s="10" t="s">
        <v>536</v>
      </c>
      <c r="D263" s="11">
        <v>182504153</v>
      </c>
      <c r="E263" s="12">
        <f t="array" ref="E263">INDEX('Себе Стоимость'!D$17:D$26, R263)</f>
        <v>291</v>
      </c>
      <c r="F263" s="12">
        <v>20</v>
      </c>
      <c r="G263" s="13">
        <f t="shared" si="5"/>
        <v>189.31506849315068</v>
      </c>
      <c r="H263" s="12">
        <v>7</v>
      </c>
      <c r="I263" s="12">
        <f t="shared" si="6"/>
        <v>66.260273972602747</v>
      </c>
      <c r="J263" s="12">
        <v>100</v>
      </c>
      <c r="K263" s="12">
        <v>0</v>
      </c>
      <c r="L263" s="14">
        <f t="shared" si="7"/>
        <v>2103.5007610350076</v>
      </c>
      <c r="M263" s="15">
        <v>55</v>
      </c>
      <c r="N263" s="16">
        <f t="shared" si="8"/>
        <v>946.57534246575347</v>
      </c>
      <c r="O263" s="17">
        <v>300</v>
      </c>
      <c r="P263" s="12"/>
      <c r="Q263" s="12"/>
      <c r="R263" s="22"/>
    </row>
    <row r="264" spans="1:18" ht="15">
      <c r="A264" s="8">
        <f ca="1">IFERROR(__xludf.DUMMYFUNCTION("SPLIT (REGEXEXTRACT (B264, ""\d+""),""-"")"),1000)</f>
        <v>1000</v>
      </c>
      <c r="B264" s="9" t="s">
        <v>537</v>
      </c>
      <c r="C264" s="10" t="s">
        <v>538</v>
      </c>
      <c r="D264" s="11">
        <v>182504154</v>
      </c>
      <c r="E264" s="12">
        <f t="array" ref="E264">INDEX('Себе Стоимость'!D$17:D$26, R264)</f>
        <v>291</v>
      </c>
      <c r="F264" s="12">
        <v>20</v>
      </c>
      <c r="G264" s="13">
        <f t="shared" si="5"/>
        <v>189.31506849315068</v>
      </c>
      <c r="H264" s="12">
        <v>7</v>
      </c>
      <c r="I264" s="12">
        <f t="shared" si="6"/>
        <v>66.260273972602747</v>
      </c>
      <c r="J264" s="12">
        <v>100</v>
      </c>
      <c r="K264" s="12">
        <v>0</v>
      </c>
      <c r="L264" s="14">
        <f t="shared" si="7"/>
        <v>2103.5007610350076</v>
      </c>
      <c r="M264" s="15">
        <v>55</v>
      </c>
      <c r="N264" s="16">
        <f t="shared" si="8"/>
        <v>946.57534246575347</v>
      </c>
      <c r="O264" s="17">
        <v>300</v>
      </c>
      <c r="P264" s="12"/>
      <c r="Q264" s="12"/>
      <c r="R264" s="22"/>
    </row>
    <row r="265" spans="1:18" ht="15">
      <c r="A265" s="8">
        <f ca="1">IFERROR(__xludf.DUMMYFUNCTION("SPLIT (REGEXEXTRACT (B265, ""\d+""),""-"")"),400)</f>
        <v>400</v>
      </c>
      <c r="B265" s="9" t="s">
        <v>539</v>
      </c>
      <c r="C265" s="10" t="s">
        <v>540</v>
      </c>
      <c r="D265" s="11">
        <v>182504155</v>
      </c>
      <c r="E265" s="12">
        <f t="array" ref="E265">INDEX('Себе Стоимость'!D$45:D$54, R265)</f>
        <v>333</v>
      </c>
      <c r="F265" s="12">
        <v>20</v>
      </c>
      <c r="G265" s="13">
        <f t="shared" si="5"/>
        <v>200.82191780821918</v>
      </c>
      <c r="H265" s="12">
        <v>7</v>
      </c>
      <c r="I265" s="12">
        <f t="shared" si="6"/>
        <v>70.287671232876704</v>
      </c>
      <c r="J265" s="12">
        <v>100</v>
      </c>
      <c r="K265" s="12">
        <v>0</v>
      </c>
      <c r="L265" s="14">
        <f t="shared" si="7"/>
        <v>2231.3546423135463</v>
      </c>
      <c r="M265" s="15">
        <v>55</v>
      </c>
      <c r="N265" s="16">
        <f t="shared" si="8"/>
        <v>1004.1095890410959</v>
      </c>
      <c r="O265" s="17">
        <v>300</v>
      </c>
      <c r="P265" s="12"/>
      <c r="Q265" s="12"/>
      <c r="R265" s="21"/>
    </row>
    <row r="266" spans="1:18" ht="15">
      <c r="A266" s="8">
        <f ca="1">IFERROR(__xludf.DUMMYFUNCTION("SPLIT (REGEXEXTRACT (B266, ""\d+""),""-"")"),150)</f>
        <v>150</v>
      </c>
      <c r="B266" s="9" t="s">
        <v>541</v>
      </c>
      <c r="C266" s="10" t="s">
        <v>542</v>
      </c>
      <c r="D266" s="11">
        <v>182504156</v>
      </c>
      <c r="E266" s="12">
        <f t="array" ref="E266">INDEX('Себе Стоимость'!D$31:D$40, R266)</f>
        <v>347</v>
      </c>
      <c r="F266" s="12">
        <v>20</v>
      </c>
      <c r="G266" s="13">
        <f t="shared" si="5"/>
        <v>204.65753424657535</v>
      </c>
      <c r="H266" s="12">
        <v>7</v>
      </c>
      <c r="I266" s="12">
        <f t="shared" si="6"/>
        <v>71.630136986301366</v>
      </c>
      <c r="J266" s="12">
        <v>100</v>
      </c>
      <c r="K266" s="12">
        <v>0</v>
      </c>
      <c r="L266" s="14">
        <f t="shared" si="7"/>
        <v>2273.972602739726</v>
      </c>
      <c r="M266" s="15">
        <v>55</v>
      </c>
      <c r="N266" s="16">
        <f t="shared" si="8"/>
        <v>1023.2876712328767</v>
      </c>
      <c r="O266" s="17">
        <v>300</v>
      </c>
      <c r="P266" s="12"/>
      <c r="Q266" s="12"/>
      <c r="R266" s="20"/>
    </row>
    <row r="267" spans="1:18" ht="15">
      <c r="A267" s="8">
        <f ca="1">IFERROR(__xludf.DUMMYFUNCTION("SPLIT (REGEXEXTRACT (B267, ""\d+""),""-"")"),600)</f>
        <v>600</v>
      </c>
      <c r="B267" s="9" t="s">
        <v>543</v>
      </c>
      <c r="C267" s="10" t="s">
        <v>544</v>
      </c>
      <c r="D267" s="11">
        <v>182504157</v>
      </c>
      <c r="E267" s="12">
        <f t="array" ref="E267">INDEX('Себе Стоимость'!D$45:D$54, R267)</f>
        <v>333</v>
      </c>
      <c r="F267" s="12">
        <v>20</v>
      </c>
      <c r="G267" s="13">
        <f t="shared" si="5"/>
        <v>200.82191780821918</v>
      </c>
      <c r="H267" s="12">
        <v>7</v>
      </c>
      <c r="I267" s="12">
        <f t="shared" si="6"/>
        <v>70.287671232876704</v>
      </c>
      <c r="J267" s="12">
        <v>100</v>
      </c>
      <c r="K267" s="12">
        <v>0</v>
      </c>
      <c r="L267" s="14">
        <f t="shared" si="7"/>
        <v>2231.3546423135463</v>
      </c>
      <c r="M267" s="15">
        <v>55</v>
      </c>
      <c r="N267" s="16">
        <f t="shared" si="8"/>
        <v>1004.1095890410959</v>
      </c>
      <c r="O267" s="17">
        <v>300</v>
      </c>
      <c r="P267" s="12"/>
      <c r="Q267" s="12"/>
      <c r="R267" s="21"/>
    </row>
    <row r="268" spans="1:18" ht="15">
      <c r="A268" s="8">
        <f ca="1">IFERROR(__xludf.DUMMYFUNCTION("SPLIT (REGEXEXTRACT (B268, ""\d+""),""-"")"),700)</f>
        <v>700</v>
      </c>
      <c r="B268" s="9" t="s">
        <v>545</v>
      </c>
      <c r="C268" s="10" t="s">
        <v>546</v>
      </c>
      <c r="D268" s="11">
        <v>182504158</v>
      </c>
      <c r="E268" s="12">
        <f t="array" ref="E268">INDEX('Себе Стоимость'!D$45:D$54, R268)</f>
        <v>333</v>
      </c>
      <c r="F268" s="12">
        <v>20</v>
      </c>
      <c r="G268" s="13">
        <f t="shared" si="5"/>
        <v>200.82191780821918</v>
      </c>
      <c r="H268" s="12">
        <v>7</v>
      </c>
      <c r="I268" s="12">
        <f t="shared" si="6"/>
        <v>70.287671232876704</v>
      </c>
      <c r="J268" s="12">
        <v>100</v>
      </c>
      <c r="K268" s="12">
        <v>0</v>
      </c>
      <c r="L268" s="14">
        <f t="shared" si="7"/>
        <v>2231.3546423135463</v>
      </c>
      <c r="M268" s="15">
        <v>55</v>
      </c>
      <c r="N268" s="16">
        <f t="shared" si="8"/>
        <v>1004.1095890410959</v>
      </c>
      <c r="O268" s="17">
        <v>300</v>
      </c>
      <c r="P268" s="12"/>
      <c r="Q268" s="12"/>
      <c r="R268" s="21"/>
    </row>
    <row r="269" spans="1:18" ht="15">
      <c r="A269" s="8">
        <f ca="1">IFERROR(__xludf.DUMMYFUNCTION("SPLIT (REGEXEXTRACT (B269, ""\d+""),""-"")"),500)</f>
        <v>500</v>
      </c>
      <c r="B269" s="9" t="s">
        <v>547</v>
      </c>
      <c r="C269" s="10" t="s">
        <v>548</v>
      </c>
      <c r="D269" s="11">
        <v>182504159</v>
      </c>
      <c r="E269" s="12">
        <f t="array" ref="E269">INDEX('Себе Стоимость'!D$17:D$26, R269)</f>
        <v>291</v>
      </c>
      <c r="F269" s="12">
        <v>20</v>
      </c>
      <c r="G269" s="13">
        <f t="shared" si="5"/>
        <v>189.31506849315068</v>
      </c>
      <c r="H269" s="12">
        <v>7</v>
      </c>
      <c r="I269" s="12">
        <f t="shared" si="6"/>
        <v>66.260273972602747</v>
      </c>
      <c r="J269" s="12">
        <v>100</v>
      </c>
      <c r="K269" s="12">
        <v>0</v>
      </c>
      <c r="L269" s="14">
        <f t="shared" si="7"/>
        <v>2103.5007610350076</v>
      </c>
      <c r="M269" s="15">
        <v>55</v>
      </c>
      <c r="N269" s="16">
        <f t="shared" si="8"/>
        <v>946.57534246575347</v>
      </c>
      <c r="O269" s="17">
        <v>300</v>
      </c>
      <c r="P269" s="12"/>
      <c r="Q269" s="12"/>
      <c r="R269" s="22"/>
    </row>
    <row r="270" spans="1:18" ht="15">
      <c r="A270" s="8">
        <f ca="1">IFERROR(__xludf.DUMMYFUNCTION("SPLIT (REGEXEXTRACT (B270, ""\d+""),""-"")"),150)</f>
        <v>150</v>
      </c>
      <c r="B270" s="9" t="s">
        <v>549</v>
      </c>
      <c r="C270" s="10" t="s">
        <v>550</v>
      </c>
      <c r="D270" s="11">
        <v>182504160</v>
      </c>
      <c r="E270" s="12">
        <f t="array" ref="E270">INDEX('Себе Стоимость'!D$45:D$54, R270)</f>
        <v>333</v>
      </c>
      <c r="F270" s="12">
        <v>20</v>
      </c>
      <c r="G270" s="13">
        <f t="shared" si="5"/>
        <v>200.82191780821918</v>
      </c>
      <c r="H270" s="12">
        <v>7</v>
      </c>
      <c r="I270" s="12">
        <f t="shared" si="6"/>
        <v>70.287671232876704</v>
      </c>
      <c r="J270" s="12">
        <v>100</v>
      </c>
      <c r="K270" s="12">
        <v>0</v>
      </c>
      <c r="L270" s="14">
        <f t="shared" si="7"/>
        <v>2231.3546423135463</v>
      </c>
      <c r="M270" s="15">
        <v>55</v>
      </c>
      <c r="N270" s="16">
        <f t="shared" si="8"/>
        <v>1004.1095890410959</v>
      </c>
      <c r="O270" s="17">
        <v>300</v>
      </c>
      <c r="P270" s="12"/>
      <c r="Q270" s="12"/>
      <c r="R270" s="21"/>
    </row>
    <row r="271" spans="1:18" ht="15">
      <c r="A271" s="8">
        <f ca="1">IFERROR(__xludf.DUMMYFUNCTION("SPLIT (REGEXEXTRACT (B271, ""\d+""),""-"")"),500)</f>
        <v>500</v>
      </c>
      <c r="B271" s="9" t="s">
        <v>551</v>
      </c>
      <c r="C271" s="10" t="s">
        <v>552</v>
      </c>
      <c r="D271" s="11">
        <v>182504161</v>
      </c>
      <c r="E271" s="12">
        <f t="array" ref="E271">INDEX('Себе Стоимость'!D$45:D$54, R271)</f>
        <v>333</v>
      </c>
      <c r="F271" s="12">
        <v>20</v>
      </c>
      <c r="G271" s="13">
        <f t="shared" si="5"/>
        <v>200.82191780821918</v>
      </c>
      <c r="H271" s="12">
        <v>7</v>
      </c>
      <c r="I271" s="12">
        <f t="shared" si="6"/>
        <v>70.287671232876704</v>
      </c>
      <c r="J271" s="12">
        <v>100</v>
      </c>
      <c r="K271" s="12">
        <v>0</v>
      </c>
      <c r="L271" s="14">
        <f t="shared" si="7"/>
        <v>2231.3546423135463</v>
      </c>
      <c r="M271" s="15">
        <v>55</v>
      </c>
      <c r="N271" s="16">
        <f t="shared" si="8"/>
        <v>1004.1095890410959</v>
      </c>
      <c r="O271" s="17">
        <v>300</v>
      </c>
      <c r="P271" s="12"/>
      <c r="Q271" s="12"/>
      <c r="R271" s="21"/>
    </row>
    <row r="272" spans="1:18" ht="15">
      <c r="A272" s="8">
        <f ca="1">IFERROR(__xludf.DUMMYFUNCTION("SPLIT (REGEXEXTRACT (B272, ""\d+""),""-"")"),150)</f>
        <v>150</v>
      </c>
      <c r="B272" s="9" t="s">
        <v>553</v>
      </c>
      <c r="C272" s="10" t="s">
        <v>554</v>
      </c>
      <c r="D272" s="11">
        <v>182504162</v>
      </c>
      <c r="E272" s="12">
        <f t="array" ref="E272">INDEX('Себе Стоимость'!D$17:D$26, R272)</f>
        <v>291</v>
      </c>
      <c r="F272" s="12">
        <v>20</v>
      </c>
      <c r="G272" s="13">
        <f t="shared" si="5"/>
        <v>189.31506849315068</v>
      </c>
      <c r="H272" s="12">
        <v>7</v>
      </c>
      <c r="I272" s="12">
        <f t="shared" si="6"/>
        <v>66.260273972602747</v>
      </c>
      <c r="J272" s="12">
        <v>100</v>
      </c>
      <c r="K272" s="12">
        <v>0</v>
      </c>
      <c r="L272" s="14">
        <f t="shared" si="7"/>
        <v>2103.5007610350076</v>
      </c>
      <c r="M272" s="15">
        <v>55</v>
      </c>
      <c r="N272" s="16">
        <f t="shared" si="8"/>
        <v>946.57534246575347</v>
      </c>
      <c r="O272" s="17">
        <v>300</v>
      </c>
      <c r="P272" s="12"/>
      <c r="Q272" s="12"/>
      <c r="R272" s="22"/>
    </row>
    <row r="273" spans="1:18" ht="15">
      <c r="A273" s="8">
        <f ca="1">IFERROR(__xludf.DUMMYFUNCTION("SPLIT (REGEXEXTRACT (B273, ""\d+""),""-"")"),200)</f>
        <v>200</v>
      </c>
      <c r="B273" s="9" t="s">
        <v>555</v>
      </c>
      <c r="C273" s="10" t="s">
        <v>556</v>
      </c>
      <c r="D273" s="11">
        <v>182504163</v>
      </c>
      <c r="E273" s="12">
        <f t="array" ref="E273">INDEX('Себе Стоимость'!D$45:D$54, R273)</f>
        <v>333</v>
      </c>
      <c r="F273" s="12">
        <v>20</v>
      </c>
      <c r="G273" s="13">
        <f t="shared" si="5"/>
        <v>200.82191780821918</v>
      </c>
      <c r="H273" s="12">
        <v>7</v>
      </c>
      <c r="I273" s="12">
        <f t="shared" si="6"/>
        <v>70.287671232876704</v>
      </c>
      <c r="J273" s="12">
        <v>100</v>
      </c>
      <c r="K273" s="12">
        <v>0</v>
      </c>
      <c r="L273" s="14">
        <f t="shared" si="7"/>
        <v>2231.3546423135463</v>
      </c>
      <c r="M273" s="15">
        <v>55</v>
      </c>
      <c r="N273" s="16">
        <f t="shared" si="8"/>
        <v>1004.1095890410959</v>
      </c>
      <c r="O273" s="17">
        <v>300</v>
      </c>
      <c r="P273" s="12"/>
      <c r="Q273" s="12"/>
      <c r="R273" s="21"/>
    </row>
    <row r="274" spans="1:18" ht="15">
      <c r="A274" s="8">
        <f ca="1">IFERROR(__xludf.DUMMYFUNCTION("SPLIT (REGEXEXTRACT (B274, ""\d+""),""-"")"),800)</f>
        <v>800</v>
      </c>
      <c r="B274" s="9" t="s">
        <v>557</v>
      </c>
      <c r="C274" s="10" t="s">
        <v>558</v>
      </c>
      <c r="D274" s="11">
        <v>182504164</v>
      </c>
      <c r="E274" s="12">
        <f t="array" ref="E274">INDEX('Себе Стоимость'!D$17:D$26, R274)</f>
        <v>291</v>
      </c>
      <c r="F274" s="12">
        <v>20</v>
      </c>
      <c r="G274" s="13">
        <f t="shared" si="5"/>
        <v>189.31506849315068</v>
      </c>
      <c r="H274" s="12">
        <v>7</v>
      </c>
      <c r="I274" s="12">
        <f t="shared" si="6"/>
        <v>66.260273972602747</v>
      </c>
      <c r="J274" s="12">
        <v>100</v>
      </c>
      <c r="K274" s="12">
        <v>0</v>
      </c>
      <c r="L274" s="14">
        <f t="shared" si="7"/>
        <v>2103.5007610350076</v>
      </c>
      <c r="M274" s="15">
        <v>55</v>
      </c>
      <c r="N274" s="16">
        <f t="shared" si="8"/>
        <v>946.57534246575347</v>
      </c>
      <c r="O274" s="17">
        <v>300</v>
      </c>
      <c r="P274" s="12"/>
      <c r="Q274" s="12"/>
      <c r="R274" s="22"/>
    </row>
    <row r="275" spans="1:18" ht="15">
      <c r="A275" s="8">
        <f ca="1">IFERROR(__xludf.DUMMYFUNCTION("SPLIT (REGEXEXTRACT (B275, ""\d+""),""-"")"),200)</f>
        <v>200</v>
      </c>
      <c r="B275" s="9" t="s">
        <v>559</v>
      </c>
      <c r="C275" s="10" t="s">
        <v>560</v>
      </c>
      <c r="D275" s="11">
        <v>182504165</v>
      </c>
      <c r="E275" s="12">
        <f t="array" ref="E275">INDEX('Себе Стоимость'!D$31:D$40, R275)</f>
        <v>347</v>
      </c>
      <c r="F275" s="12">
        <v>20</v>
      </c>
      <c r="G275" s="13">
        <f t="shared" si="5"/>
        <v>204.65753424657535</v>
      </c>
      <c r="H275" s="12">
        <v>7</v>
      </c>
      <c r="I275" s="12">
        <f t="shared" si="6"/>
        <v>71.630136986301366</v>
      </c>
      <c r="J275" s="12">
        <v>100</v>
      </c>
      <c r="K275" s="12">
        <v>0</v>
      </c>
      <c r="L275" s="14">
        <f t="shared" si="7"/>
        <v>2273.972602739726</v>
      </c>
      <c r="M275" s="15">
        <v>55</v>
      </c>
      <c r="N275" s="16">
        <f t="shared" si="8"/>
        <v>1023.2876712328767</v>
      </c>
      <c r="O275" s="17">
        <v>300</v>
      </c>
      <c r="P275" s="12"/>
      <c r="Q275" s="12"/>
      <c r="R275" s="20"/>
    </row>
    <row r="276" spans="1:18" ht="15">
      <c r="A276" s="8">
        <f ca="1">IFERROR(__xludf.DUMMYFUNCTION("SPLIT (REGEXEXTRACT (B276, ""\d+""),""-"")"),500)</f>
        <v>500</v>
      </c>
      <c r="B276" s="9" t="s">
        <v>561</v>
      </c>
      <c r="C276" s="10" t="s">
        <v>562</v>
      </c>
      <c r="D276" s="11">
        <v>182504166</v>
      </c>
      <c r="E276" s="12">
        <f t="array" ref="E276">INDEX('Себе Стоимость'!D$31:D$40, R276)</f>
        <v>347</v>
      </c>
      <c r="F276" s="12">
        <v>20</v>
      </c>
      <c r="G276" s="13">
        <f t="shared" si="5"/>
        <v>204.65753424657535</v>
      </c>
      <c r="H276" s="12">
        <v>7</v>
      </c>
      <c r="I276" s="12">
        <f t="shared" si="6"/>
        <v>71.630136986301366</v>
      </c>
      <c r="J276" s="12">
        <v>100</v>
      </c>
      <c r="K276" s="12">
        <v>0</v>
      </c>
      <c r="L276" s="14">
        <f t="shared" si="7"/>
        <v>2273.972602739726</v>
      </c>
      <c r="M276" s="15">
        <v>55</v>
      </c>
      <c r="N276" s="16">
        <f t="shared" si="8"/>
        <v>1023.2876712328767</v>
      </c>
      <c r="O276" s="17">
        <v>300</v>
      </c>
      <c r="P276" s="12"/>
      <c r="Q276" s="12"/>
      <c r="R276" s="20"/>
    </row>
    <row r="277" spans="1:18" ht="15">
      <c r="A277" s="8">
        <f ca="1">IFERROR(__xludf.DUMMYFUNCTION("SPLIT (REGEXEXTRACT (B277, ""\d+""),""-"")"),300)</f>
        <v>300</v>
      </c>
      <c r="B277" s="9" t="s">
        <v>563</v>
      </c>
      <c r="C277" s="10" t="s">
        <v>564</v>
      </c>
      <c r="D277" s="11">
        <v>182504168</v>
      </c>
      <c r="E277" s="12">
        <f t="array" ref="E277">INDEX('Себе Стоимость'!D$31:D$40, R277)</f>
        <v>347</v>
      </c>
      <c r="F277" s="12">
        <v>20</v>
      </c>
      <c r="G277" s="13">
        <f t="shared" si="5"/>
        <v>204.65753424657535</v>
      </c>
      <c r="H277" s="12">
        <v>7</v>
      </c>
      <c r="I277" s="12">
        <f t="shared" si="6"/>
        <v>71.630136986301366</v>
      </c>
      <c r="J277" s="12">
        <v>100</v>
      </c>
      <c r="K277" s="12">
        <v>0</v>
      </c>
      <c r="L277" s="14">
        <f t="shared" si="7"/>
        <v>2273.972602739726</v>
      </c>
      <c r="M277" s="15">
        <v>55</v>
      </c>
      <c r="N277" s="16">
        <f t="shared" si="8"/>
        <v>1023.2876712328767</v>
      </c>
      <c r="O277" s="17">
        <v>300</v>
      </c>
      <c r="P277" s="12"/>
      <c r="Q277" s="12"/>
      <c r="R277" s="20"/>
    </row>
    <row r="278" spans="1:18" ht="15">
      <c r="A278" s="8">
        <f ca="1">IFERROR(__xludf.DUMMYFUNCTION("SPLIT (REGEXEXTRACT (B278, ""\d+""),""-"")"),150)</f>
        <v>150</v>
      </c>
      <c r="B278" s="9" t="s">
        <v>565</v>
      </c>
      <c r="C278" s="10" t="s">
        <v>566</v>
      </c>
      <c r="D278" s="11">
        <v>182504169</v>
      </c>
      <c r="E278" s="12">
        <f t="array" ref="E278">INDEX('Себе Стоимость'!D$45:D$54, R278)</f>
        <v>333</v>
      </c>
      <c r="F278" s="12">
        <v>20</v>
      </c>
      <c r="G278" s="13">
        <f t="shared" si="5"/>
        <v>200.82191780821918</v>
      </c>
      <c r="H278" s="12">
        <v>7</v>
      </c>
      <c r="I278" s="12">
        <f t="shared" si="6"/>
        <v>70.287671232876704</v>
      </c>
      <c r="J278" s="12">
        <v>100</v>
      </c>
      <c r="K278" s="12">
        <v>0</v>
      </c>
      <c r="L278" s="14">
        <f t="shared" si="7"/>
        <v>2231.3546423135463</v>
      </c>
      <c r="M278" s="15">
        <v>55</v>
      </c>
      <c r="N278" s="16">
        <f t="shared" si="8"/>
        <v>1004.1095890410959</v>
      </c>
      <c r="O278" s="17">
        <v>300</v>
      </c>
      <c r="P278" s="12"/>
      <c r="Q278" s="12"/>
      <c r="R278" s="21"/>
    </row>
    <row r="279" spans="1:18" ht="15">
      <c r="A279" s="8">
        <f ca="1">IFERROR(__xludf.DUMMYFUNCTION("SPLIT (REGEXEXTRACT (B279, ""\d+""),""-"")"),800)</f>
        <v>800</v>
      </c>
      <c r="B279" s="9" t="s">
        <v>567</v>
      </c>
      <c r="C279" s="10" t="s">
        <v>568</v>
      </c>
      <c r="D279" s="11">
        <v>182504170</v>
      </c>
      <c r="E279" s="12">
        <f t="array" ref="E279">INDEX('Себе Стоимость'!D$31:D$40, R279)</f>
        <v>347</v>
      </c>
      <c r="F279" s="12">
        <v>20</v>
      </c>
      <c r="G279" s="13">
        <f t="shared" si="5"/>
        <v>204.65753424657535</v>
      </c>
      <c r="H279" s="12">
        <v>7</v>
      </c>
      <c r="I279" s="12">
        <f t="shared" si="6"/>
        <v>71.630136986301366</v>
      </c>
      <c r="J279" s="12">
        <v>100</v>
      </c>
      <c r="K279" s="12">
        <v>0</v>
      </c>
      <c r="L279" s="14">
        <f t="shared" si="7"/>
        <v>2273.972602739726</v>
      </c>
      <c r="M279" s="15">
        <v>55</v>
      </c>
      <c r="N279" s="16">
        <f t="shared" si="8"/>
        <v>1023.2876712328767</v>
      </c>
      <c r="O279" s="17">
        <v>300</v>
      </c>
      <c r="P279" s="12"/>
      <c r="Q279" s="12"/>
      <c r="R279" s="20"/>
    </row>
    <row r="280" spans="1:18" ht="15">
      <c r="A280" s="8">
        <f ca="1">IFERROR(__xludf.DUMMYFUNCTION("SPLIT (REGEXEXTRACT (B280, ""\d+""),""-"")"),300)</f>
        <v>300</v>
      </c>
      <c r="B280" s="9" t="s">
        <v>569</v>
      </c>
      <c r="C280" s="10" t="s">
        <v>570</v>
      </c>
      <c r="D280" s="11">
        <v>182504172</v>
      </c>
      <c r="E280" s="12">
        <f t="array" ref="E280">INDEX('Себе Стоимость'!D$17:D$26, R280)</f>
        <v>291</v>
      </c>
      <c r="F280" s="12">
        <v>20</v>
      </c>
      <c r="G280" s="13">
        <f t="shared" si="5"/>
        <v>189.31506849315068</v>
      </c>
      <c r="H280" s="12">
        <v>7</v>
      </c>
      <c r="I280" s="12">
        <f t="shared" si="6"/>
        <v>66.260273972602747</v>
      </c>
      <c r="J280" s="12">
        <v>100</v>
      </c>
      <c r="K280" s="12">
        <v>0</v>
      </c>
      <c r="L280" s="14">
        <f t="shared" si="7"/>
        <v>2103.5007610350076</v>
      </c>
      <c r="M280" s="15">
        <v>55</v>
      </c>
      <c r="N280" s="16">
        <f t="shared" si="8"/>
        <v>946.57534246575347</v>
      </c>
      <c r="O280" s="17">
        <v>300</v>
      </c>
      <c r="P280" s="12"/>
      <c r="Q280" s="12"/>
      <c r="R280" s="22"/>
    </row>
    <row r="281" spans="1:18" ht="15">
      <c r="A281" s="8">
        <f ca="1">IFERROR(__xludf.DUMMYFUNCTION("SPLIT (REGEXEXTRACT (B281, ""\d+""),""-"")"),600)</f>
        <v>600</v>
      </c>
      <c r="B281" s="9" t="s">
        <v>571</v>
      </c>
      <c r="C281" s="10" t="s">
        <v>572</v>
      </c>
      <c r="D281" s="11">
        <v>182504173</v>
      </c>
      <c r="E281" s="12">
        <f t="array" ref="E281">INDEX('Себе Стоимость'!D$17:D$26, R281)</f>
        <v>291</v>
      </c>
      <c r="F281" s="12">
        <v>20</v>
      </c>
      <c r="G281" s="13">
        <f t="shared" si="5"/>
        <v>189.31506849315068</v>
      </c>
      <c r="H281" s="12">
        <v>7</v>
      </c>
      <c r="I281" s="12">
        <f t="shared" si="6"/>
        <v>66.260273972602747</v>
      </c>
      <c r="J281" s="12">
        <v>100</v>
      </c>
      <c r="K281" s="12">
        <v>0</v>
      </c>
      <c r="L281" s="14">
        <f t="shared" si="7"/>
        <v>2103.5007610350076</v>
      </c>
      <c r="M281" s="15">
        <v>55</v>
      </c>
      <c r="N281" s="16">
        <f t="shared" si="8"/>
        <v>946.57534246575347</v>
      </c>
      <c r="O281" s="17">
        <v>300</v>
      </c>
      <c r="P281" s="12"/>
      <c r="Q281" s="12"/>
      <c r="R281" s="22"/>
    </row>
    <row r="282" spans="1:18" ht="15">
      <c r="A282" s="8">
        <f ca="1">IFERROR(__xludf.DUMMYFUNCTION("SPLIT (REGEXEXTRACT (B282, ""\d+""),""-"")"),150)</f>
        <v>150</v>
      </c>
      <c r="B282" s="9" t="s">
        <v>573</v>
      </c>
      <c r="C282" s="10" t="s">
        <v>574</v>
      </c>
      <c r="D282" s="11">
        <v>182504174</v>
      </c>
      <c r="E282" s="12">
        <f t="array" ref="E282">INDEX('Себе Стоимость'!D$31:D$40, R282)</f>
        <v>347</v>
      </c>
      <c r="F282" s="12">
        <v>20</v>
      </c>
      <c r="G282" s="13">
        <f t="shared" si="5"/>
        <v>204.65753424657535</v>
      </c>
      <c r="H282" s="12">
        <v>7</v>
      </c>
      <c r="I282" s="12">
        <f t="shared" si="6"/>
        <v>71.630136986301366</v>
      </c>
      <c r="J282" s="12">
        <v>100</v>
      </c>
      <c r="K282" s="12">
        <v>0</v>
      </c>
      <c r="L282" s="14">
        <f t="shared" si="7"/>
        <v>2273.972602739726</v>
      </c>
      <c r="M282" s="15">
        <v>55</v>
      </c>
      <c r="N282" s="16">
        <f t="shared" si="8"/>
        <v>1023.2876712328767</v>
      </c>
      <c r="O282" s="17">
        <v>300</v>
      </c>
      <c r="P282" s="12"/>
      <c r="Q282" s="12"/>
      <c r="R282" s="20"/>
    </row>
    <row r="283" spans="1:18" ht="15">
      <c r="A283" s="8">
        <f ca="1">IFERROR(__xludf.DUMMYFUNCTION("SPLIT (REGEXEXTRACT (B283, ""\d+""),""-"")"),800)</f>
        <v>800</v>
      </c>
      <c r="B283" s="9" t="s">
        <v>575</v>
      </c>
      <c r="C283" s="10" t="s">
        <v>576</v>
      </c>
      <c r="D283" s="11">
        <v>182504175</v>
      </c>
      <c r="E283" s="12">
        <f t="array" ref="E283">INDEX('Себе Стоимость'!D$45:D$54, R283)</f>
        <v>333</v>
      </c>
      <c r="F283" s="12">
        <v>20</v>
      </c>
      <c r="G283" s="13">
        <f t="shared" si="5"/>
        <v>200.82191780821918</v>
      </c>
      <c r="H283" s="12">
        <v>7</v>
      </c>
      <c r="I283" s="12">
        <f t="shared" si="6"/>
        <v>70.287671232876704</v>
      </c>
      <c r="J283" s="12">
        <v>100</v>
      </c>
      <c r="K283" s="12">
        <v>0</v>
      </c>
      <c r="L283" s="14">
        <f t="shared" si="7"/>
        <v>2231.3546423135463</v>
      </c>
      <c r="M283" s="15">
        <v>55</v>
      </c>
      <c r="N283" s="16">
        <f t="shared" si="8"/>
        <v>1004.1095890410959</v>
      </c>
      <c r="O283" s="17">
        <v>300</v>
      </c>
      <c r="P283" s="12"/>
      <c r="Q283" s="12"/>
      <c r="R283" s="21"/>
    </row>
    <row r="284" spans="1:18" ht="15">
      <c r="A284" s="8">
        <f ca="1">IFERROR(__xludf.DUMMYFUNCTION("SPLIT (REGEXEXTRACT (B284, ""\d+""),""-"")"),800)</f>
        <v>800</v>
      </c>
      <c r="B284" s="9" t="s">
        <v>577</v>
      </c>
      <c r="C284" s="10" t="s">
        <v>578</v>
      </c>
      <c r="D284" s="11">
        <v>182504176</v>
      </c>
      <c r="E284" s="12">
        <f t="array" ref="E284">INDEX('Себе Стоимость'!D$45:D$54, R284)</f>
        <v>333</v>
      </c>
      <c r="F284" s="12">
        <v>20</v>
      </c>
      <c r="G284" s="13">
        <f t="shared" si="5"/>
        <v>200.82191780821918</v>
      </c>
      <c r="H284" s="12">
        <v>7</v>
      </c>
      <c r="I284" s="12">
        <f t="shared" si="6"/>
        <v>70.287671232876704</v>
      </c>
      <c r="J284" s="12">
        <v>100</v>
      </c>
      <c r="K284" s="12">
        <v>0</v>
      </c>
      <c r="L284" s="14">
        <f t="shared" si="7"/>
        <v>2231.3546423135463</v>
      </c>
      <c r="M284" s="15">
        <v>55</v>
      </c>
      <c r="N284" s="16">
        <f t="shared" si="8"/>
        <v>1004.1095890410959</v>
      </c>
      <c r="O284" s="17">
        <v>300</v>
      </c>
      <c r="P284" s="12"/>
      <c r="Q284" s="12"/>
      <c r="R284" s="21"/>
    </row>
    <row r="285" spans="1:18" ht="15">
      <c r="A285" s="8">
        <f ca="1">IFERROR(__xludf.DUMMYFUNCTION("SPLIT (REGEXEXTRACT (B285, ""\d+""),""-"")"),900)</f>
        <v>900</v>
      </c>
      <c r="B285" s="9" t="s">
        <v>579</v>
      </c>
      <c r="C285" s="10" t="s">
        <v>580</v>
      </c>
      <c r="D285" s="11">
        <v>182504177</v>
      </c>
      <c r="E285" s="12">
        <f t="array" ref="E285">INDEX('Себе Стоимость'!D$31:D$40, R285)</f>
        <v>347</v>
      </c>
      <c r="F285" s="12">
        <v>20</v>
      </c>
      <c r="G285" s="13">
        <f t="shared" si="5"/>
        <v>204.65753424657535</v>
      </c>
      <c r="H285" s="12">
        <v>7</v>
      </c>
      <c r="I285" s="12">
        <f t="shared" si="6"/>
        <v>71.630136986301366</v>
      </c>
      <c r="J285" s="12">
        <v>100</v>
      </c>
      <c r="K285" s="12">
        <v>0</v>
      </c>
      <c r="L285" s="14">
        <f t="shared" si="7"/>
        <v>2273.972602739726</v>
      </c>
      <c r="M285" s="15">
        <v>55</v>
      </c>
      <c r="N285" s="16">
        <f t="shared" si="8"/>
        <v>1023.2876712328767</v>
      </c>
      <c r="O285" s="17">
        <v>300</v>
      </c>
      <c r="P285" s="12"/>
      <c r="Q285" s="12"/>
      <c r="R285" s="20"/>
    </row>
    <row r="286" spans="1:18" ht="15">
      <c r="A286" s="8">
        <f ca="1">IFERROR(__xludf.DUMMYFUNCTION("SPLIT (REGEXEXTRACT (B286, ""\d+""),""-"")"),150)</f>
        <v>150</v>
      </c>
      <c r="B286" s="9" t="s">
        <v>581</v>
      </c>
      <c r="C286" s="10" t="s">
        <v>582</v>
      </c>
      <c r="D286" s="11">
        <v>182504179</v>
      </c>
      <c r="E286" s="12">
        <f t="array" ref="E286">INDEX('Себе Стоимость'!D$45:D$54, R286)</f>
        <v>333</v>
      </c>
      <c r="F286" s="12">
        <v>20</v>
      </c>
      <c r="G286" s="13">
        <f t="shared" si="5"/>
        <v>200.82191780821918</v>
      </c>
      <c r="H286" s="12">
        <v>7</v>
      </c>
      <c r="I286" s="12">
        <f t="shared" si="6"/>
        <v>70.287671232876704</v>
      </c>
      <c r="J286" s="12">
        <v>100</v>
      </c>
      <c r="K286" s="12">
        <v>0</v>
      </c>
      <c r="L286" s="14">
        <f t="shared" si="7"/>
        <v>2231.3546423135463</v>
      </c>
      <c r="M286" s="15">
        <v>55</v>
      </c>
      <c r="N286" s="16">
        <f t="shared" si="8"/>
        <v>1004.1095890410959</v>
      </c>
      <c r="O286" s="17">
        <v>300</v>
      </c>
      <c r="P286" s="12"/>
      <c r="Q286" s="12"/>
      <c r="R286" s="21"/>
    </row>
    <row r="287" spans="1:18" ht="15">
      <c r="A287" s="8">
        <f ca="1">IFERROR(__xludf.DUMMYFUNCTION("SPLIT (REGEXEXTRACT (B287, ""\d+""),""-"")"),900)</f>
        <v>900</v>
      </c>
      <c r="B287" s="9" t="s">
        <v>583</v>
      </c>
      <c r="C287" s="10" t="s">
        <v>584</v>
      </c>
      <c r="D287" s="11">
        <v>182504180</v>
      </c>
      <c r="E287" s="12">
        <f t="array" ref="E287">INDEX('Себе Стоимость'!D$17:D$26, R287)</f>
        <v>291</v>
      </c>
      <c r="F287" s="12">
        <v>20</v>
      </c>
      <c r="G287" s="13">
        <f t="shared" si="5"/>
        <v>189.31506849315068</v>
      </c>
      <c r="H287" s="12">
        <v>7</v>
      </c>
      <c r="I287" s="12">
        <f t="shared" si="6"/>
        <v>66.260273972602747</v>
      </c>
      <c r="J287" s="12">
        <v>100</v>
      </c>
      <c r="K287" s="12">
        <v>0</v>
      </c>
      <c r="L287" s="14">
        <f t="shared" si="7"/>
        <v>2103.5007610350076</v>
      </c>
      <c r="M287" s="15">
        <v>55</v>
      </c>
      <c r="N287" s="16">
        <f t="shared" si="8"/>
        <v>946.57534246575347</v>
      </c>
      <c r="O287" s="17">
        <v>300</v>
      </c>
      <c r="P287" s="12"/>
      <c r="Q287" s="12"/>
      <c r="R287" s="22"/>
    </row>
    <row r="288" spans="1:18" ht="15">
      <c r="A288" s="8">
        <f ca="1">IFERROR(__xludf.DUMMYFUNCTION("SPLIT (REGEXEXTRACT (B288, ""\d+""),""-"")"),600)</f>
        <v>600</v>
      </c>
      <c r="B288" s="9" t="s">
        <v>585</v>
      </c>
      <c r="C288" s="10" t="s">
        <v>586</v>
      </c>
      <c r="D288" s="11">
        <v>182504181</v>
      </c>
      <c r="E288" s="12">
        <f t="array" ref="E288">INDEX('Себе Стоимость'!D$31:D$40, R288)</f>
        <v>347</v>
      </c>
      <c r="F288" s="12">
        <v>20</v>
      </c>
      <c r="G288" s="13">
        <f t="shared" si="5"/>
        <v>204.65753424657535</v>
      </c>
      <c r="H288" s="12">
        <v>7</v>
      </c>
      <c r="I288" s="12">
        <f t="shared" si="6"/>
        <v>71.630136986301366</v>
      </c>
      <c r="J288" s="12">
        <v>100</v>
      </c>
      <c r="K288" s="12">
        <v>0</v>
      </c>
      <c r="L288" s="14">
        <f t="shared" si="7"/>
        <v>2273.972602739726</v>
      </c>
      <c r="M288" s="15">
        <v>55</v>
      </c>
      <c r="N288" s="16">
        <f t="shared" si="8"/>
        <v>1023.2876712328767</v>
      </c>
      <c r="O288" s="17">
        <v>300</v>
      </c>
      <c r="P288" s="12"/>
      <c r="Q288" s="12"/>
      <c r="R288" s="20"/>
    </row>
    <row r="289" spans="1:18" ht="15">
      <c r="A289" s="8">
        <f ca="1">IFERROR(__xludf.DUMMYFUNCTION("SPLIT (REGEXEXTRACT (B289, ""\d+""),""-"")"),200)</f>
        <v>200</v>
      </c>
      <c r="B289" s="9" t="s">
        <v>587</v>
      </c>
      <c r="C289" s="10" t="s">
        <v>588</v>
      </c>
      <c r="D289" s="11">
        <v>182504182</v>
      </c>
      <c r="E289" s="12">
        <f t="array" ref="E289">INDEX('Себе Стоимость'!D$31:D$40, R289)</f>
        <v>347</v>
      </c>
      <c r="F289" s="12">
        <v>20</v>
      </c>
      <c r="G289" s="13">
        <f t="shared" si="5"/>
        <v>204.65753424657535</v>
      </c>
      <c r="H289" s="12">
        <v>7</v>
      </c>
      <c r="I289" s="12">
        <f t="shared" si="6"/>
        <v>71.630136986301366</v>
      </c>
      <c r="J289" s="12">
        <v>100</v>
      </c>
      <c r="K289" s="12">
        <v>0</v>
      </c>
      <c r="L289" s="14">
        <f t="shared" si="7"/>
        <v>2273.972602739726</v>
      </c>
      <c r="M289" s="15">
        <v>55</v>
      </c>
      <c r="N289" s="16">
        <f t="shared" si="8"/>
        <v>1023.2876712328767</v>
      </c>
      <c r="O289" s="17">
        <v>300</v>
      </c>
      <c r="P289" s="12"/>
      <c r="Q289" s="12"/>
      <c r="R289" s="20"/>
    </row>
    <row r="290" spans="1:18" ht="15">
      <c r="A290" s="8">
        <f ca="1">IFERROR(__xludf.DUMMYFUNCTION("SPLIT (REGEXEXTRACT (B290, ""\d+""),""-"")"),600)</f>
        <v>600</v>
      </c>
      <c r="B290" s="9" t="s">
        <v>589</v>
      </c>
      <c r="C290" s="10" t="s">
        <v>590</v>
      </c>
      <c r="D290" s="11">
        <v>182504183</v>
      </c>
      <c r="E290" s="12">
        <f t="array" ref="E290">INDEX('Себе Стоимость'!D$45:D$54, R290)</f>
        <v>333</v>
      </c>
      <c r="F290" s="12">
        <v>20</v>
      </c>
      <c r="G290" s="13">
        <f t="shared" si="5"/>
        <v>200.82191780821918</v>
      </c>
      <c r="H290" s="12">
        <v>7</v>
      </c>
      <c r="I290" s="12">
        <f t="shared" si="6"/>
        <v>70.287671232876704</v>
      </c>
      <c r="J290" s="12">
        <v>100</v>
      </c>
      <c r="K290" s="12">
        <v>0</v>
      </c>
      <c r="L290" s="14">
        <f t="shared" si="7"/>
        <v>2231.3546423135463</v>
      </c>
      <c r="M290" s="15">
        <v>55</v>
      </c>
      <c r="N290" s="16">
        <f t="shared" si="8"/>
        <v>1004.1095890410959</v>
      </c>
      <c r="O290" s="17">
        <v>300</v>
      </c>
      <c r="P290" s="12"/>
      <c r="Q290" s="12"/>
      <c r="R290" s="21"/>
    </row>
    <row r="291" spans="1:18" ht="15">
      <c r="A291" s="8">
        <f ca="1">IFERROR(__xludf.DUMMYFUNCTION("SPLIT (REGEXEXTRACT (B291, ""\d+""),""-"")"),1000)</f>
        <v>1000</v>
      </c>
      <c r="B291" s="9" t="s">
        <v>591</v>
      </c>
      <c r="C291" s="10" t="s">
        <v>592</v>
      </c>
      <c r="D291" s="11">
        <v>182504184</v>
      </c>
      <c r="E291" s="12">
        <f t="array" ref="E291">INDEX('Себе Стоимость'!D$31:D$40, R291)</f>
        <v>347</v>
      </c>
      <c r="F291" s="12">
        <v>20</v>
      </c>
      <c r="G291" s="13">
        <f t="shared" si="5"/>
        <v>204.65753424657535</v>
      </c>
      <c r="H291" s="12">
        <v>7</v>
      </c>
      <c r="I291" s="12">
        <f t="shared" si="6"/>
        <v>71.630136986301366</v>
      </c>
      <c r="J291" s="12">
        <v>100</v>
      </c>
      <c r="K291" s="12">
        <v>0</v>
      </c>
      <c r="L291" s="14">
        <f t="shared" si="7"/>
        <v>2273.972602739726</v>
      </c>
      <c r="M291" s="15">
        <v>55</v>
      </c>
      <c r="N291" s="16">
        <f t="shared" si="8"/>
        <v>1023.2876712328767</v>
      </c>
      <c r="O291" s="17">
        <v>300</v>
      </c>
      <c r="P291" s="12"/>
      <c r="Q291" s="12"/>
      <c r="R291" s="20"/>
    </row>
    <row r="292" spans="1:18" ht="15">
      <c r="A292" s="8">
        <f ca="1">IFERROR(__xludf.DUMMYFUNCTION("SPLIT (REGEXEXTRACT (B292, ""\d+""),""-"")"),900)</f>
        <v>900</v>
      </c>
      <c r="B292" s="9" t="s">
        <v>593</v>
      </c>
      <c r="C292" s="10" t="s">
        <v>594</v>
      </c>
      <c r="D292" s="11">
        <v>182504185</v>
      </c>
      <c r="E292" s="12">
        <f t="array" ref="E292">INDEX('Себе Стоимость'!D$45:D$54, R292)</f>
        <v>333</v>
      </c>
      <c r="F292" s="12">
        <v>20</v>
      </c>
      <c r="G292" s="13">
        <f t="shared" si="5"/>
        <v>200.82191780821918</v>
      </c>
      <c r="H292" s="12">
        <v>7</v>
      </c>
      <c r="I292" s="12">
        <f t="shared" si="6"/>
        <v>70.287671232876704</v>
      </c>
      <c r="J292" s="12">
        <v>100</v>
      </c>
      <c r="K292" s="12">
        <v>0</v>
      </c>
      <c r="L292" s="14">
        <f t="shared" si="7"/>
        <v>2231.3546423135463</v>
      </c>
      <c r="M292" s="15">
        <v>55</v>
      </c>
      <c r="N292" s="16">
        <f t="shared" si="8"/>
        <v>1004.1095890410959</v>
      </c>
      <c r="O292" s="17">
        <v>300</v>
      </c>
      <c r="P292" s="12"/>
      <c r="Q292" s="12"/>
      <c r="R292" s="21"/>
    </row>
    <row r="293" spans="1:18" ht="15">
      <c r="A293" s="8">
        <f ca="1">IFERROR(__xludf.DUMMYFUNCTION("SPLIT (REGEXEXTRACT (B293, ""\d+""),""-"")"),500)</f>
        <v>500</v>
      </c>
      <c r="B293" s="9" t="s">
        <v>595</v>
      </c>
      <c r="C293" s="10" t="s">
        <v>596</v>
      </c>
      <c r="D293" s="11">
        <v>182504186</v>
      </c>
      <c r="E293" s="12">
        <f t="array" ref="E293">INDEX('Себе Стоимость'!D$17:D$26, R293)</f>
        <v>291</v>
      </c>
      <c r="F293" s="12">
        <v>20</v>
      </c>
      <c r="G293" s="13">
        <f t="shared" si="5"/>
        <v>189.31506849315068</v>
      </c>
      <c r="H293" s="12">
        <v>7</v>
      </c>
      <c r="I293" s="12">
        <f t="shared" si="6"/>
        <v>66.260273972602747</v>
      </c>
      <c r="J293" s="12">
        <v>100</v>
      </c>
      <c r="K293" s="12">
        <v>0</v>
      </c>
      <c r="L293" s="14">
        <f t="shared" si="7"/>
        <v>2103.5007610350076</v>
      </c>
      <c r="M293" s="15">
        <v>55</v>
      </c>
      <c r="N293" s="16">
        <f t="shared" si="8"/>
        <v>946.57534246575347</v>
      </c>
      <c r="O293" s="17">
        <v>300</v>
      </c>
      <c r="P293" s="12"/>
      <c r="Q293" s="12"/>
      <c r="R293" s="22"/>
    </row>
    <row r="294" spans="1:18" ht="15">
      <c r="A294" s="8">
        <f ca="1">IFERROR(__xludf.DUMMYFUNCTION("SPLIT (REGEXEXTRACT (B294, ""\d+""),""-"")"),150)</f>
        <v>150</v>
      </c>
      <c r="B294" s="9" t="s">
        <v>597</v>
      </c>
      <c r="C294" s="10" t="s">
        <v>598</v>
      </c>
      <c r="D294" s="11">
        <v>182504187</v>
      </c>
      <c r="E294" s="12">
        <f t="array" ref="E294">INDEX('Себе Стоимость'!D$45:D$54, R294)</f>
        <v>333</v>
      </c>
      <c r="F294" s="12">
        <v>20</v>
      </c>
      <c r="G294" s="13">
        <f t="shared" si="5"/>
        <v>200.82191780821918</v>
      </c>
      <c r="H294" s="12">
        <v>7</v>
      </c>
      <c r="I294" s="12">
        <f t="shared" si="6"/>
        <v>70.287671232876704</v>
      </c>
      <c r="J294" s="12">
        <v>100</v>
      </c>
      <c r="K294" s="12">
        <v>0</v>
      </c>
      <c r="L294" s="14">
        <f t="shared" si="7"/>
        <v>2231.3546423135463</v>
      </c>
      <c r="M294" s="15">
        <v>55</v>
      </c>
      <c r="N294" s="16">
        <f t="shared" si="8"/>
        <v>1004.1095890410959</v>
      </c>
      <c r="O294" s="17">
        <v>300</v>
      </c>
      <c r="P294" s="12"/>
      <c r="Q294" s="12"/>
      <c r="R294" s="21"/>
    </row>
    <row r="295" spans="1:18" ht="15">
      <c r="A295" s="8">
        <f ca="1">IFERROR(__xludf.DUMMYFUNCTION("SPLIT (REGEXEXTRACT (B295, ""\d+""),""-"")"),300)</f>
        <v>300</v>
      </c>
      <c r="B295" s="9" t="s">
        <v>599</v>
      </c>
      <c r="C295" s="10" t="s">
        <v>600</v>
      </c>
      <c r="D295" s="11">
        <v>182504188</v>
      </c>
      <c r="E295" s="12">
        <f t="array" ref="E295">INDEX('Себе Стоимость'!D$31:D$40, R295)</f>
        <v>347</v>
      </c>
      <c r="F295" s="12">
        <v>20</v>
      </c>
      <c r="G295" s="13">
        <f t="shared" si="5"/>
        <v>204.65753424657535</v>
      </c>
      <c r="H295" s="12">
        <v>7</v>
      </c>
      <c r="I295" s="12">
        <f t="shared" si="6"/>
        <v>71.630136986301366</v>
      </c>
      <c r="J295" s="12">
        <v>100</v>
      </c>
      <c r="K295" s="12">
        <v>0</v>
      </c>
      <c r="L295" s="14">
        <f t="shared" si="7"/>
        <v>2273.972602739726</v>
      </c>
      <c r="M295" s="15">
        <v>55</v>
      </c>
      <c r="N295" s="16">
        <f t="shared" si="8"/>
        <v>1023.2876712328767</v>
      </c>
      <c r="O295" s="17">
        <v>300</v>
      </c>
      <c r="P295" s="12"/>
      <c r="Q295" s="12"/>
      <c r="R295" s="20"/>
    </row>
    <row r="296" spans="1:18" ht="15">
      <c r="A296" s="8">
        <f ca="1">IFERROR(__xludf.DUMMYFUNCTION("SPLIT (REGEXEXTRACT (B296, ""\d+""),""-"")"),400)</f>
        <v>400</v>
      </c>
      <c r="B296" s="9" t="s">
        <v>601</v>
      </c>
      <c r="C296" s="10" t="s">
        <v>602</v>
      </c>
      <c r="D296" s="11">
        <v>182504189</v>
      </c>
      <c r="E296" s="12">
        <f t="array" ref="E296">INDEX('Себе Стоимость'!D$31:D$40, R296)</f>
        <v>347</v>
      </c>
      <c r="F296" s="12">
        <v>20</v>
      </c>
      <c r="G296" s="13">
        <f t="shared" si="5"/>
        <v>204.65753424657535</v>
      </c>
      <c r="H296" s="12">
        <v>7</v>
      </c>
      <c r="I296" s="12">
        <f t="shared" si="6"/>
        <v>71.630136986301366</v>
      </c>
      <c r="J296" s="12">
        <v>100</v>
      </c>
      <c r="K296" s="12">
        <v>0</v>
      </c>
      <c r="L296" s="14">
        <f t="shared" si="7"/>
        <v>2273.972602739726</v>
      </c>
      <c r="M296" s="15">
        <v>55</v>
      </c>
      <c r="N296" s="16">
        <f t="shared" si="8"/>
        <v>1023.2876712328767</v>
      </c>
      <c r="O296" s="17">
        <v>300</v>
      </c>
      <c r="P296" s="12"/>
      <c r="Q296" s="12"/>
      <c r="R296" s="20"/>
    </row>
    <row r="297" spans="1:18" ht="15">
      <c r="A297" s="8">
        <f ca="1">IFERROR(__xludf.DUMMYFUNCTION("SPLIT (REGEXEXTRACT (B297, ""\d+""),""-"")"),700)</f>
        <v>700</v>
      </c>
      <c r="B297" s="9" t="s">
        <v>603</v>
      </c>
      <c r="C297" s="10" t="s">
        <v>604</v>
      </c>
      <c r="D297" s="11">
        <v>182504190</v>
      </c>
      <c r="E297" s="12">
        <f t="array" ref="E297">INDEX('Себе Стоимость'!D$31:D$40, R297)</f>
        <v>347</v>
      </c>
      <c r="F297" s="12">
        <v>20</v>
      </c>
      <c r="G297" s="13">
        <f t="shared" si="5"/>
        <v>204.65753424657535</v>
      </c>
      <c r="H297" s="12">
        <v>7</v>
      </c>
      <c r="I297" s="12">
        <f t="shared" si="6"/>
        <v>71.630136986301366</v>
      </c>
      <c r="J297" s="12">
        <v>100</v>
      </c>
      <c r="K297" s="12">
        <v>0</v>
      </c>
      <c r="L297" s="14">
        <f t="shared" si="7"/>
        <v>2273.972602739726</v>
      </c>
      <c r="M297" s="15">
        <v>55</v>
      </c>
      <c r="N297" s="16">
        <f t="shared" si="8"/>
        <v>1023.2876712328767</v>
      </c>
      <c r="O297" s="17">
        <v>300</v>
      </c>
      <c r="P297" s="12"/>
      <c r="Q297" s="12"/>
      <c r="R297" s="20"/>
    </row>
    <row r="298" spans="1:18" ht="15">
      <c r="A298" s="8">
        <f ca="1">IFERROR(__xludf.DUMMYFUNCTION("SPLIT (REGEXEXTRACT (B298, ""\d+""),""-"")"),1000)</f>
        <v>1000</v>
      </c>
      <c r="B298" s="9" t="s">
        <v>605</v>
      </c>
      <c r="C298" s="10" t="s">
        <v>606</v>
      </c>
      <c r="D298" s="11">
        <v>182504191</v>
      </c>
      <c r="E298" s="12">
        <f t="array" ref="E298">INDEX('Себе Стоимость'!D$31:D$40, R298)</f>
        <v>347</v>
      </c>
      <c r="F298" s="12">
        <v>20</v>
      </c>
      <c r="G298" s="13">
        <f t="shared" si="5"/>
        <v>204.65753424657535</v>
      </c>
      <c r="H298" s="12">
        <v>7</v>
      </c>
      <c r="I298" s="12">
        <f t="shared" si="6"/>
        <v>71.630136986301366</v>
      </c>
      <c r="J298" s="12">
        <v>100</v>
      </c>
      <c r="K298" s="12">
        <v>0</v>
      </c>
      <c r="L298" s="14">
        <f t="shared" si="7"/>
        <v>2273.972602739726</v>
      </c>
      <c r="M298" s="15">
        <v>55</v>
      </c>
      <c r="N298" s="16">
        <f t="shared" si="8"/>
        <v>1023.2876712328767</v>
      </c>
      <c r="O298" s="17">
        <v>300</v>
      </c>
      <c r="P298" s="12"/>
      <c r="Q298" s="12"/>
      <c r="R298" s="20"/>
    </row>
    <row r="299" spans="1:18" ht="15">
      <c r="A299" s="8">
        <f ca="1">IFERROR(__xludf.DUMMYFUNCTION("SPLIT (REGEXEXTRACT (B299, ""\d+""),""-"")"),800)</f>
        <v>800</v>
      </c>
      <c r="B299" s="9" t="s">
        <v>607</v>
      </c>
      <c r="C299" s="10" t="s">
        <v>608</v>
      </c>
      <c r="D299" s="11">
        <v>182504192</v>
      </c>
      <c r="E299" s="12">
        <f t="array" ref="E299">INDEX('Себе Стоимость'!D$17:D$26, R299)</f>
        <v>291</v>
      </c>
      <c r="F299" s="12">
        <v>20</v>
      </c>
      <c r="G299" s="13">
        <f t="shared" si="5"/>
        <v>189.31506849315068</v>
      </c>
      <c r="H299" s="12">
        <v>7</v>
      </c>
      <c r="I299" s="12">
        <f t="shared" si="6"/>
        <v>66.260273972602747</v>
      </c>
      <c r="J299" s="12">
        <v>100</v>
      </c>
      <c r="K299" s="12">
        <v>0</v>
      </c>
      <c r="L299" s="14">
        <f t="shared" si="7"/>
        <v>2103.5007610350076</v>
      </c>
      <c r="M299" s="15">
        <v>55</v>
      </c>
      <c r="N299" s="16">
        <f t="shared" si="8"/>
        <v>946.57534246575347</v>
      </c>
      <c r="O299" s="17">
        <v>300</v>
      </c>
      <c r="P299" s="12"/>
      <c r="Q299" s="12"/>
      <c r="R299" s="22"/>
    </row>
    <row r="300" spans="1:18" ht="15">
      <c r="A300" s="8">
        <f ca="1">IFERROR(__xludf.DUMMYFUNCTION("SPLIT (REGEXEXTRACT (B300, ""\d+""),""-"")"),1000)</f>
        <v>1000</v>
      </c>
      <c r="B300" s="9" t="s">
        <v>609</v>
      </c>
      <c r="C300" s="10" t="s">
        <v>610</v>
      </c>
      <c r="D300" s="11">
        <v>182504193</v>
      </c>
      <c r="E300" s="12">
        <f t="array" ref="E300">INDEX('Себе Стоимость'!D$45:D$54, R300)</f>
        <v>333</v>
      </c>
      <c r="F300" s="12">
        <v>20</v>
      </c>
      <c r="G300" s="13">
        <f t="shared" si="5"/>
        <v>200.82191780821918</v>
      </c>
      <c r="H300" s="12">
        <v>7</v>
      </c>
      <c r="I300" s="12">
        <f t="shared" si="6"/>
        <v>70.287671232876704</v>
      </c>
      <c r="J300" s="12">
        <v>100</v>
      </c>
      <c r="K300" s="12">
        <v>0</v>
      </c>
      <c r="L300" s="14">
        <f t="shared" si="7"/>
        <v>2231.3546423135463</v>
      </c>
      <c r="M300" s="15">
        <v>55</v>
      </c>
      <c r="N300" s="16">
        <f t="shared" si="8"/>
        <v>1004.1095890410959</v>
      </c>
      <c r="O300" s="17">
        <v>300</v>
      </c>
      <c r="P300" s="12"/>
      <c r="Q300" s="12"/>
      <c r="R300" s="21"/>
    </row>
    <row r="301" spans="1:18" ht="15">
      <c r="A301" s="8">
        <f ca="1">IFERROR(__xludf.DUMMYFUNCTION("SPLIT (REGEXEXTRACT (B301, ""\d+""),""-"")"),500)</f>
        <v>500</v>
      </c>
      <c r="B301" s="9" t="s">
        <v>611</v>
      </c>
      <c r="C301" s="10" t="s">
        <v>612</v>
      </c>
      <c r="D301" s="11">
        <v>182504194</v>
      </c>
      <c r="E301" s="12">
        <f t="array" ref="E301">INDEX('Себе Стоимость'!D$31:D$40, R301)</f>
        <v>347</v>
      </c>
      <c r="F301" s="12">
        <v>20</v>
      </c>
      <c r="G301" s="13">
        <f t="shared" si="5"/>
        <v>204.65753424657535</v>
      </c>
      <c r="H301" s="12">
        <v>7</v>
      </c>
      <c r="I301" s="12">
        <f t="shared" si="6"/>
        <v>71.630136986301366</v>
      </c>
      <c r="J301" s="12">
        <v>100</v>
      </c>
      <c r="K301" s="12">
        <v>0</v>
      </c>
      <c r="L301" s="14">
        <f t="shared" si="7"/>
        <v>2273.972602739726</v>
      </c>
      <c r="M301" s="15">
        <v>55</v>
      </c>
      <c r="N301" s="16">
        <f t="shared" si="8"/>
        <v>1023.2876712328767</v>
      </c>
      <c r="O301" s="17">
        <v>300</v>
      </c>
      <c r="P301" s="12"/>
      <c r="Q301" s="12"/>
      <c r="R301" s="20"/>
    </row>
    <row r="302" spans="1:18" ht="15">
      <c r="A302" s="8">
        <f ca="1">IFERROR(__xludf.DUMMYFUNCTION("SPLIT (REGEXEXTRACT (B302, ""\d+""),""-"")"),500)</f>
        <v>500</v>
      </c>
      <c r="B302" s="9" t="s">
        <v>613</v>
      </c>
      <c r="C302" s="10" t="s">
        <v>614</v>
      </c>
      <c r="D302" s="11">
        <v>182504195</v>
      </c>
      <c r="E302" s="12">
        <f t="array" ref="E302">INDEX('Себе Стоимость'!D$45:D$54, R302)</f>
        <v>333</v>
      </c>
      <c r="F302" s="12">
        <v>20</v>
      </c>
      <c r="G302" s="13">
        <f t="shared" si="5"/>
        <v>200.82191780821918</v>
      </c>
      <c r="H302" s="12">
        <v>7</v>
      </c>
      <c r="I302" s="12">
        <f t="shared" si="6"/>
        <v>70.287671232876704</v>
      </c>
      <c r="J302" s="12">
        <v>100</v>
      </c>
      <c r="K302" s="12">
        <v>0</v>
      </c>
      <c r="L302" s="14">
        <f t="shared" si="7"/>
        <v>2231.3546423135463</v>
      </c>
      <c r="M302" s="15">
        <v>55</v>
      </c>
      <c r="N302" s="16">
        <f t="shared" si="8"/>
        <v>1004.1095890410959</v>
      </c>
      <c r="O302" s="17">
        <v>300</v>
      </c>
      <c r="P302" s="12"/>
      <c r="Q302" s="12"/>
      <c r="R302" s="21"/>
    </row>
    <row r="303" spans="1:18" ht="15">
      <c r="A303" s="8">
        <f ca="1">IFERROR(__xludf.DUMMYFUNCTION("SPLIT (REGEXEXTRACT (B303, ""\d+""),""-"")"),500)</f>
        <v>500</v>
      </c>
      <c r="B303" s="9" t="s">
        <v>615</v>
      </c>
      <c r="C303" s="10" t="s">
        <v>616</v>
      </c>
      <c r="D303" s="11">
        <v>182504196</v>
      </c>
      <c r="E303" s="12">
        <f t="array" ref="E303">INDEX('Себе Стоимость'!D$31:D$40, R303)</f>
        <v>347</v>
      </c>
      <c r="F303" s="12">
        <v>20</v>
      </c>
      <c r="G303" s="13">
        <f t="shared" si="5"/>
        <v>204.65753424657535</v>
      </c>
      <c r="H303" s="12">
        <v>7</v>
      </c>
      <c r="I303" s="12">
        <f t="shared" si="6"/>
        <v>71.630136986301366</v>
      </c>
      <c r="J303" s="12">
        <v>100</v>
      </c>
      <c r="K303" s="12">
        <v>0</v>
      </c>
      <c r="L303" s="14">
        <f t="shared" si="7"/>
        <v>2273.972602739726</v>
      </c>
      <c r="M303" s="15">
        <v>55</v>
      </c>
      <c r="N303" s="16">
        <f t="shared" si="8"/>
        <v>1023.2876712328767</v>
      </c>
      <c r="O303" s="17">
        <v>300</v>
      </c>
      <c r="P303" s="12"/>
      <c r="Q303" s="12"/>
      <c r="R303" s="20"/>
    </row>
    <row r="304" spans="1:18" ht="15">
      <c r="A304" s="8">
        <f ca="1">IFERROR(__xludf.DUMMYFUNCTION("SPLIT (REGEXEXTRACT (B304, ""\d+""),""-"")"),900)</f>
        <v>900</v>
      </c>
      <c r="B304" s="9" t="s">
        <v>617</v>
      </c>
      <c r="C304" s="10" t="s">
        <v>618</v>
      </c>
      <c r="D304" s="11">
        <v>182504197</v>
      </c>
      <c r="E304" s="12">
        <f t="array" ref="E304">INDEX('Себе Стоимость'!D$31:D$40, R304)</f>
        <v>347</v>
      </c>
      <c r="F304" s="12">
        <v>20</v>
      </c>
      <c r="G304" s="13">
        <f t="shared" si="5"/>
        <v>204.65753424657535</v>
      </c>
      <c r="H304" s="12">
        <v>7</v>
      </c>
      <c r="I304" s="12">
        <f t="shared" si="6"/>
        <v>71.630136986301366</v>
      </c>
      <c r="J304" s="12">
        <v>100</v>
      </c>
      <c r="K304" s="12">
        <v>0</v>
      </c>
      <c r="L304" s="14">
        <f t="shared" si="7"/>
        <v>2273.972602739726</v>
      </c>
      <c r="M304" s="15">
        <v>55</v>
      </c>
      <c r="N304" s="16">
        <f t="shared" si="8"/>
        <v>1023.2876712328767</v>
      </c>
      <c r="O304" s="17">
        <v>300</v>
      </c>
      <c r="P304" s="12"/>
      <c r="Q304" s="12"/>
      <c r="R304" s="20"/>
    </row>
    <row r="305" spans="1:18" ht="15">
      <c r="A305" s="8">
        <f ca="1">IFERROR(__xludf.DUMMYFUNCTION("SPLIT (REGEXEXTRACT (B305, ""\d+""),""-"")"),1000)</f>
        <v>1000</v>
      </c>
      <c r="B305" s="9" t="s">
        <v>619</v>
      </c>
      <c r="C305" s="10" t="s">
        <v>620</v>
      </c>
      <c r="D305" s="11">
        <v>182504198</v>
      </c>
      <c r="E305" s="12">
        <f t="array" ref="E305">INDEX('Себе Стоимость'!D$45:D$54, R305)</f>
        <v>333</v>
      </c>
      <c r="F305" s="12">
        <v>20</v>
      </c>
      <c r="G305" s="13">
        <f t="shared" si="5"/>
        <v>200.82191780821918</v>
      </c>
      <c r="H305" s="12">
        <v>7</v>
      </c>
      <c r="I305" s="12">
        <f t="shared" si="6"/>
        <v>70.287671232876704</v>
      </c>
      <c r="J305" s="12">
        <v>100</v>
      </c>
      <c r="K305" s="12">
        <v>0</v>
      </c>
      <c r="L305" s="14">
        <f t="shared" si="7"/>
        <v>2231.3546423135463</v>
      </c>
      <c r="M305" s="15">
        <v>55</v>
      </c>
      <c r="N305" s="16">
        <f t="shared" si="8"/>
        <v>1004.1095890410959</v>
      </c>
      <c r="O305" s="17">
        <v>300</v>
      </c>
      <c r="P305" s="12"/>
      <c r="Q305" s="12"/>
      <c r="R305" s="21"/>
    </row>
    <row r="306" spans="1:18" ht="15">
      <c r="A306" s="8">
        <f ca="1">IFERROR(__xludf.DUMMYFUNCTION("SPLIT (REGEXEXTRACT (B306, ""\d+""),""-"")"),800)</f>
        <v>800</v>
      </c>
      <c r="B306" s="9" t="s">
        <v>621</v>
      </c>
      <c r="C306" s="10" t="s">
        <v>622</v>
      </c>
      <c r="D306" s="11">
        <v>182504199</v>
      </c>
      <c r="E306" s="12">
        <f t="array" ref="E306">INDEX('Себе Стоимость'!D$45:D$54, R306)</f>
        <v>333</v>
      </c>
      <c r="F306" s="12">
        <v>20</v>
      </c>
      <c r="G306" s="13">
        <f t="shared" si="5"/>
        <v>200.82191780821918</v>
      </c>
      <c r="H306" s="12">
        <v>7</v>
      </c>
      <c r="I306" s="12">
        <f t="shared" si="6"/>
        <v>70.287671232876704</v>
      </c>
      <c r="J306" s="12">
        <v>100</v>
      </c>
      <c r="K306" s="12">
        <v>0</v>
      </c>
      <c r="L306" s="14">
        <f t="shared" si="7"/>
        <v>2231.3546423135463</v>
      </c>
      <c r="M306" s="15">
        <v>55</v>
      </c>
      <c r="N306" s="16">
        <f t="shared" si="8"/>
        <v>1004.1095890410959</v>
      </c>
      <c r="O306" s="17">
        <v>300</v>
      </c>
      <c r="P306" s="12"/>
      <c r="Q306" s="12"/>
      <c r="R306" s="21"/>
    </row>
    <row r="307" spans="1:18" ht="15">
      <c r="A307" s="8">
        <f ca="1">IFERROR(__xludf.DUMMYFUNCTION("SPLIT (REGEXEXTRACT (B307, ""\d+""),""-"")"),1000)</f>
        <v>1000</v>
      </c>
      <c r="B307" s="9" t="s">
        <v>623</v>
      </c>
      <c r="C307" s="10" t="s">
        <v>624</v>
      </c>
      <c r="D307" s="11">
        <v>182504200</v>
      </c>
      <c r="E307" s="12">
        <f t="array" ref="E307">INDEX('Себе Стоимость'!D$31:D$40, R307)</f>
        <v>347</v>
      </c>
      <c r="F307" s="12">
        <v>20</v>
      </c>
      <c r="G307" s="13">
        <f t="shared" si="5"/>
        <v>204.65753424657535</v>
      </c>
      <c r="H307" s="12">
        <v>7</v>
      </c>
      <c r="I307" s="12">
        <f t="shared" si="6"/>
        <v>71.630136986301366</v>
      </c>
      <c r="J307" s="12">
        <v>100</v>
      </c>
      <c r="K307" s="12">
        <v>0</v>
      </c>
      <c r="L307" s="14">
        <f t="shared" si="7"/>
        <v>2273.972602739726</v>
      </c>
      <c r="M307" s="15">
        <v>55</v>
      </c>
      <c r="N307" s="16">
        <f t="shared" si="8"/>
        <v>1023.2876712328767</v>
      </c>
      <c r="O307" s="17">
        <v>300</v>
      </c>
      <c r="P307" s="12"/>
      <c r="Q307" s="12"/>
      <c r="R307" s="20"/>
    </row>
    <row r="308" spans="1:18" ht="15">
      <c r="A308" s="8">
        <f ca="1">IFERROR(__xludf.DUMMYFUNCTION("SPLIT (REGEXEXTRACT (B308, ""\d+""),""-"")"),400)</f>
        <v>400</v>
      </c>
      <c r="B308" s="9" t="s">
        <v>625</v>
      </c>
      <c r="C308" s="10" t="s">
        <v>626</v>
      </c>
      <c r="D308" s="11">
        <v>182504201</v>
      </c>
      <c r="E308" s="12">
        <f t="array" ref="E308">INDEX('Себе Стоимость'!D$31:D$40, R308)</f>
        <v>347</v>
      </c>
      <c r="F308" s="12">
        <v>20</v>
      </c>
      <c r="G308" s="13">
        <f t="shared" si="5"/>
        <v>204.65753424657535</v>
      </c>
      <c r="H308" s="12">
        <v>7</v>
      </c>
      <c r="I308" s="12">
        <f t="shared" si="6"/>
        <v>71.630136986301366</v>
      </c>
      <c r="J308" s="12">
        <v>100</v>
      </c>
      <c r="K308" s="12">
        <v>0</v>
      </c>
      <c r="L308" s="14">
        <f t="shared" si="7"/>
        <v>2273.972602739726</v>
      </c>
      <c r="M308" s="15">
        <v>55</v>
      </c>
      <c r="N308" s="16">
        <f t="shared" si="8"/>
        <v>1023.2876712328767</v>
      </c>
      <c r="O308" s="17">
        <v>300</v>
      </c>
      <c r="P308" s="12"/>
      <c r="Q308" s="12"/>
      <c r="R308" s="20"/>
    </row>
    <row r="309" spans="1:18" ht="15">
      <c r="A309" s="8">
        <f ca="1">IFERROR(__xludf.DUMMYFUNCTION("SPLIT (REGEXEXTRACT (B309, ""\d+""),""-"")"),800)</f>
        <v>800</v>
      </c>
      <c r="B309" s="9" t="s">
        <v>627</v>
      </c>
      <c r="C309" s="10" t="s">
        <v>628</v>
      </c>
      <c r="D309" s="11">
        <v>182504202</v>
      </c>
      <c r="E309" s="12">
        <f t="array" ref="E309">INDEX('Себе Стоимость'!D$17:D$26, R309)</f>
        <v>291</v>
      </c>
      <c r="F309" s="12">
        <v>20</v>
      </c>
      <c r="G309" s="13">
        <f t="shared" si="5"/>
        <v>189.31506849315068</v>
      </c>
      <c r="H309" s="12">
        <v>7</v>
      </c>
      <c r="I309" s="12">
        <f t="shared" si="6"/>
        <v>66.260273972602747</v>
      </c>
      <c r="J309" s="12">
        <v>100</v>
      </c>
      <c r="K309" s="12">
        <v>0</v>
      </c>
      <c r="L309" s="14">
        <f t="shared" si="7"/>
        <v>2103.5007610350076</v>
      </c>
      <c r="M309" s="15">
        <v>55</v>
      </c>
      <c r="N309" s="16">
        <f t="shared" si="8"/>
        <v>946.57534246575347</v>
      </c>
      <c r="O309" s="17">
        <v>300</v>
      </c>
      <c r="P309" s="12"/>
      <c r="Q309" s="12"/>
      <c r="R309" s="22"/>
    </row>
    <row r="310" spans="1:18" ht="15">
      <c r="A310" s="8">
        <f ca="1">IFERROR(__xludf.DUMMYFUNCTION("SPLIT (REGEXEXTRACT (B310, ""\d+""),""-"")"),200)</f>
        <v>200</v>
      </c>
      <c r="B310" s="9" t="s">
        <v>629</v>
      </c>
      <c r="C310" s="10" t="s">
        <v>630</v>
      </c>
      <c r="D310" s="11">
        <v>182504203</v>
      </c>
      <c r="E310" s="12">
        <f t="array" ref="E310">INDEX('Себе Стоимость'!D$17:D$26, R310)</f>
        <v>291</v>
      </c>
      <c r="F310" s="12">
        <v>20</v>
      </c>
      <c r="G310" s="13">
        <f t="shared" si="5"/>
        <v>189.31506849315068</v>
      </c>
      <c r="H310" s="12">
        <v>7</v>
      </c>
      <c r="I310" s="12">
        <f t="shared" si="6"/>
        <v>66.260273972602747</v>
      </c>
      <c r="J310" s="12">
        <v>100</v>
      </c>
      <c r="K310" s="12">
        <v>0</v>
      </c>
      <c r="L310" s="14">
        <f t="shared" si="7"/>
        <v>2103.5007610350076</v>
      </c>
      <c r="M310" s="15">
        <v>55</v>
      </c>
      <c r="N310" s="16">
        <f t="shared" si="8"/>
        <v>946.57534246575347</v>
      </c>
      <c r="O310" s="17">
        <v>300</v>
      </c>
      <c r="P310" s="12"/>
      <c r="Q310" s="12"/>
      <c r="R310" s="22"/>
    </row>
    <row r="311" spans="1:18" ht="15">
      <c r="A311" s="8">
        <f ca="1">IFERROR(__xludf.DUMMYFUNCTION("SPLIT (REGEXEXTRACT (B311, ""\d+""),""-"")"),300)</f>
        <v>300</v>
      </c>
      <c r="B311" s="9" t="s">
        <v>631</v>
      </c>
      <c r="C311" s="10" t="s">
        <v>632</v>
      </c>
      <c r="D311" s="11">
        <v>182504204</v>
      </c>
      <c r="E311" s="12">
        <f t="array" ref="E311">INDEX('Себе Стоимость'!D$31:D$40, R311)</f>
        <v>347</v>
      </c>
      <c r="F311" s="12">
        <v>20</v>
      </c>
      <c r="G311" s="13">
        <f t="shared" si="5"/>
        <v>204.65753424657535</v>
      </c>
      <c r="H311" s="12">
        <v>7</v>
      </c>
      <c r="I311" s="12">
        <f t="shared" si="6"/>
        <v>71.630136986301366</v>
      </c>
      <c r="J311" s="12">
        <v>100</v>
      </c>
      <c r="K311" s="12">
        <v>0</v>
      </c>
      <c r="L311" s="14">
        <f t="shared" si="7"/>
        <v>2273.972602739726</v>
      </c>
      <c r="M311" s="15">
        <v>55</v>
      </c>
      <c r="N311" s="16">
        <f t="shared" si="8"/>
        <v>1023.2876712328767</v>
      </c>
      <c r="O311" s="17">
        <v>300</v>
      </c>
      <c r="P311" s="12"/>
      <c r="Q311" s="12"/>
      <c r="R311" s="20"/>
    </row>
    <row r="312" spans="1:18" ht="15">
      <c r="A312" s="8">
        <f ca="1">IFERROR(__xludf.DUMMYFUNCTION("SPLIT (REGEXEXTRACT (B312, ""\d+""),""-"")"),1000)</f>
        <v>1000</v>
      </c>
      <c r="B312" s="9" t="s">
        <v>633</v>
      </c>
      <c r="C312" s="10" t="s">
        <v>634</v>
      </c>
      <c r="D312" s="11">
        <v>182504205</v>
      </c>
      <c r="E312" s="12">
        <f t="array" ref="E312">INDEX('Себе Стоимость'!D$31:D$40, R312)</f>
        <v>347</v>
      </c>
      <c r="F312" s="12">
        <v>20</v>
      </c>
      <c r="G312" s="13">
        <f t="shared" si="5"/>
        <v>204.65753424657535</v>
      </c>
      <c r="H312" s="12">
        <v>7</v>
      </c>
      <c r="I312" s="12">
        <f t="shared" si="6"/>
        <v>71.630136986301366</v>
      </c>
      <c r="J312" s="12">
        <v>100</v>
      </c>
      <c r="K312" s="12">
        <v>0</v>
      </c>
      <c r="L312" s="14">
        <f t="shared" si="7"/>
        <v>2273.972602739726</v>
      </c>
      <c r="M312" s="15">
        <v>55</v>
      </c>
      <c r="N312" s="16">
        <f t="shared" si="8"/>
        <v>1023.2876712328767</v>
      </c>
      <c r="O312" s="17">
        <v>300</v>
      </c>
      <c r="P312" s="12"/>
      <c r="Q312" s="12"/>
      <c r="R312" s="20"/>
    </row>
    <row r="313" spans="1:18" ht="15">
      <c r="A313" s="8">
        <f ca="1">IFERROR(__xludf.DUMMYFUNCTION("SPLIT (REGEXEXTRACT (B313, ""\d+""),""-"")"),700)</f>
        <v>700</v>
      </c>
      <c r="B313" s="9" t="s">
        <v>635</v>
      </c>
      <c r="C313" s="10" t="s">
        <v>636</v>
      </c>
      <c r="D313" s="11">
        <v>182504206</v>
      </c>
      <c r="E313" s="12">
        <f t="array" ref="E313">INDEX('Себе Стоимость'!D$31:D$40, R313)</f>
        <v>347</v>
      </c>
      <c r="F313" s="12">
        <v>20</v>
      </c>
      <c r="G313" s="13">
        <f t="shared" si="5"/>
        <v>204.65753424657535</v>
      </c>
      <c r="H313" s="12">
        <v>7</v>
      </c>
      <c r="I313" s="12">
        <f t="shared" si="6"/>
        <v>71.630136986301366</v>
      </c>
      <c r="J313" s="12">
        <v>100</v>
      </c>
      <c r="K313" s="12">
        <v>0</v>
      </c>
      <c r="L313" s="14">
        <f t="shared" si="7"/>
        <v>2273.972602739726</v>
      </c>
      <c r="M313" s="15">
        <v>55</v>
      </c>
      <c r="N313" s="16">
        <f t="shared" si="8"/>
        <v>1023.2876712328767</v>
      </c>
      <c r="O313" s="17">
        <v>300</v>
      </c>
      <c r="P313" s="12"/>
      <c r="Q313" s="12"/>
      <c r="R313" s="20"/>
    </row>
    <row r="314" spans="1:18" ht="15">
      <c r="A314" s="8">
        <f ca="1">IFERROR(__xludf.DUMMYFUNCTION("SPLIT (REGEXEXTRACT (B314, ""\d+""),""-"")"),150)</f>
        <v>150</v>
      </c>
      <c r="B314" s="9" t="s">
        <v>637</v>
      </c>
      <c r="C314" s="10" t="s">
        <v>638</v>
      </c>
      <c r="D314" s="11">
        <v>182504207</v>
      </c>
      <c r="E314" s="12">
        <f t="array" ref="E314">INDEX('Себе Стоимость'!D$31:D$40, R314)</f>
        <v>347</v>
      </c>
      <c r="F314" s="12">
        <v>20</v>
      </c>
      <c r="G314" s="13">
        <f t="shared" si="5"/>
        <v>204.65753424657535</v>
      </c>
      <c r="H314" s="12">
        <v>7</v>
      </c>
      <c r="I314" s="12">
        <f t="shared" si="6"/>
        <v>71.630136986301366</v>
      </c>
      <c r="J314" s="12">
        <v>100</v>
      </c>
      <c r="K314" s="12">
        <v>0</v>
      </c>
      <c r="L314" s="14">
        <f t="shared" si="7"/>
        <v>2273.972602739726</v>
      </c>
      <c r="M314" s="15">
        <v>55</v>
      </c>
      <c r="N314" s="16">
        <f t="shared" si="8"/>
        <v>1023.2876712328767</v>
      </c>
      <c r="O314" s="17">
        <v>300</v>
      </c>
      <c r="P314" s="12"/>
      <c r="Q314" s="12"/>
      <c r="R314" s="20"/>
    </row>
    <row r="315" spans="1:18" ht="15">
      <c r="A315" s="8">
        <f ca="1">IFERROR(__xludf.DUMMYFUNCTION("SPLIT (REGEXEXTRACT (B315, ""\d+""),""-"")"),600)</f>
        <v>600</v>
      </c>
      <c r="B315" s="9" t="s">
        <v>639</v>
      </c>
      <c r="C315" s="10" t="s">
        <v>640</v>
      </c>
      <c r="D315" s="11">
        <v>182504208</v>
      </c>
      <c r="E315" s="12">
        <f t="array" ref="E315">INDEX('Себе Стоимость'!D$17:D$26, R315)</f>
        <v>291</v>
      </c>
      <c r="F315" s="12">
        <v>20</v>
      </c>
      <c r="G315" s="13">
        <f t="shared" si="5"/>
        <v>189.31506849315068</v>
      </c>
      <c r="H315" s="12">
        <v>7</v>
      </c>
      <c r="I315" s="12">
        <f t="shared" si="6"/>
        <v>66.260273972602747</v>
      </c>
      <c r="J315" s="12">
        <v>100</v>
      </c>
      <c r="K315" s="12">
        <v>0</v>
      </c>
      <c r="L315" s="14">
        <f t="shared" si="7"/>
        <v>2103.5007610350076</v>
      </c>
      <c r="M315" s="15">
        <v>55</v>
      </c>
      <c r="N315" s="16">
        <f t="shared" si="8"/>
        <v>946.57534246575347</v>
      </c>
      <c r="O315" s="17">
        <v>300</v>
      </c>
      <c r="P315" s="12"/>
      <c r="Q315" s="12"/>
      <c r="R315" s="22"/>
    </row>
    <row r="316" spans="1:18" ht="15">
      <c r="A316" s="8">
        <f ca="1">IFERROR(__xludf.DUMMYFUNCTION("SPLIT (REGEXEXTRACT (B316, ""\d+""),""-"")"),600)</f>
        <v>600</v>
      </c>
      <c r="B316" s="9" t="s">
        <v>641</v>
      </c>
      <c r="C316" s="10" t="s">
        <v>642</v>
      </c>
      <c r="D316" s="11">
        <v>182504209</v>
      </c>
      <c r="E316" s="12">
        <f t="array" ref="E316">INDEX('Себе Стоимость'!D$31:D$40, R316)</f>
        <v>347</v>
      </c>
      <c r="F316" s="12">
        <v>20</v>
      </c>
      <c r="G316" s="13">
        <f t="shared" si="5"/>
        <v>204.65753424657535</v>
      </c>
      <c r="H316" s="12">
        <v>7</v>
      </c>
      <c r="I316" s="12">
        <f t="shared" si="6"/>
        <v>71.630136986301366</v>
      </c>
      <c r="J316" s="12">
        <v>100</v>
      </c>
      <c r="K316" s="12">
        <v>0</v>
      </c>
      <c r="L316" s="14">
        <f t="shared" si="7"/>
        <v>2273.972602739726</v>
      </c>
      <c r="M316" s="15">
        <v>55</v>
      </c>
      <c r="N316" s="16">
        <f t="shared" si="8"/>
        <v>1023.2876712328767</v>
      </c>
      <c r="O316" s="17">
        <v>300</v>
      </c>
      <c r="P316" s="12"/>
      <c r="Q316" s="12"/>
      <c r="R316" s="20"/>
    </row>
    <row r="317" spans="1:18" ht="15">
      <c r="A317" s="8">
        <f ca="1">IFERROR(__xludf.DUMMYFUNCTION("SPLIT (REGEXEXTRACT (B317, ""\d+""),""-"")"),400)</f>
        <v>400</v>
      </c>
      <c r="B317" s="9" t="s">
        <v>643</v>
      </c>
      <c r="C317" s="10" t="s">
        <v>644</v>
      </c>
      <c r="D317" s="11">
        <v>182504210</v>
      </c>
      <c r="E317" s="12">
        <f t="array" ref="E317">INDEX('Себе Стоимость'!D$45:D$54, R317)</f>
        <v>333</v>
      </c>
      <c r="F317" s="12">
        <v>20</v>
      </c>
      <c r="G317" s="13">
        <f t="shared" si="5"/>
        <v>200.82191780821918</v>
      </c>
      <c r="H317" s="12">
        <v>7</v>
      </c>
      <c r="I317" s="12">
        <f t="shared" si="6"/>
        <v>70.287671232876704</v>
      </c>
      <c r="J317" s="12">
        <v>100</v>
      </c>
      <c r="K317" s="12">
        <v>0</v>
      </c>
      <c r="L317" s="14">
        <f t="shared" si="7"/>
        <v>2231.3546423135463</v>
      </c>
      <c r="M317" s="15">
        <v>55</v>
      </c>
      <c r="N317" s="16">
        <f t="shared" si="8"/>
        <v>1004.1095890410959</v>
      </c>
      <c r="O317" s="17">
        <v>300</v>
      </c>
      <c r="P317" s="12"/>
      <c r="Q317" s="12"/>
      <c r="R317" s="21"/>
    </row>
    <row r="318" spans="1:18" ht="15">
      <c r="A318" s="8">
        <f ca="1">IFERROR(__xludf.DUMMYFUNCTION("SPLIT (REGEXEXTRACT (B318, ""\d+""),""-"")"),300)</f>
        <v>300</v>
      </c>
      <c r="B318" s="9" t="s">
        <v>645</v>
      </c>
      <c r="C318" s="10" t="s">
        <v>646</v>
      </c>
      <c r="D318" s="11">
        <v>182504211</v>
      </c>
      <c r="E318" s="12">
        <f t="array" ref="E318">INDEX('Себе Стоимость'!D$31:D$40, R318)</f>
        <v>347</v>
      </c>
      <c r="F318" s="12">
        <v>20</v>
      </c>
      <c r="G318" s="13">
        <f t="shared" si="5"/>
        <v>204.65753424657535</v>
      </c>
      <c r="H318" s="12">
        <v>7</v>
      </c>
      <c r="I318" s="12">
        <f t="shared" si="6"/>
        <v>71.630136986301366</v>
      </c>
      <c r="J318" s="12">
        <v>100</v>
      </c>
      <c r="K318" s="12">
        <v>0</v>
      </c>
      <c r="L318" s="14">
        <f t="shared" si="7"/>
        <v>2273.972602739726</v>
      </c>
      <c r="M318" s="15">
        <v>55</v>
      </c>
      <c r="N318" s="16">
        <f t="shared" si="8"/>
        <v>1023.2876712328767</v>
      </c>
      <c r="O318" s="17">
        <v>300</v>
      </c>
      <c r="P318" s="12"/>
      <c r="Q318" s="12"/>
      <c r="R318" s="20"/>
    </row>
    <row r="319" spans="1:18" ht="15">
      <c r="A319" s="8">
        <f ca="1">IFERROR(__xludf.DUMMYFUNCTION("SPLIT (REGEXEXTRACT (B319, ""\d+""),""-"")"),600)</f>
        <v>600</v>
      </c>
      <c r="B319" s="9" t="s">
        <v>647</v>
      </c>
      <c r="C319" s="10" t="s">
        <v>648</v>
      </c>
      <c r="D319" s="11">
        <v>182504212</v>
      </c>
      <c r="E319" s="12">
        <f t="array" ref="E319">INDEX('Себе Стоимость'!D$45:D$54, R319)</f>
        <v>333</v>
      </c>
      <c r="F319" s="12">
        <v>20</v>
      </c>
      <c r="G319" s="13">
        <f t="shared" si="5"/>
        <v>200.82191780821918</v>
      </c>
      <c r="H319" s="12">
        <v>7</v>
      </c>
      <c r="I319" s="12">
        <f t="shared" si="6"/>
        <v>70.287671232876704</v>
      </c>
      <c r="J319" s="12">
        <v>100</v>
      </c>
      <c r="K319" s="12">
        <v>0</v>
      </c>
      <c r="L319" s="14">
        <f t="shared" si="7"/>
        <v>2231.3546423135463</v>
      </c>
      <c r="M319" s="15">
        <v>55</v>
      </c>
      <c r="N319" s="16">
        <f t="shared" si="8"/>
        <v>1004.1095890410959</v>
      </c>
      <c r="O319" s="17">
        <v>300</v>
      </c>
      <c r="P319" s="12"/>
      <c r="Q319" s="12"/>
      <c r="R319" s="21"/>
    </row>
    <row r="320" spans="1:18" ht="15">
      <c r="A320" s="8">
        <f ca="1">IFERROR(__xludf.DUMMYFUNCTION("SPLIT (REGEXEXTRACT (B320, ""\d+""),""-"")"),800)</f>
        <v>800</v>
      </c>
      <c r="B320" s="9" t="s">
        <v>649</v>
      </c>
      <c r="C320" s="10" t="s">
        <v>650</v>
      </c>
      <c r="D320" s="11">
        <v>182504213</v>
      </c>
      <c r="E320" s="12">
        <f t="array" ref="E320">INDEX('Себе Стоимость'!D$31:D$40, R320)</f>
        <v>347</v>
      </c>
      <c r="F320" s="12">
        <v>20</v>
      </c>
      <c r="G320" s="13">
        <f t="shared" si="5"/>
        <v>204.65753424657535</v>
      </c>
      <c r="H320" s="12">
        <v>7</v>
      </c>
      <c r="I320" s="12">
        <f t="shared" si="6"/>
        <v>71.630136986301366</v>
      </c>
      <c r="J320" s="12">
        <v>100</v>
      </c>
      <c r="K320" s="12">
        <v>0</v>
      </c>
      <c r="L320" s="14">
        <f t="shared" si="7"/>
        <v>2273.972602739726</v>
      </c>
      <c r="M320" s="15">
        <v>55</v>
      </c>
      <c r="N320" s="16">
        <f t="shared" si="8"/>
        <v>1023.2876712328767</v>
      </c>
      <c r="O320" s="17">
        <v>300</v>
      </c>
      <c r="P320" s="12"/>
      <c r="Q320" s="12"/>
      <c r="R320" s="20"/>
    </row>
    <row r="321" spans="1:18" ht="15">
      <c r="A321" s="8">
        <f ca="1">IFERROR(__xludf.DUMMYFUNCTION("SPLIT (REGEXEXTRACT (B321, ""\d+""),""-"")"),300)</f>
        <v>300</v>
      </c>
      <c r="B321" s="9" t="s">
        <v>651</v>
      </c>
      <c r="C321" s="10" t="s">
        <v>652</v>
      </c>
      <c r="D321" s="11">
        <v>182504214</v>
      </c>
      <c r="E321" s="12">
        <f t="array" ref="E321">INDEX('Себе Стоимость'!D$17:D$26, R321)</f>
        <v>291</v>
      </c>
      <c r="F321" s="12">
        <v>20</v>
      </c>
      <c r="G321" s="13">
        <f t="shared" si="5"/>
        <v>189.31506849315068</v>
      </c>
      <c r="H321" s="12">
        <v>7</v>
      </c>
      <c r="I321" s="12">
        <f t="shared" si="6"/>
        <v>66.260273972602747</v>
      </c>
      <c r="J321" s="12">
        <v>100</v>
      </c>
      <c r="K321" s="12">
        <v>0</v>
      </c>
      <c r="L321" s="14">
        <f t="shared" si="7"/>
        <v>2103.5007610350076</v>
      </c>
      <c r="M321" s="15">
        <v>55</v>
      </c>
      <c r="N321" s="16">
        <f t="shared" si="8"/>
        <v>946.57534246575347</v>
      </c>
      <c r="O321" s="17">
        <v>300</v>
      </c>
      <c r="P321" s="12"/>
      <c r="Q321" s="12"/>
      <c r="R321" s="22"/>
    </row>
    <row r="322" spans="1:18" ht="15">
      <c r="A322" s="8">
        <f ca="1">IFERROR(__xludf.DUMMYFUNCTION("SPLIT (REGEXEXTRACT (B322, ""\d+""),""-"")"),200)</f>
        <v>200</v>
      </c>
      <c r="B322" s="9" t="s">
        <v>653</v>
      </c>
      <c r="C322" s="10" t="s">
        <v>654</v>
      </c>
      <c r="D322" s="11">
        <v>182504215</v>
      </c>
      <c r="E322" s="12">
        <f t="array" ref="E322">INDEX('Себе Стоимость'!D$31:D$40, R322)</f>
        <v>347</v>
      </c>
      <c r="F322" s="12">
        <v>20</v>
      </c>
      <c r="G322" s="13">
        <f t="shared" si="5"/>
        <v>204.65753424657535</v>
      </c>
      <c r="H322" s="12">
        <v>7</v>
      </c>
      <c r="I322" s="12">
        <f t="shared" si="6"/>
        <v>71.630136986301366</v>
      </c>
      <c r="J322" s="12">
        <v>100</v>
      </c>
      <c r="K322" s="12">
        <v>0</v>
      </c>
      <c r="L322" s="14">
        <f t="shared" si="7"/>
        <v>2273.972602739726</v>
      </c>
      <c r="M322" s="15">
        <v>55</v>
      </c>
      <c r="N322" s="16">
        <f t="shared" si="8"/>
        <v>1023.2876712328767</v>
      </c>
      <c r="O322" s="17">
        <v>300</v>
      </c>
      <c r="P322" s="12"/>
      <c r="Q322" s="12"/>
      <c r="R322" s="20"/>
    </row>
    <row r="323" spans="1:18" ht="15">
      <c r="A323" s="8">
        <f ca="1">IFERROR(__xludf.DUMMYFUNCTION("SPLIT (REGEXEXTRACT (B323, ""\d+""),""-"")"),800)</f>
        <v>800</v>
      </c>
      <c r="B323" s="9" t="s">
        <v>655</v>
      </c>
      <c r="C323" s="10" t="s">
        <v>656</v>
      </c>
      <c r="D323" s="11">
        <v>182504216</v>
      </c>
      <c r="E323" s="12">
        <f t="array" ref="E323">INDEX('Себе Стоимость'!D$45:D$54, R323)</f>
        <v>333</v>
      </c>
      <c r="F323" s="12">
        <v>20</v>
      </c>
      <c r="G323" s="13">
        <f t="shared" si="5"/>
        <v>200.82191780821918</v>
      </c>
      <c r="H323" s="12">
        <v>7</v>
      </c>
      <c r="I323" s="12">
        <f t="shared" si="6"/>
        <v>70.287671232876704</v>
      </c>
      <c r="J323" s="12">
        <v>100</v>
      </c>
      <c r="K323" s="12">
        <v>0</v>
      </c>
      <c r="L323" s="14">
        <f t="shared" si="7"/>
        <v>2231.3546423135463</v>
      </c>
      <c r="M323" s="15">
        <v>55</v>
      </c>
      <c r="N323" s="16">
        <f t="shared" si="8"/>
        <v>1004.1095890410959</v>
      </c>
      <c r="O323" s="17">
        <v>300</v>
      </c>
      <c r="P323" s="12"/>
      <c r="Q323" s="12"/>
      <c r="R323" s="21"/>
    </row>
    <row r="324" spans="1:18" ht="15">
      <c r="A324" s="8">
        <f ca="1">IFERROR(__xludf.DUMMYFUNCTION("SPLIT (REGEXEXTRACT (B324, ""\d+""),""-"")"),800)</f>
        <v>800</v>
      </c>
      <c r="B324" s="9" t="s">
        <v>657</v>
      </c>
      <c r="C324" s="10" t="s">
        <v>658</v>
      </c>
      <c r="D324" s="11">
        <v>182504217</v>
      </c>
      <c r="E324" s="12">
        <f t="array" ref="E324">INDEX('Себе Стоимость'!D$17:D$26, R324)</f>
        <v>291</v>
      </c>
      <c r="F324" s="12">
        <v>20</v>
      </c>
      <c r="G324" s="13">
        <f t="shared" si="5"/>
        <v>189.31506849315068</v>
      </c>
      <c r="H324" s="12">
        <v>7</v>
      </c>
      <c r="I324" s="12">
        <f t="shared" si="6"/>
        <v>66.260273972602747</v>
      </c>
      <c r="J324" s="12">
        <v>100</v>
      </c>
      <c r="K324" s="12">
        <v>0</v>
      </c>
      <c r="L324" s="14">
        <f t="shared" si="7"/>
        <v>2103.5007610350076</v>
      </c>
      <c r="M324" s="15">
        <v>55</v>
      </c>
      <c r="N324" s="16">
        <f t="shared" si="8"/>
        <v>946.57534246575347</v>
      </c>
      <c r="O324" s="17">
        <v>300</v>
      </c>
      <c r="P324" s="12"/>
      <c r="Q324" s="12"/>
      <c r="R324" s="22"/>
    </row>
    <row r="325" spans="1:18" ht="15">
      <c r="A325" s="8">
        <f ca="1">IFERROR(__xludf.DUMMYFUNCTION("SPLIT (REGEXEXTRACT (B325, ""\d+""),""-"")"),300)</f>
        <v>300</v>
      </c>
      <c r="B325" s="9" t="s">
        <v>659</v>
      </c>
      <c r="C325" s="10" t="s">
        <v>660</v>
      </c>
      <c r="D325" s="11">
        <v>182504218</v>
      </c>
      <c r="E325" s="12">
        <f t="array" ref="E325">INDEX('Себе Стоимость'!D$45:D$54, R325)</f>
        <v>333</v>
      </c>
      <c r="F325" s="12">
        <v>20</v>
      </c>
      <c r="G325" s="13">
        <f t="shared" si="5"/>
        <v>200.82191780821918</v>
      </c>
      <c r="H325" s="12">
        <v>7</v>
      </c>
      <c r="I325" s="12">
        <f t="shared" si="6"/>
        <v>70.287671232876704</v>
      </c>
      <c r="J325" s="12">
        <v>100</v>
      </c>
      <c r="K325" s="12">
        <v>0</v>
      </c>
      <c r="L325" s="14">
        <f t="shared" si="7"/>
        <v>2231.3546423135463</v>
      </c>
      <c r="M325" s="15">
        <v>55</v>
      </c>
      <c r="N325" s="16">
        <f t="shared" si="8"/>
        <v>1004.1095890410959</v>
      </c>
      <c r="O325" s="17">
        <v>300</v>
      </c>
      <c r="P325" s="12"/>
      <c r="Q325" s="12"/>
      <c r="R325" s="21"/>
    </row>
    <row r="326" spans="1:18" ht="15">
      <c r="A326" s="8">
        <f ca="1">IFERROR(__xludf.DUMMYFUNCTION("SPLIT (REGEXEXTRACT (B326, ""\d+""),""-"")"),900)</f>
        <v>900</v>
      </c>
      <c r="B326" s="9" t="s">
        <v>661</v>
      </c>
      <c r="C326" s="10" t="s">
        <v>662</v>
      </c>
      <c r="D326" s="11">
        <v>182504219</v>
      </c>
      <c r="E326" s="12">
        <f t="array" ref="E326">INDEX('Себе Стоимость'!D$17:D$26, R326)</f>
        <v>291</v>
      </c>
      <c r="F326" s="12">
        <v>20</v>
      </c>
      <c r="G326" s="13">
        <f t="shared" si="5"/>
        <v>189.31506849315068</v>
      </c>
      <c r="H326" s="12">
        <v>7</v>
      </c>
      <c r="I326" s="12">
        <f t="shared" si="6"/>
        <v>66.260273972602747</v>
      </c>
      <c r="J326" s="12">
        <v>100</v>
      </c>
      <c r="K326" s="12">
        <v>0</v>
      </c>
      <c r="L326" s="14">
        <f t="shared" si="7"/>
        <v>2103.5007610350076</v>
      </c>
      <c r="M326" s="15">
        <v>55</v>
      </c>
      <c r="N326" s="16">
        <f t="shared" si="8"/>
        <v>946.57534246575347</v>
      </c>
      <c r="O326" s="17">
        <v>300</v>
      </c>
      <c r="P326" s="12"/>
      <c r="Q326" s="12"/>
      <c r="R326" s="22"/>
    </row>
    <row r="327" spans="1:18" ht="15">
      <c r="A327" s="8">
        <f ca="1">IFERROR(__xludf.DUMMYFUNCTION("SPLIT (REGEXEXTRACT (B327, ""\d+""),""-"")"),300)</f>
        <v>300</v>
      </c>
      <c r="B327" s="9" t="s">
        <v>663</v>
      </c>
      <c r="C327" s="10" t="s">
        <v>664</v>
      </c>
      <c r="D327" s="11">
        <v>182504220</v>
      </c>
      <c r="E327" s="12">
        <f t="array" ref="E327">INDEX('Себе Стоимость'!D$17:D$26, R327)</f>
        <v>291</v>
      </c>
      <c r="F327" s="12">
        <v>20</v>
      </c>
      <c r="G327" s="13">
        <f t="shared" si="5"/>
        <v>189.31506849315068</v>
      </c>
      <c r="H327" s="12">
        <v>7</v>
      </c>
      <c r="I327" s="12">
        <f t="shared" si="6"/>
        <v>66.260273972602747</v>
      </c>
      <c r="J327" s="12">
        <v>100</v>
      </c>
      <c r="K327" s="12">
        <v>0</v>
      </c>
      <c r="L327" s="14">
        <f t="shared" si="7"/>
        <v>2103.5007610350076</v>
      </c>
      <c r="M327" s="15">
        <v>55</v>
      </c>
      <c r="N327" s="16">
        <f t="shared" si="8"/>
        <v>946.57534246575347</v>
      </c>
      <c r="O327" s="17">
        <v>300</v>
      </c>
      <c r="P327" s="12"/>
      <c r="Q327" s="12"/>
      <c r="R327" s="22"/>
    </row>
    <row r="328" spans="1:18" ht="15">
      <c r="A328" s="8">
        <f ca="1">IFERROR(__xludf.DUMMYFUNCTION("SPLIT (REGEXEXTRACT (B328, ""\d+""),""-"")"),200)</f>
        <v>200</v>
      </c>
      <c r="B328" s="9" t="s">
        <v>665</v>
      </c>
      <c r="C328" s="10" t="s">
        <v>666</v>
      </c>
      <c r="D328" s="11">
        <v>182504221</v>
      </c>
      <c r="E328" s="12">
        <f t="array" ref="E328">INDEX('Себе Стоимость'!D$45:D$54, R328)</f>
        <v>333</v>
      </c>
      <c r="F328" s="12">
        <v>20</v>
      </c>
      <c r="G328" s="13">
        <f t="shared" si="5"/>
        <v>200.82191780821918</v>
      </c>
      <c r="H328" s="12">
        <v>7</v>
      </c>
      <c r="I328" s="12">
        <f t="shared" si="6"/>
        <v>70.287671232876704</v>
      </c>
      <c r="J328" s="12">
        <v>100</v>
      </c>
      <c r="K328" s="12">
        <v>0</v>
      </c>
      <c r="L328" s="14">
        <f t="shared" si="7"/>
        <v>2231.3546423135463</v>
      </c>
      <c r="M328" s="15">
        <v>55</v>
      </c>
      <c r="N328" s="16">
        <f t="shared" si="8"/>
        <v>1004.1095890410959</v>
      </c>
      <c r="O328" s="17">
        <v>300</v>
      </c>
      <c r="P328" s="12"/>
      <c r="Q328" s="12"/>
      <c r="R328" s="21"/>
    </row>
    <row r="329" spans="1:18" ht="15">
      <c r="A329" s="8">
        <f ca="1">IFERROR(__xludf.DUMMYFUNCTION("SPLIT (REGEXEXTRACT (B329, ""\d+""),""-"")"),300)</f>
        <v>300</v>
      </c>
      <c r="B329" s="9" t="s">
        <v>667</v>
      </c>
      <c r="C329" s="10" t="s">
        <v>668</v>
      </c>
      <c r="D329" s="11">
        <v>182504222</v>
      </c>
      <c r="E329" s="12">
        <f t="array" ref="E329">INDEX('Себе Стоимость'!D$31:D$40, R329)</f>
        <v>347</v>
      </c>
      <c r="F329" s="12">
        <v>20</v>
      </c>
      <c r="G329" s="13">
        <f t="shared" si="5"/>
        <v>204.65753424657535</v>
      </c>
      <c r="H329" s="12">
        <v>7</v>
      </c>
      <c r="I329" s="12">
        <f t="shared" si="6"/>
        <v>71.630136986301366</v>
      </c>
      <c r="J329" s="12">
        <v>100</v>
      </c>
      <c r="K329" s="12">
        <v>0</v>
      </c>
      <c r="L329" s="14">
        <f t="shared" si="7"/>
        <v>2273.972602739726</v>
      </c>
      <c r="M329" s="15">
        <v>55</v>
      </c>
      <c r="N329" s="16">
        <f t="shared" si="8"/>
        <v>1023.2876712328767</v>
      </c>
      <c r="O329" s="17">
        <v>300</v>
      </c>
      <c r="P329" s="12"/>
      <c r="Q329" s="12"/>
      <c r="R329" s="20"/>
    </row>
    <row r="330" spans="1:18" ht="15">
      <c r="A330" s="8">
        <f ca="1">IFERROR(__xludf.DUMMYFUNCTION("SPLIT (REGEXEXTRACT (B330, ""\d+""),""-"")"),900)</f>
        <v>900</v>
      </c>
      <c r="B330" s="9" t="s">
        <v>669</v>
      </c>
      <c r="C330" s="10" t="s">
        <v>670</v>
      </c>
      <c r="D330" s="11">
        <v>182504223</v>
      </c>
      <c r="E330" s="12">
        <f t="array" ref="E330">INDEX('Себе Стоимость'!D$45:D$54, R330)</f>
        <v>333</v>
      </c>
      <c r="F330" s="12">
        <v>20</v>
      </c>
      <c r="G330" s="13">
        <f t="shared" si="5"/>
        <v>200.82191780821918</v>
      </c>
      <c r="H330" s="12">
        <v>7</v>
      </c>
      <c r="I330" s="12">
        <f t="shared" si="6"/>
        <v>70.287671232876704</v>
      </c>
      <c r="J330" s="12">
        <v>100</v>
      </c>
      <c r="K330" s="12">
        <v>0</v>
      </c>
      <c r="L330" s="14">
        <f t="shared" si="7"/>
        <v>2231.3546423135463</v>
      </c>
      <c r="M330" s="15">
        <v>55</v>
      </c>
      <c r="N330" s="16">
        <f t="shared" si="8"/>
        <v>1004.1095890410959</v>
      </c>
      <c r="O330" s="17">
        <v>300</v>
      </c>
      <c r="P330" s="12"/>
      <c r="Q330" s="12"/>
      <c r="R330" s="21"/>
    </row>
    <row r="331" spans="1:18" ht="15">
      <c r="A331" s="8">
        <f ca="1">IFERROR(__xludf.DUMMYFUNCTION("SPLIT (REGEXEXTRACT (B331, ""\d+""),""-"")"),400)</f>
        <v>400</v>
      </c>
      <c r="B331" s="9" t="s">
        <v>671</v>
      </c>
      <c r="C331" s="10" t="s">
        <v>672</v>
      </c>
      <c r="D331" s="11">
        <v>182504224</v>
      </c>
      <c r="E331" s="12">
        <f t="array" ref="E331">INDEX('Себе Стоимость'!D$17:D$26, R331)</f>
        <v>291</v>
      </c>
      <c r="F331" s="12">
        <v>20</v>
      </c>
      <c r="G331" s="13">
        <f t="shared" si="5"/>
        <v>189.31506849315068</v>
      </c>
      <c r="H331" s="12">
        <v>7</v>
      </c>
      <c r="I331" s="12">
        <f t="shared" si="6"/>
        <v>66.260273972602747</v>
      </c>
      <c r="J331" s="12">
        <v>100</v>
      </c>
      <c r="K331" s="12">
        <v>0</v>
      </c>
      <c r="L331" s="14">
        <f t="shared" si="7"/>
        <v>2057.7724836212033</v>
      </c>
      <c r="M331" s="15">
        <v>54</v>
      </c>
      <c r="N331" s="16">
        <f t="shared" si="8"/>
        <v>946.57534246575347</v>
      </c>
      <c r="O331" s="17">
        <v>300</v>
      </c>
      <c r="P331" s="12"/>
      <c r="Q331" s="12"/>
      <c r="R331" s="22"/>
    </row>
    <row r="332" spans="1:18" ht="15">
      <c r="A332" s="8"/>
      <c r="B332" s="9">
        <v>36330293</v>
      </c>
      <c r="C332" s="10"/>
      <c r="D332" s="11">
        <v>90858397</v>
      </c>
      <c r="E332" s="12"/>
      <c r="F332" s="12">
        <v>20</v>
      </c>
      <c r="G332" s="13">
        <f t="shared" si="5"/>
        <v>109.58904109589041</v>
      </c>
      <c r="H332" s="12">
        <v>7</v>
      </c>
      <c r="I332" s="12">
        <f t="shared" si="6"/>
        <v>38.356164383561648</v>
      </c>
      <c r="J332" s="12">
        <v>100</v>
      </c>
      <c r="K332" s="12">
        <v>0</v>
      </c>
      <c r="L332" s="14">
        <f t="shared" si="7"/>
        <v>1217.6560121765601</v>
      </c>
      <c r="M332" s="15">
        <v>55</v>
      </c>
      <c r="N332" s="16">
        <f t="shared" si="8"/>
        <v>547.94520547945206</v>
      </c>
      <c r="O332" s="17">
        <v>300</v>
      </c>
      <c r="P332" s="18"/>
      <c r="Q332" s="18"/>
    </row>
    <row r="333" spans="1:18" ht="15">
      <c r="A333" s="8"/>
      <c r="B333" s="9">
        <v>46467797</v>
      </c>
      <c r="C333" s="10"/>
      <c r="D333" s="11">
        <v>91161196</v>
      </c>
      <c r="E333" s="12"/>
      <c r="F333" s="12">
        <v>20</v>
      </c>
      <c r="G333" s="13">
        <f t="shared" si="5"/>
        <v>109.58904109589041</v>
      </c>
      <c r="H333" s="12">
        <v>7</v>
      </c>
      <c r="I333" s="12">
        <f t="shared" si="6"/>
        <v>38.356164383561648</v>
      </c>
      <c r="J333" s="12">
        <v>100</v>
      </c>
      <c r="K333" s="12">
        <v>0</v>
      </c>
      <c r="L333" s="14">
        <f t="shared" si="7"/>
        <v>1217.6560121765601</v>
      </c>
      <c r="M333" s="15">
        <v>55</v>
      </c>
      <c r="N333" s="16">
        <f t="shared" si="8"/>
        <v>547.94520547945206</v>
      </c>
      <c r="O333" s="17">
        <v>300</v>
      </c>
      <c r="P333" s="18"/>
      <c r="Q333" s="18"/>
    </row>
    <row r="334" spans="1:18" ht="15">
      <c r="A334" s="8"/>
      <c r="B334" s="9"/>
      <c r="C334" s="10"/>
      <c r="D334" s="23"/>
      <c r="E334" s="12"/>
      <c r="F334" s="12"/>
      <c r="G334" s="13"/>
      <c r="H334" s="12"/>
      <c r="I334" s="18"/>
      <c r="J334" s="18"/>
      <c r="K334" s="18"/>
      <c r="L334" s="24"/>
      <c r="M334" s="25"/>
      <c r="N334" s="26"/>
      <c r="O334" s="27"/>
      <c r="P334" s="18"/>
      <c r="Q334" s="18"/>
    </row>
    <row r="335" spans="1:18" ht="15">
      <c r="A335" s="8"/>
      <c r="B335" s="9"/>
      <c r="C335" s="10"/>
      <c r="D335" s="23"/>
      <c r="E335" s="12"/>
      <c r="F335" s="12"/>
      <c r="G335" s="13"/>
      <c r="H335" s="12"/>
      <c r="I335" s="18"/>
      <c r="J335" s="18"/>
      <c r="K335" s="18"/>
      <c r="L335" s="24"/>
      <c r="M335" s="25"/>
      <c r="N335" s="26"/>
      <c r="O335" s="27"/>
      <c r="P335" s="18"/>
      <c r="Q335" s="18"/>
    </row>
    <row r="336" spans="1:18" ht="15">
      <c r="A336" s="8"/>
      <c r="B336" s="9"/>
      <c r="C336" s="10"/>
      <c r="D336" s="23"/>
      <c r="E336" s="12"/>
      <c r="F336" s="12"/>
      <c r="G336" s="13"/>
      <c r="H336" s="12"/>
      <c r="I336" s="18"/>
      <c r="J336" s="18"/>
      <c r="K336" s="18"/>
      <c r="L336" s="24"/>
      <c r="M336" s="25"/>
      <c r="N336" s="26"/>
      <c r="O336" s="27"/>
      <c r="P336" s="18"/>
      <c r="Q336" s="18"/>
    </row>
    <row r="337" spans="1:17" ht="15">
      <c r="A337" s="8"/>
      <c r="B337" s="9"/>
      <c r="C337" s="10"/>
      <c r="D337" s="23"/>
      <c r="E337" s="12"/>
      <c r="F337" s="12"/>
      <c r="G337" s="13"/>
      <c r="H337" s="12"/>
      <c r="I337" s="18"/>
      <c r="J337" s="18"/>
      <c r="K337" s="18"/>
      <c r="L337" s="24"/>
      <c r="M337" s="25"/>
      <c r="N337" s="26"/>
      <c r="O337" s="27"/>
      <c r="P337" s="18"/>
      <c r="Q337" s="18"/>
    </row>
    <row r="338" spans="1:17" ht="15">
      <c r="A338" s="8"/>
      <c r="B338" s="9"/>
      <c r="C338" s="10"/>
      <c r="D338" s="23"/>
      <c r="E338" s="12"/>
      <c r="F338" s="12"/>
      <c r="G338" s="13"/>
      <c r="H338" s="12"/>
      <c r="I338" s="18"/>
      <c r="J338" s="18"/>
      <c r="K338" s="18"/>
      <c r="L338" s="24"/>
      <c r="M338" s="25"/>
      <c r="N338" s="26"/>
      <c r="O338" s="27"/>
      <c r="P338" s="18"/>
      <c r="Q338" s="18"/>
    </row>
    <row r="339" spans="1:17" ht="15">
      <c r="A339" s="8"/>
      <c r="B339" s="9"/>
      <c r="C339" s="10"/>
      <c r="D339" s="23"/>
      <c r="E339" s="12"/>
      <c r="F339" s="12"/>
      <c r="G339" s="13"/>
      <c r="H339" s="12"/>
      <c r="I339" s="18"/>
      <c r="J339" s="18"/>
      <c r="K339" s="18"/>
      <c r="L339" s="24"/>
      <c r="M339" s="25"/>
      <c r="N339" s="26"/>
      <c r="O339" s="27"/>
      <c r="P339" s="18"/>
      <c r="Q339" s="18"/>
    </row>
    <row r="340" spans="1:17" ht="15">
      <c r="A340" s="8"/>
      <c r="B340" s="9"/>
      <c r="C340" s="10"/>
      <c r="D340" s="23"/>
      <c r="E340" s="12"/>
      <c r="F340" s="12"/>
      <c r="G340" s="13"/>
      <c r="H340" s="12"/>
      <c r="I340" s="18"/>
      <c r="J340" s="18"/>
      <c r="K340" s="18"/>
      <c r="L340" s="24"/>
      <c r="M340" s="25"/>
      <c r="N340" s="26"/>
      <c r="O340" s="27"/>
      <c r="P340" s="18"/>
      <c r="Q340" s="18"/>
    </row>
    <row r="341" spans="1:17" ht="15">
      <c r="A341" s="8"/>
      <c r="B341" s="9"/>
      <c r="C341" s="10"/>
      <c r="D341" s="23"/>
      <c r="E341" s="12"/>
      <c r="F341" s="12"/>
      <c r="G341" s="13"/>
      <c r="H341" s="12"/>
      <c r="I341" s="18"/>
      <c r="J341" s="18"/>
      <c r="K341" s="18"/>
      <c r="L341" s="24"/>
      <c r="M341" s="25"/>
      <c r="N341" s="26"/>
      <c r="O341" s="27"/>
      <c r="P341" s="18"/>
      <c r="Q341" s="18"/>
    </row>
    <row r="342" spans="1:17" ht="15">
      <c r="A342" s="8"/>
      <c r="B342" s="9"/>
      <c r="C342" s="10"/>
      <c r="D342" s="23"/>
      <c r="E342" s="12"/>
      <c r="F342" s="12"/>
      <c r="G342" s="13"/>
      <c r="H342" s="12"/>
      <c r="I342" s="18"/>
      <c r="J342" s="18"/>
      <c r="K342" s="18"/>
      <c r="L342" s="24"/>
      <c r="M342" s="25"/>
      <c r="N342" s="26"/>
      <c r="O342" s="27"/>
      <c r="P342" s="18"/>
      <c r="Q342" s="18"/>
    </row>
    <row r="343" spans="1:17" ht="15">
      <c r="A343" s="8"/>
      <c r="B343" s="9"/>
      <c r="C343" s="10"/>
      <c r="D343" s="23"/>
      <c r="E343" s="12"/>
      <c r="F343" s="12"/>
      <c r="G343" s="13"/>
      <c r="H343" s="12"/>
      <c r="I343" s="18"/>
      <c r="J343" s="18"/>
      <c r="K343" s="18"/>
      <c r="L343" s="24"/>
      <c r="M343" s="25"/>
      <c r="N343" s="26"/>
      <c r="O343" s="27"/>
      <c r="P343" s="18"/>
      <c r="Q343" s="18"/>
    </row>
    <row r="344" spans="1:17" ht="15">
      <c r="A344" s="8"/>
      <c r="B344" s="9"/>
      <c r="C344" s="10"/>
      <c r="D344" s="23"/>
      <c r="E344" s="12"/>
      <c r="F344" s="12"/>
      <c r="G344" s="13"/>
      <c r="H344" s="12"/>
      <c r="I344" s="18"/>
      <c r="J344" s="18"/>
      <c r="K344" s="18"/>
      <c r="L344" s="24"/>
      <c r="M344" s="25"/>
      <c r="N344" s="26"/>
      <c r="O344" s="27"/>
      <c r="P344" s="18"/>
      <c r="Q344" s="18"/>
    </row>
    <row r="345" spans="1:17" ht="15">
      <c r="A345" s="8"/>
      <c r="B345" s="9"/>
      <c r="C345" s="10"/>
      <c r="D345" s="23"/>
      <c r="E345" s="12"/>
      <c r="F345" s="12"/>
      <c r="G345" s="13"/>
      <c r="H345" s="12"/>
      <c r="I345" s="18"/>
      <c r="J345" s="18"/>
      <c r="K345" s="18"/>
      <c r="L345" s="24"/>
      <c r="M345" s="25"/>
      <c r="N345" s="26"/>
      <c r="O345" s="27"/>
      <c r="P345" s="18"/>
      <c r="Q345" s="18"/>
    </row>
    <row r="346" spans="1:17" ht="15">
      <c r="A346" s="8"/>
      <c r="B346" s="9"/>
      <c r="C346" s="10"/>
      <c r="D346" s="23"/>
      <c r="E346" s="12"/>
      <c r="F346" s="12"/>
      <c r="G346" s="13"/>
      <c r="H346" s="12"/>
      <c r="I346" s="18"/>
      <c r="J346" s="18"/>
      <c r="K346" s="18"/>
      <c r="L346" s="24"/>
      <c r="M346" s="25"/>
      <c r="N346" s="26"/>
      <c r="O346" s="27"/>
      <c r="P346" s="18"/>
      <c r="Q346" s="18"/>
    </row>
    <row r="347" spans="1:17" ht="15">
      <c r="A347" s="8"/>
      <c r="B347" s="9"/>
      <c r="C347" s="10"/>
      <c r="D347" s="23"/>
      <c r="E347" s="12"/>
      <c r="F347" s="12"/>
      <c r="G347" s="13"/>
      <c r="H347" s="12"/>
      <c r="I347" s="18"/>
      <c r="J347" s="18"/>
      <c r="K347" s="18"/>
      <c r="L347" s="24"/>
      <c r="M347" s="25"/>
      <c r="N347" s="26"/>
      <c r="O347" s="27"/>
      <c r="P347" s="18"/>
      <c r="Q347" s="18"/>
    </row>
    <row r="348" spans="1:17" ht="15">
      <c r="A348" s="8"/>
      <c r="B348" s="9"/>
      <c r="C348" s="10"/>
      <c r="D348" s="23"/>
      <c r="E348" s="12"/>
      <c r="F348" s="12"/>
      <c r="G348" s="13"/>
      <c r="H348" s="12"/>
      <c r="I348" s="18"/>
      <c r="J348" s="18"/>
      <c r="K348" s="18"/>
      <c r="L348" s="24"/>
      <c r="M348" s="25"/>
      <c r="N348" s="26"/>
      <c r="O348" s="27"/>
      <c r="P348" s="18"/>
      <c r="Q348" s="18"/>
    </row>
    <row r="349" spans="1:17" ht="15">
      <c r="A349" s="8"/>
      <c r="B349" s="9"/>
      <c r="C349" s="10"/>
      <c r="D349" s="23"/>
      <c r="E349" s="12"/>
      <c r="F349" s="12"/>
      <c r="G349" s="13"/>
      <c r="H349" s="12"/>
      <c r="I349" s="18"/>
      <c r="J349" s="18"/>
      <c r="K349" s="18"/>
      <c r="L349" s="24"/>
      <c r="M349" s="25"/>
      <c r="N349" s="26"/>
      <c r="O349" s="27"/>
      <c r="P349" s="18"/>
      <c r="Q349" s="18"/>
    </row>
    <row r="350" spans="1:17" ht="15">
      <c r="A350" s="8"/>
      <c r="B350" s="9"/>
      <c r="C350" s="10"/>
      <c r="D350" s="23"/>
      <c r="E350" s="12"/>
      <c r="F350" s="12"/>
      <c r="G350" s="13"/>
      <c r="H350" s="12"/>
      <c r="I350" s="18"/>
      <c r="J350" s="18"/>
      <c r="K350" s="18"/>
      <c r="L350" s="24"/>
      <c r="M350" s="25"/>
      <c r="N350" s="26"/>
      <c r="O350" s="27"/>
      <c r="P350" s="18"/>
      <c r="Q350" s="18"/>
    </row>
    <row r="351" spans="1:17" ht="15">
      <c r="A351" s="8"/>
      <c r="B351" s="9"/>
      <c r="C351" s="10"/>
      <c r="D351" s="23"/>
      <c r="E351" s="12"/>
      <c r="F351" s="12"/>
      <c r="G351" s="13"/>
      <c r="H351" s="12"/>
      <c r="I351" s="18"/>
      <c r="J351" s="18"/>
      <c r="K351" s="18"/>
      <c r="L351" s="24"/>
      <c r="M351" s="25"/>
      <c r="N351" s="26"/>
      <c r="O351" s="27"/>
      <c r="P351" s="18"/>
      <c r="Q351" s="18"/>
    </row>
    <row r="352" spans="1:17" ht="15">
      <c r="A352" s="8"/>
      <c r="B352" s="9"/>
      <c r="C352" s="10"/>
      <c r="D352" s="23"/>
      <c r="E352" s="12"/>
      <c r="F352" s="12"/>
      <c r="G352" s="13"/>
      <c r="H352" s="12"/>
      <c r="I352" s="18"/>
      <c r="J352" s="18"/>
      <c r="K352" s="18"/>
      <c r="L352" s="24"/>
      <c r="M352" s="25"/>
      <c r="N352" s="26"/>
      <c r="O352" s="27"/>
      <c r="P352" s="18"/>
      <c r="Q352" s="18"/>
    </row>
    <row r="353" spans="1:17" ht="15">
      <c r="A353" s="8"/>
      <c r="B353" s="9"/>
      <c r="C353" s="10"/>
      <c r="D353" s="23"/>
      <c r="E353" s="12"/>
      <c r="F353" s="12"/>
      <c r="G353" s="13"/>
      <c r="H353" s="12"/>
      <c r="I353" s="18"/>
      <c r="J353" s="18"/>
      <c r="K353" s="18"/>
      <c r="L353" s="24"/>
      <c r="M353" s="25"/>
      <c r="N353" s="26"/>
      <c r="O353" s="27"/>
      <c r="P353" s="18"/>
      <c r="Q353" s="18"/>
    </row>
    <row r="354" spans="1:17" ht="15">
      <c r="A354" s="8"/>
      <c r="B354" s="9"/>
      <c r="C354" s="10"/>
      <c r="D354" s="23"/>
      <c r="E354" s="12"/>
      <c r="F354" s="12"/>
      <c r="G354" s="13"/>
      <c r="H354" s="12"/>
      <c r="I354" s="18"/>
      <c r="J354" s="18"/>
      <c r="K354" s="18"/>
      <c r="L354" s="24"/>
      <c r="M354" s="25"/>
      <c r="N354" s="26"/>
      <c r="O354" s="27"/>
      <c r="P354" s="18"/>
      <c r="Q354" s="18"/>
    </row>
    <row r="355" spans="1:17" ht="15">
      <c r="A355" s="8"/>
      <c r="B355" s="9"/>
      <c r="C355" s="10"/>
      <c r="D355" s="23"/>
      <c r="E355" s="12"/>
      <c r="F355" s="12"/>
      <c r="G355" s="13"/>
      <c r="H355" s="12"/>
      <c r="I355" s="18"/>
      <c r="J355" s="18"/>
      <c r="K355" s="18"/>
      <c r="L355" s="24"/>
      <c r="M355" s="25"/>
      <c r="N355" s="26"/>
      <c r="O355" s="27"/>
      <c r="P355" s="18"/>
      <c r="Q355" s="18"/>
    </row>
    <row r="356" spans="1:17" ht="15">
      <c r="A356" s="8"/>
      <c r="B356" s="9"/>
      <c r="C356" s="10"/>
      <c r="D356" s="23"/>
      <c r="E356" s="12"/>
      <c r="F356" s="12"/>
      <c r="G356" s="13"/>
      <c r="H356" s="12"/>
      <c r="I356" s="18"/>
      <c r="J356" s="18"/>
      <c r="K356" s="18"/>
      <c r="L356" s="24"/>
      <c r="M356" s="25"/>
      <c r="N356" s="26"/>
      <c r="O356" s="27"/>
      <c r="P356" s="18"/>
      <c r="Q356" s="18"/>
    </row>
    <row r="357" spans="1:17" ht="15">
      <c r="A357" s="8"/>
      <c r="B357" s="9"/>
      <c r="C357" s="10"/>
      <c r="D357" s="23"/>
      <c r="E357" s="12"/>
      <c r="F357" s="12"/>
      <c r="G357" s="13"/>
      <c r="H357" s="12"/>
      <c r="I357" s="18"/>
      <c r="J357" s="18"/>
      <c r="K357" s="18"/>
      <c r="L357" s="24"/>
      <c r="M357" s="25"/>
      <c r="N357" s="26"/>
      <c r="O357" s="27"/>
      <c r="P357" s="18"/>
      <c r="Q357" s="18"/>
    </row>
    <row r="358" spans="1:17" ht="15">
      <c r="A358" s="8"/>
      <c r="B358" s="9"/>
      <c r="C358" s="10"/>
      <c r="D358" s="23"/>
      <c r="E358" s="12"/>
      <c r="F358" s="12"/>
      <c r="G358" s="13"/>
      <c r="H358" s="12"/>
      <c r="I358" s="18"/>
      <c r="J358" s="18"/>
      <c r="K358" s="18"/>
      <c r="L358" s="24"/>
      <c r="M358" s="25"/>
      <c r="N358" s="26"/>
      <c r="O358" s="27"/>
      <c r="P358" s="18"/>
      <c r="Q358" s="18"/>
    </row>
    <row r="359" spans="1:17" ht="15">
      <c r="A359" s="8"/>
      <c r="B359" s="9"/>
      <c r="C359" s="10"/>
      <c r="D359" s="23"/>
      <c r="E359" s="12"/>
      <c r="F359" s="12"/>
      <c r="G359" s="13"/>
      <c r="H359" s="12"/>
      <c r="I359" s="18"/>
      <c r="J359" s="18"/>
      <c r="K359" s="18"/>
      <c r="L359" s="24"/>
      <c r="M359" s="25"/>
      <c r="N359" s="26"/>
      <c r="O359" s="27"/>
      <c r="P359" s="18"/>
      <c r="Q359" s="18"/>
    </row>
    <row r="360" spans="1:17" ht="15">
      <c r="A360" s="8"/>
      <c r="B360" s="9"/>
      <c r="C360" s="10"/>
      <c r="D360" s="23"/>
      <c r="E360" s="12"/>
      <c r="F360" s="12"/>
      <c r="G360" s="13"/>
      <c r="H360" s="12"/>
      <c r="I360" s="18"/>
      <c r="J360" s="18"/>
      <c r="K360" s="18"/>
      <c r="L360" s="24"/>
      <c r="M360" s="25"/>
      <c r="N360" s="26"/>
      <c r="O360" s="27"/>
      <c r="P360" s="18"/>
      <c r="Q360" s="18"/>
    </row>
    <row r="361" spans="1:17" ht="15">
      <c r="A361" s="8"/>
      <c r="B361" s="9"/>
      <c r="C361" s="10"/>
      <c r="D361" s="23"/>
      <c r="E361" s="12"/>
      <c r="F361" s="12"/>
      <c r="G361" s="13"/>
      <c r="H361" s="12"/>
      <c r="I361" s="18"/>
      <c r="J361" s="18"/>
      <c r="K361" s="18"/>
      <c r="L361" s="24"/>
      <c r="M361" s="25"/>
      <c r="N361" s="26"/>
      <c r="O361" s="27"/>
      <c r="P361" s="18"/>
      <c r="Q361" s="18"/>
    </row>
    <row r="362" spans="1:17" ht="15">
      <c r="A362" s="8"/>
      <c r="B362" s="9"/>
      <c r="C362" s="10"/>
      <c r="D362" s="23"/>
      <c r="E362" s="12"/>
      <c r="F362" s="12"/>
      <c r="G362" s="13"/>
      <c r="H362" s="12"/>
      <c r="I362" s="18"/>
      <c r="J362" s="18"/>
      <c r="K362" s="18"/>
      <c r="L362" s="24"/>
      <c r="M362" s="25"/>
      <c r="N362" s="26"/>
      <c r="O362" s="27"/>
      <c r="P362" s="18"/>
      <c r="Q362" s="18"/>
    </row>
    <row r="363" spans="1:17" ht="15">
      <c r="A363" s="8"/>
      <c r="B363" s="9"/>
      <c r="C363" s="10"/>
      <c r="D363" s="23"/>
      <c r="E363" s="12"/>
      <c r="F363" s="12"/>
      <c r="G363" s="13"/>
      <c r="H363" s="12"/>
      <c r="I363" s="18"/>
      <c r="J363" s="18"/>
      <c r="K363" s="18"/>
      <c r="L363" s="24"/>
      <c r="M363" s="25"/>
      <c r="N363" s="26"/>
      <c r="O363" s="27"/>
      <c r="P363" s="18"/>
      <c r="Q363" s="18"/>
    </row>
    <row r="364" spans="1:17" ht="15">
      <c r="A364" s="8"/>
      <c r="B364" s="9"/>
      <c r="C364" s="10"/>
      <c r="D364" s="23"/>
      <c r="E364" s="12"/>
      <c r="F364" s="12"/>
      <c r="G364" s="13"/>
      <c r="H364" s="12"/>
      <c r="I364" s="18"/>
      <c r="J364" s="18"/>
      <c r="K364" s="18"/>
      <c r="L364" s="24"/>
      <c r="M364" s="25"/>
      <c r="N364" s="26"/>
      <c r="O364" s="27"/>
      <c r="P364" s="18"/>
      <c r="Q364" s="18"/>
    </row>
    <row r="365" spans="1:17" ht="15">
      <c r="A365" s="8"/>
      <c r="B365" s="9"/>
      <c r="C365" s="10"/>
      <c r="D365" s="23"/>
      <c r="E365" s="12"/>
      <c r="F365" s="12"/>
      <c r="G365" s="13"/>
      <c r="H365" s="12"/>
      <c r="I365" s="18"/>
      <c r="J365" s="18"/>
      <c r="K365" s="18"/>
      <c r="L365" s="24"/>
      <c r="M365" s="25"/>
      <c r="N365" s="26"/>
      <c r="O365" s="27"/>
      <c r="P365" s="18"/>
      <c r="Q365" s="18"/>
    </row>
    <row r="366" spans="1:17" ht="15">
      <c r="A366" s="8"/>
      <c r="B366" s="9"/>
      <c r="C366" s="10"/>
      <c r="D366" s="23"/>
      <c r="E366" s="12"/>
      <c r="F366" s="12"/>
      <c r="G366" s="13"/>
      <c r="H366" s="12"/>
      <c r="I366" s="18"/>
      <c r="J366" s="18"/>
      <c r="K366" s="18"/>
      <c r="L366" s="24"/>
      <c r="M366" s="25"/>
      <c r="N366" s="26"/>
      <c r="O366" s="27"/>
      <c r="P366" s="18"/>
      <c r="Q366" s="18"/>
    </row>
    <row r="367" spans="1:17" ht="15">
      <c r="A367" s="8"/>
      <c r="B367" s="9"/>
      <c r="C367" s="10"/>
      <c r="D367" s="23"/>
      <c r="E367" s="12"/>
      <c r="F367" s="12"/>
      <c r="G367" s="13"/>
      <c r="H367" s="12"/>
      <c r="I367" s="18"/>
      <c r="J367" s="18"/>
      <c r="K367" s="18"/>
      <c r="L367" s="24"/>
      <c r="M367" s="25"/>
      <c r="N367" s="26"/>
      <c r="O367" s="27"/>
      <c r="P367" s="18"/>
      <c r="Q367" s="18"/>
    </row>
    <row r="368" spans="1:17" ht="15">
      <c r="A368" s="8"/>
      <c r="B368" s="9"/>
      <c r="C368" s="10"/>
      <c r="D368" s="23"/>
      <c r="E368" s="12"/>
      <c r="F368" s="12"/>
      <c r="G368" s="13"/>
      <c r="H368" s="12"/>
      <c r="I368" s="18"/>
      <c r="J368" s="18"/>
      <c r="K368" s="18"/>
      <c r="L368" s="24"/>
      <c r="M368" s="25"/>
      <c r="N368" s="26"/>
      <c r="O368" s="27"/>
      <c r="P368" s="18"/>
      <c r="Q368" s="18"/>
    </row>
    <row r="369" spans="1:17" ht="15">
      <c r="A369" s="8"/>
      <c r="B369" s="9"/>
      <c r="C369" s="10"/>
      <c r="D369" s="23"/>
      <c r="E369" s="12"/>
      <c r="F369" s="12"/>
      <c r="G369" s="13"/>
      <c r="H369" s="12"/>
      <c r="I369" s="18"/>
      <c r="J369" s="18"/>
      <c r="K369" s="18"/>
      <c r="L369" s="24"/>
      <c r="M369" s="25"/>
      <c r="N369" s="26"/>
      <c r="O369" s="27"/>
      <c r="P369" s="18"/>
      <c r="Q369" s="18"/>
    </row>
    <row r="370" spans="1:17" ht="15">
      <c r="A370" s="8"/>
      <c r="B370" s="9"/>
      <c r="C370" s="10"/>
      <c r="D370" s="23"/>
      <c r="E370" s="12"/>
      <c r="F370" s="12"/>
      <c r="G370" s="13"/>
      <c r="H370" s="12"/>
      <c r="I370" s="18"/>
      <c r="J370" s="18"/>
      <c r="K370" s="18"/>
      <c r="L370" s="24"/>
      <c r="M370" s="25"/>
      <c r="N370" s="26"/>
      <c r="O370" s="27"/>
      <c r="P370" s="18"/>
      <c r="Q370" s="18"/>
    </row>
    <row r="371" spans="1:17" ht="15">
      <c r="A371" s="8"/>
      <c r="B371" s="9"/>
      <c r="C371" s="10"/>
      <c r="D371" s="23"/>
      <c r="E371" s="12"/>
      <c r="F371" s="12"/>
      <c r="G371" s="13"/>
      <c r="H371" s="12"/>
      <c r="I371" s="18"/>
      <c r="J371" s="18"/>
      <c r="K371" s="18"/>
      <c r="L371" s="24"/>
      <c r="M371" s="25"/>
      <c r="N371" s="26"/>
      <c r="O371" s="27"/>
      <c r="P371" s="18"/>
      <c r="Q371" s="18"/>
    </row>
    <row r="372" spans="1:17" ht="15">
      <c r="A372" s="8"/>
      <c r="B372" s="9"/>
      <c r="C372" s="10"/>
      <c r="D372" s="23"/>
      <c r="E372" s="12"/>
      <c r="F372" s="12"/>
      <c r="G372" s="13"/>
      <c r="H372" s="12"/>
      <c r="I372" s="18"/>
      <c r="J372" s="18"/>
      <c r="K372" s="18"/>
      <c r="L372" s="24"/>
      <c r="M372" s="25"/>
      <c r="N372" s="26"/>
      <c r="O372" s="27"/>
      <c r="P372" s="18"/>
      <c r="Q372" s="18"/>
    </row>
    <row r="373" spans="1:17" ht="15">
      <c r="A373" s="8"/>
      <c r="B373" s="9"/>
      <c r="C373" s="10"/>
      <c r="D373" s="23"/>
      <c r="E373" s="12"/>
      <c r="F373" s="12"/>
      <c r="G373" s="13"/>
      <c r="H373" s="12"/>
      <c r="I373" s="18"/>
      <c r="J373" s="18"/>
      <c r="K373" s="18"/>
      <c r="L373" s="24"/>
      <c r="M373" s="25"/>
      <c r="N373" s="26"/>
      <c r="O373" s="27"/>
      <c r="P373" s="18"/>
      <c r="Q373" s="18"/>
    </row>
    <row r="374" spans="1:17" ht="15">
      <c r="A374" s="8"/>
      <c r="B374" s="9"/>
      <c r="C374" s="10"/>
      <c r="D374" s="23"/>
      <c r="E374" s="12"/>
      <c r="F374" s="12"/>
      <c r="G374" s="13"/>
      <c r="H374" s="12"/>
      <c r="I374" s="18"/>
      <c r="J374" s="18"/>
      <c r="K374" s="18"/>
      <c r="L374" s="24"/>
      <c r="M374" s="25"/>
      <c r="N374" s="26"/>
      <c r="O374" s="27"/>
      <c r="P374" s="18"/>
      <c r="Q374" s="18"/>
    </row>
    <row r="375" spans="1:17" ht="15">
      <c r="A375" s="8"/>
      <c r="B375" s="9"/>
      <c r="C375" s="10"/>
      <c r="D375" s="23"/>
      <c r="E375" s="12"/>
      <c r="F375" s="12"/>
      <c r="G375" s="13"/>
      <c r="H375" s="12"/>
      <c r="I375" s="18"/>
      <c r="J375" s="18"/>
      <c r="K375" s="18"/>
      <c r="L375" s="24"/>
      <c r="M375" s="25"/>
      <c r="N375" s="26"/>
      <c r="O375" s="27"/>
      <c r="P375" s="18"/>
      <c r="Q375" s="18"/>
    </row>
    <row r="376" spans="1:17" ht="15">
      <c r="A376" s="8"/>
      <c r="B376" s="9"/>
      <c r="C376" s="10"/>
      <c r="D376" s="23"/>
      <c r="E376" s="12"/>
      <c r="F376" s="12"/>
      <c r="G376" s="13"/>
      <c r="H376" s="12"/>
      <c r="I376" s="18"/>
      <c r="J376" s="18"/>
      <c r="K376" s="18"/>
      <c r="L376" s="24"/>
      <c r="M376" s="25"/>
      <c r="N376" s="26"/>
      <c r="O376" s="27"/>
      <c r="P376" s="18"/>
      <c r="Q376" s="18"/>
    </row>
    <row r="377" spans="1:17" ht="15">
      <c r="A377" s="8"/>
      <c r="B377" s="9"/>
      <c r="C377" s="10"/>
      <c r="D377" s="23"/>
      <c r="E377" s="12"/>
      <c r="F377" s="12"/>
      <c r="G377" s="13"/>
      <c r="H377" s="12"/>
      <c r="I377" s="18"/>
      <c r="J377" s="18"/>
      <c r="K377" s="18"/>
      <c r="L377" s="24"/>
      <c r="M377" s="25"/>
      <c r="N377" s="26"/>
      <c r="O377" s="27"/>
      <c r="P377" s="18"/>
      <c r="Q377" s="18"/>
    </row>
    <row r="378" spans="1:17" ht="15">
      <c r="A378" s="8"/>
      <c r="B378" s="9"/>
      <c r="C378" s="10"/>
      <c r="D378" s="23"/>
      <c r="E378" s="12"/>
      <c r="F378" s="12"/>
      <c r="G378" s="13"/>
      <c r="H378" s="12"/>
      <c r="I378" s="18"/>
      <c r="J378" s="18"/>
      <c r="K378" s="18"/>
      <c r="L378" s="24"/>
      <c r="M378" s="25"/>
      <c r="N378" s="26"/>
      <c r="O378" s="27"/>
      <c r="P378" s="18"/>
      <c r="Q378" s="18"/>
    </row>
    <row r="379" spans="1:17" ht="15">
      <c r="A379" s="8"/>
      <c r="B379" s="9"/>
      <c r="C379" s="10"/>
      <c r="D379" s="23"/>
      <c r="E379" s="12"/>
      <c r="F379" s="12"/>
      <c r="G379" s="13"/>
      <c r="H379" s="12"/>
      <c r="I379" s="18"/>
      <c r="J379" s="18"/>
      <c r="K379" s="18"/>
      <c r="L379" s="24"/>
      <c r="M379" s="25"/>
      <c r="N379" s="26"/>
      <c r="O379" s="27"/>
      <c r="P379" s="18"/>
      <c r="Q379" s="18"/>
    </row>
    <row r="380" spans="1:17" ht="15">
      <c r="A380" s="8"/>
      <c r="B380" s="9"/>
      <c r="C380" s="10"/>
      <c r="D380" s="23"/>
      <c r="E380" s="12"/>
      <c r="F380" s="12"/>
      <c r="G380" s="13"/>
      <c r="H380" s="12"/>
      <c r="I380" s="18"/>
      <c r="J380" s="18"/>
      <c r="K380" s="18"/>
      <c r="L380" s="24"/>
      <c r="M380" s="25"/>
      <c r="N380" s="26"/>
      <c r="O380" s="27"/>
      <c r="P380" s="18"/>
      <c r="Q380" s="18"/>
    </row>
    <row r="381" spans="1:17" ht="15">
      <c r="A381" s="8"/>
      <c r="B381" s="9"/>
      <c r="C381" s="10"/>
      <c r="D381" s="23"/>
      <c r="E381" s="12"/>
      <c r="F381" s="12"/>
      <c r="G381" s="13"/>
      <c r="H381" s="12"/>
      <c r="I381" s="18"/>
      <c r="J381" s="18"/>
      <c r="K381" s="18"/>
      <c r="L381" s="24"/>
      <c r="M381" s="25"/>
      <c r="N381" s="26"/>
      <c r="O381" s="27"/>
      <c r="P381" s="18"/>
      <c r="Q381" s="18"/>
    </row>
    <row r="382" spans="1:17" ht="15">
      <c r="A382" s="8"/>
      <c r="B382" s="9"/>
      <c r="C382" s="10"/>
      <c r="D382" s="23"/>
      <c r="E382" s="12"/>
      <c r="F382" s="12"/>
      <c r="G382" s="13"/>
      <c r="H382" s="12"/>
      <c r="I382" s="18"/>
      <c r="J382" s="18"/>
      <c r="K382" s="18"/>
      <c r="L382" s="24"/>
      <c r="M382" s="25"/>
      <c r="N382" s="26"/>
      <c r="O382" s="27"/>
      <c r="P382" s="18"/>
      <c r="Q382" s="18"/>
    </row>
    <row r="383" spans="1:17" ht="15">
      <c r="A383" s="8"/>
      <c r="B383" s="9"/>
      <c r="C383" s="10"/>
      <c r="D383" s="23"/>
      <c r="E383" s="12"/>
      <c r="F383" s="12"/>
      <c r="G383" s="13"/>
      <c r="H383" s="12"/>
      <c r="I383" s="18"/>
      <c r="J383" s="18"/>
      <c r="K383" s="18"/>
      <c r="L383" s="24"/>
      <c r="M383" s="25"/>
      <c r="N383" s="26"/>
      <c r="O383" s="27"/>
      <c r="P383" s="18"/>
      <c r="Q383" s="18"/>
    </row>
    <row r="384" spans="1:17" ht="15">
      <c r="A384" s="8"/>
      <c r="B384" s="9"/>
      <c r="C384" s="10"/>
      <c r="D384" s="23"/>
      <c r="E384" s="12"/>
      <c r="F384" s="12"/>
      <c r="G384" s="13"/>
      <c r="H384" s="12"/>
      <c r="I384" s="18"/>
      <c r="J384" s="18"/>
      <c r="K384" s="18"/>
      <c r="L384" s="24"/>
      <c r="M384" s="25"/>
      <c r="N384" s="26"/>
      <c r="O384" s="27"/>
      <c r="P384" s="18"/>
      <c r="Q384" s="18"/>
    </row>
    <row r="385" spans="1:17" ht="15">
      <c r="A385" s="8"/>
      <c r="B385" s="9"/>
      <c r="C385" s="10"/>
      <c r="D385" s="23"/>
      <c r="E385" s="12"/>
      <c r="F385" s="12"/>
      <c r="G385" s="13"/>
      <c r="H385" s="12"/>
      <c r="I385" s="18"/>
      <c r="J385" s="18"/>
      <c r="K385" s="18"/>
      <c r="L385" s="24"/>
      <c r="M385" s="25"/>
      <c r="N385" s="26"/>
      <c r="O385" s="27"/>
      <c r="P385" s="18"/>
      <c r="Q385" s="18"/>
    </row>
    <row r="386" spans="1:17" ht="15">
      <c r="A386" s="8"/>
      <c r="B386" s="9"/>
      <c r="C386" s="10"/>
      <c r="D386" s="23"/>
      <c r="E386" s="12"/>
      <c r="F386" s="12"/>
      <c r="G386" s="13"/>
      <c r="H386" s="12"/>
      <c r="I386" s="18"/>
      <c r="J386" s="18"/>
      <c r="K386" s="18"/>
      <c r="L386" s="24"/>
      <c r="M386" s="25"/>
      <c r="N386" s="26"/>
      <c r="O386" s="27"/>
      <c r="P386" s="18"/>
      <c r="Q386" s="18"/>
    </row>
    <row r="387" spans="1:17" ht="15">
      <c r="A387" s="8"/>
      <c r="B387" s="9"/>
      <c r="C387" s="10"/>
      <c r="D387" s="23"/>
      <c r="E387" s="12"/>
      <c r="F387" s="12"/>
      <c r="G387" s="13"/>
      <c r="H387" s="12"/>
      <c r="I387" s="18"/>
      <c r="J387" s="18"/>
      <c r="K387" s="18"/>
      <c r="L387" s="24"/>
      <c r="M387" s="25"/>
      <c r="N387" s="26"/>
      <c r="O387" s="27"/>
      <c r="P387" s="18"/>
      <c r="Q387" s="18"/>
    </row>
    <row r="388" spans="1:17" ht="15">
      <c r="A388" s="8"/>
      <c r="B388" s="9"/>
      <c r="C388" s="10"/>
      <c r="D388" s="23"/>
      <c r="E388" s="12"/>
      <c r="F388" s="12"/>
      <c r="G388" s="13"/>
      <c r="H388" s="12"/>
      <c r="I388" s="18"/>
      <c r="J388" s="18"/>
      <c r="K388" s="18"/>
      <c r="L388" s="24"/>
      <c r="M388" s="25"/>
      <c r="N388" s="26"/>
      <c r="O388" s="27"/>
      <c r="P388" s="18"/>
      <c r="Q388" s="18"/>
    </row>
    <row r="389" spans="1:17" ht="15">
      <c r="A389" s="8"/>
      <c r="B389" s="9"/>
      <c r="C389" s="10"/>
      <c r="D389" s="23"/>
      <c r="E389" s="12"/>
      <c r="F389" s="12"/>
      <c r="G389" s="13"/>
      <c r="H389" s="12"/>
      <c r="I389" s="18"/>
      <c r="J389" s="18"/>
      <c r="K389" s="18"/>
      <c r="L389" s="24"/>
      <c r="M389" s="25"/>
      <c r="N389" s="26"/>
      <c r="O389" s="27"/>
      <c r="P389" s="18"/>
      <c r="Q389" s="18"/>
    </row>
    <row r="390" spans="1:17" ht="15">
      <c r="A390" s="8"/>
      <c r="B390" s="9"/>
      <c r="C390" s="10"/>
      <c r="D390" s="23"/>
      <c r="E390" s="12"/>
      <c r="F390" s="12"/>
      <c r="G390" s="13"/>
      <c r="H390" s="12"/>
      <c r="I390" s="18"/>
      <c r="J390" s="18"/>
      <c r="K390" s="18"/>
      <c r="L390" s="24"/>
      <c r="M390" s="25"/>
      <c r="N390" s="26"/>
      <c r="O390" s="27"/>
      <c r="P390" s="18"/>
      <c r="Q390" s="18"/>
    </row>
    <row r="391" spans="1:17" ht="15">
      <c r="A391" s="8"/>
      <c r="B391" s="9"/>
      <c r="C391" s="10"/>
      <c r="D391" s="23"/>
      <c r="E391" s="12"/>
      <c r="F391" s="12"/>
      <c r="G391" s="13"/>
      <c r="H391" s="12"/>
      <c r="I391" s="18"/>
      <c r="J391" s="18"/>
      <c r="K391" s="18"/>
      <c r="L391" s="24"/>
      <c r="M391" s="25"/>
      <c r="N391" s="26"/>
      <c r="O391" s="27"/>
      <c r="P391" s="18"/>
      <c r="Q391" s="18"/>
    </row>
    <row r="392" spans="1:17" ht="15">
      <c r="A392" s="8"/>
      <c r="B392" s="9"/>
      <c r="C392" s="10"/>
      <c r="D392" s="23"/>
      <c r="E392" s="12"/>
      <c r="F392" s="12"/>
      <c r="G392" s="13"/>
      <c r="H392" s="12"/>
      <c r="I392" s="18"/>
      <c r="J392" s="18"/>
      <c r="K392" s="18"/>
      <c r="L392" s="24"/>
      <c r="M392" s="25"/>
      <c r="N392" s="26"/>
      <c r="O392" s="27"/>
      <c r="P392" s="18"/>
      <c r="Q392" s="18"/>
    </row>
    <row r="393" spans="1:17" ht="15">
      <c r="A393" s="8"/>
      <c r="B393" s="9"/>
      <c r="C393" s="10"/>
      <c r="D393" s="23"/>
      <c r="E393" s="12"/>
      <c r="F393" s="12"/>
      <c r="G393" s="13"/>
      <c r="H393" s="12"/>
      <c r="I393" s="18"/>
      <c r="J393" s="18"/>
      <c r="K393" s="18"/>
      <c r="L393" s="24"/>
      <c r="M393" s="25"/>
      <c r="N393" s="26"/>
      <c r="O393" s="27"/>
      <c r="P393" s="18"/>
      <c r="Q393" s="18"/>
    </row>
    <row r="394" spans="1:17" ht="15">
      <c r="A394" s="8"/>
      <c r="B394" s="9"/>
      <c r="C394" s="10"/>
      <c r="D394" s="23"/>
      <c r="E394" s="12"/>
      <c r="F394" s="12"/>
      <c r="G394" s="13"/>
      <c r="H394" s="12"/>
      <c r="I394" s="18"/>
      <c r="J394" s="18"/>
      <c r="K394" s="18"/>
      <c r="L394" s="24"/>
      <c r="M394" s="25"/>
      <c r="N394" s="26"/>
      <c r="O394" s="27"/>
      <c r="P394" s="18"/>
      <c r="Q394" s="18"/>
    </row>
    <row r="395" spans="1:17" ht="15">
      <c r="A395" s="8"/>
      <c r="B395" s="9"/>
      <c r="C395" s="10"/>
      <c r="D395" s="23"/>
      <c r="E395" s="12"/>
      <c r="F395" s="12"/>
      <c r="G395" s="13"/>
      <c r="H395" s="12"/>
      <c r="I395" s="18"/>
      <c r="J395" s="18"/>
      <c r="K395" s="18"/>
      <c r="L395" s="24"/>
      <c r="M395" s="25"/>
      <c r="N395" s="26"/>
      <c r="O395" s="27"/>
      <c r="P395" s="18"/>
      <c r="Q395" s="18"/>
    </row>
    <row r="396" spans="1:17" ht="15">
      <c r="A396" s="8"/>
      <c r="B396" s="9"/>
      <c r="C396" s="10"/>
      <c r="D396" s="23"/>
      <c r="E396" s="12"/>
      <c r="F396" s="12"/>
      <c r="G396" s="13"/>
      <c r="H396" s="12"/>
      <c r="I396" s="18"/>
      <c r="J396" s="18"/>
      <c r="K396" s="18"/>
      <c r="L396" s="24"/>
      <c r="M396" s="25"/>
      <c r="N396" s="26"/>
      <c r="O396" s="27"/>
      <c r="P396" s="18"/>
      <c r="Q396" s="18"/>
    </row>
    <row r="397" spans="1:17" ht="15">
      <c r="A397" s="8"/>
      <c r="B397" s="9"/>
      <c r="C397" s="10"/>
      <c r="D397" s="23"/>
      <c r="E397" s="18"/>
      <c r="F397" s="12"/>
      <c r="G397" s="13"/>
      <c r="H397" s="12"/>
      <c r="I397" s="18"/>
      <c r="J397" s="18"/>
      <c r="K397" s="18"/>
      <c r="L397" s="24"/>
      <c r="M397" s="25"/>
      <c r="N397" s="26"/>
      <c r="O397" s="27"/>
      <c r="P397" s="18"/>
      <c r="Q397" s="18"/>
    </row>
    <row r="398" spans="1:17" ht="15">
      <c r="A398" s="8"/>
      <c r="B398" s="9"/>
      <c r="C398" s="10"/>
      <c r="D398" s="23"/>
      <c r="E398" s="18"/>
      <c r="F398" s="12"/>
      <c r="G398" s="13"/>
      <c r="H398" s="12"/>
      <c r="I398" s="18"/>
      <c r="J398" s="18"/>
      <c r="K398" s="18"/>
      <c r="L398" s="24"/>
      <c r="M398" s="25"/>
      <c r="N398" s="26"/>
      <c r="O398" s="27"/>
      <c r="P398" s="18"/>
      <c r="Q398" s="18"/>
    </row>
    <row r="399" spans="1:17" ht="15">
      <c r="A399" s="8"/>
      <c r="B399" s="9"/>
      <c r="C399" s="10"/>
      <c r="D399" s="23"/>
      <c r="E399" s="18"/>
      <c r="F399" s="12"/>
      <c r="G399" s="13"/>
      <c r="H399" s="12"/>
      <c r="I399" s="18"/>
      <c r="J399" s="18"/>
      <c r="K399" s="18"/>
      <c r="L399" s="24"/>
      <c r="M399" s="25"/>
      <c r="N399" s="26"/>
      <c r="O399" s="27"/>
      <c r="P399" s="18"/>
      <c r="Q399" s="18"/>
    </row>
    <row r="400" spans="1:17" ht="15">
      <c r="A400" s="8"/>
      <c r="B400" s="9"/>
      <c r="C400" s="10"/>
      <c r="D400" s="23"/>
      <c r="E400" s="18"/>
      <c r="F400" s="12"/>
      <c r="G400" s="13"/>
      <c r="H400" s="12"/>
      <c r="I400" s="18"/>
      <c r="J400" s="18"/>
      <c r="K400" s="18"/>
      <c r="L400" s="24"/>
      <c r="M400" s="25"/>
      <c r="N400" s="26"/>
      <c r="O400" s="27"/>
      <c r="P400" s="18"/>
      <c r="Q400" s="18"/>
    </row>
    <row r="401" spans="1:17" ht="15">
      <c r="A401" s="8"/>
      <c r="B401" s="9"/>
      <c r="C401" s="10"/>
      <c r="D401" s="23"/>
      <c r="E401" s="18"/>
      <c r="F401" s="12"/>
      <c r="G401" s="13"/>
      <c r="H401" s="12"/>
      <c r="I401" s="18"/>
      <c r="J401" s="18"/>
      <c r="K401" s="18"/>
      <c r="L401" s="24"/>
      <c r="M401" s="25"/>
      <c r="N401" s="26"/>
      <c r="O401" s="27"/>
      <c r="P401" s="18"/>
      <c r="Q401" s="18"/>
    </row>
    <row r="402" spans="1:17" ht="15">
      <c r="A402" s="8"/>
      <c r="B402" s="9"/>
      <c r="C402" s="10"/>
      <c r="D402" s="23"/>
      <c r="E402" s="18"/>
      <c r="F402" s="12"/>
      <c r="G402" s="13"/>
      <c r="H402" s="12"/>
      <c r="I402" s="18"/>
      <c r="J402" s="18"/>
      <c r="K402" s="18"/>
      <c r="L402" s="24"/>
      <c r="M402" s="25"/>
      <c r="N402" s="26"/>
      <c r="O402" s="27"/>
      <c r="P402" s="18"/>
      <c r="Q402" s="18"/>
    </row>
    <row r="403" spans="1:17" ht="15">
      <c r="A403" s="8"/>
      <c r="B403" s="9"/>
      <c r="C403" s="10"/>
      <c r="D403" s="23"/>
      <c r="E403" s="18"/>
      <c r="F403" s="12"/>
      <c r="G403" s="13"/>
      <c r="H403" s="12"/>
      <c r="I403" s="18"/>
      <c r="J403" s="18"/>
      <c r="K403" s="18"/>
      <c r="L403" s="24"/>
      <c r="M403" s="25"/>
      <c r="N403" s="26"/>
      <c r="O403" s="27"/>
      <c r="P403" s="18"/>
      <c r="Q403" s="18"/>
    </row>
    <row r="404" spans="1:17" ht="15">
      <c r="A404" s="8"/>
      <c r="B404" s="9"/>
      <c r="C404" s="10"/>
      <c r="D404" s="23"/>
      <c r="E404" s="18"/>
      <c r="F404" s="12"/>
      <c r="G404" s="13"/>
      <c r="H404" s="12"/>
      <c r="I404" s="18"/>
      <c r="J404" s="18"/>
      <c r="K404" s="18"/>
      <c r="L404" s="24"/>
      <c r="M404" s="25"/>
      <c r="N404" s="26"/>
      <c r="O404" s="27"/>
      <c r="P404" s="18"/>
      <c r="Q404" s="18"/>
    </row>
    <row r="405" spans="1:17" ht="15">
      <c r="A405" s="8"/>
      <c r="B405" s="9"/>
      <c r="C405" s="10"/>
      <c r="D405" s="23"/>
      <c r="E405" s="18"/>
      <c r="F405" s="12"/>
      <c r="G405" s="13"/>
      <c r="H405" s="12"/>
      <c r="I405" s="18"/>
      <c r="J405" s="18"/>
      <c r="K405" s="18"/>
      <c r="L405" s="24"/>
      <c r="M405" s="25"/>
      <c r="N405" s="26"/>
      <c r="O405" s="27"/>
      <c r="P405" s="18"/>
      <c r="Q405" s="18"/>
    </row>
    <row r="406" spans="1:17" ht="15">
      <c r="A406" s="8"/>
      <c r="B406" s="9"/>
      <c r="C406" s="10"/>
      <c r="D406" s="23"/>
      <c r="E406" s="18"/>
      <c r="F406" s="12"/>
      <c r="G406" s="13"/>
      <c r="H406" s="12"/>
      <c r="I406" s="18"/>
      <c r="J406" s="18"/>
      <c r="K406" s="18"/>
      <c r="L406" s="24"/>
      <c r="M406" s="25"/>
      <c r="N406" s="26"/>
      <c r="O406" s="27"/>
      <c r="P406" s="18"/>
      <c r="Q406" s="18"/>
    </row>
    <row r="407" spans="1:17" ht="15">
      <c r="A407" s="8"/>
      <c r="B407" s="9"/>
      <c r="C407" s="10"/>
      <c r="D407" s="23"/>
      <c r="E407" s="18"/>
      <c r="F407" s="12"/>
      <c r="G407" s="13"/>
      <c r="H407" s="12"/>
      <c r="I407" s="18"/>
      <c r="J407" s="18"/>
      <c r="K407" s="18"/>
      <c r="L407" s="24"/>
      <c r="M407" s="25"/>
      <c r="N407" s="26"/>
      <c r="O407" s="27"/>
      <c r="P407" s="18"/>
      <c r="Q407" s="18"/>
    </row>
    <row r="408" spans="1:17" ht="15">
      <c r="A408" s="8"/>
      <c r="B408" s="9"/>
      <c r="C408" s="10"/>
      <c r="D408" s="23"/>
      <c r="E408" s="18"/>
      <c r="F408" s="12"/>
      <c r="G408" s="13"/>
      <c r="H408" s="12"/>
      <c r="I408" s="18"/>
      <c r="J408" s="18"/>
      <c r="K408" s="18"/>
      <c r="L408" s="24"/>
      <c r="M408" s="25"/>
      <c r="N408" s="26"/>
      <c r="O408" s="27"/>
      <c r="P408" s="18"/>
      <c r="Q408" s="18"/>
    </row>
    <row r="409" spans="1:17" ht="15">
      <c r="A409" s="8"/>
      <c r="B409" s="9"/>
      <c r="C409" s="10"/>
      <c r="D409" s="23"/>
      <c r="E409" s="18"/>
      <c r="F409" s="12"/>
      <c r="G409" s="13"/>
      <c r="H409" s="12"/>
      <c r="I409" s="18"/>
      <c r="J409" s="18"/>
      <c r="K409" s="18"/>
      <c r="L409" s="24"/>
      <c r="M409" s="25"/>
      <c r="N409" s="26"/>
      <c r="O409" s="27"/>
      <c r="P409" s="18"/>
      <c r="Q409" s="18"/>
    </row>
    <row r="410" spans="1:17" ht="15">
      <c r="A410" s="8"/>
      <c r="B410" s="9"/>
      <c r="C410" s="10"/>
      <c r="D410" s="23"/>
      <c r="E410" s="18"/>
      <c r="F410" s="12"/>
      <c r="G410" s="13"/>
      <c r="H410" s="12"/>
      <c r="I410" s="18"/>
      <c r="J410" s="18"/>
      <c r="K410" s="18"/>
      <c r="L410" s="24"/>
      <c r="M410" s="25"/>
      <c r="N410" s="26"/>
      <c r="O410" s="27"/>
      <c r="P410" s="18"/>
      <c r="Q410" s="18"/>
    </row>
    <row r="411" spans="1:17" ht="15">
      <c r="A411" s="8"/>
      <c r="B411" s="9"/>
      <c r="C411" s="10"/>
      <c r="D411" s="23"/>
      <c r="E411" s="18"/>
      <c r="F411" s="12"/>
      <c r="G411" s="13"/>
      <c r="H411" s="12"/>
      <c r="I411" s="18"/>
      <c r="J411" s="18"/>
      <c r="K411" s="18"/>
      <c r="L411" s="24"/>
      <c r="M411" s="25"/>
      <c r="N411" s="26"/>
      <c r="O411" s="27"/>
      <c r="P411" s="18"/>
      <c r="Q411" s="18"/>
    </row>
    <row r="412" spans="1:17" ht="15">
      <c r="A412" s="8"/>
      <c r="B412" s="9"/>
      <c r="C412" s="10"/>
      <c r="D412" s="23"/>
      <c r="E412" s="18"/>
      <c r="F412" s="12"/>
      <c r="G412" s="13"/>
      <c r="H412" s="12"/>
      <c r="I412" s="18"/>
      <c r="J412" s="18"/>
      <c r="K412" s="18"/>
      <c r="L412" s="24"/>
      <c r="M412" s="25"/>
      <c r="N412" s="26"/>
      <c r="O412" s="27"/>
      <c r="P412" s="18"/>
      <c r="Q412" s="18"/>
    </row>
    <row r="413" spans="1:17" ht="15">
      <c r="A413" s="8"/>
      <c r="B413" s="9"/>
      <c r="C413" s="10"/>
      <c r="D413" s="23"/>
      <c r="E413" s="18"/>
      <c r="F413" s="12"/>
      <c r="G413" s="13"/>
      <c r="H413" s="12"/>
      <c r="I413" s="18"/>
      <c r="J413" s="18"/>
      <c r="K413" s="18"/>
      <c r="L413" s="24"/>
      <c r="M413" s="25"/>
      <c r="N413" s="26"/>
      <c r="O413" s="27"/>
      <c r="P413" s="18"/>
      <c r="Q413" s="18"/>
    </row>
    <row r="414" spans="1:17" ht="15">
      <c r="A414" s="8"/>
      <c r="B414" s="9"/>
      <c r="C414" s="10"/>
      <c r="D414" s="23"/>
      <c r="E414" s="18"/>
      <c r="F414" s="12"/>
      <c r="G414" s="13"/>
      <c r="H414" s="12"/>
      <c r="I414" s="18"/>
      <c r="J414" s="18"/>
      <c r="K414" s="18"/>
      <c r="L414" s="24"/>
      <c r="M414" s="25"/>
      <c r="N414" s="26"/>
      <c r="O414" s="27"/>
      <c r="P414" s="18"/>
      <c r="Q414" s="18"/>
    </row>
    <row r="415" spans="1:17" ht="15">
      <c r="A415" s="8"/>
      <c r="B415" s="9"/>
      <c r="C415" s="10"/>
      <c r="D415" s="23"/>
      <c r="E415" s="18"/>
      <c r="F415" s="12"/>
      <c r="G415" s="13"/>
      <c r="H415" s="12"/>
      <c r="I415" s="18"/>
      <c r="J415" s="18"/>
      <c r="K415" s="18"/>
      <c r="L415" s="24"/>
      <c r="M415" s="25"/>
      <c r="N415" s="26"/>
      <c r="O415" s="27"/>
      <c r="P415" s="18"/>
      <c r="Q415" s="18"/>
    </row>
    <row r="416" spans="1:17" ht="15">
      <c r="A416" s="8"/>
      <c r="B416" s="9"/>
      <c r="C416" s="10"/>
      <c r="D416" s="23"/>
      <c r="E416" s="18"/>
      <c r="F416" s="12"/>
      <c r="G416" s="13"/>
      <c r="H416" s="12"/>
      <c r="I416" s="18"/>
      <c r="J416" s="18"/>
      <c r="K416" s="18"/>
      <c r="L416" s="24"/>
      <c r="M416" s="25"/>
      <c r="N416" s="26"/>
      <c r="O416" s="27"/>
      <c r="P416" s="18"/>
      <c r="Q416" s="18"/>
    </row>
    <row r="417" spans="1:17" ht="15">
      <c r="A417" s="8"/>
      <c r="B417" s="9"/>
      <c r="C417" s="10"/>
      <c r="D417" s="23"/>
      <c r="E417" s="18"/>
      <c r="F417" s="12"/>
      <c r="G417" s="13"/>
      <c r="H417" s="12"/>
      <c r="I417" s="18"/>
      <c r="J417" s="18"/>
      <c r="K417" s="18"/>
      <c r="L417" s="24"/>
      <c r="M417" s="25"/>
      <c r="N417" s="26"/>
      <c r="O417" s="27"/>
      <c r="P417" s="18"/>
      <c r="Q417" s="18"/>
    </row>
    <row r="418" spans="1:17" ht="15">
      <c r="A418" s="8"/>
      <c r="B418" s="9"/>
      <c r="C418" s="10"/>
      <c r="D418" s="23"/>
      <c r="E418" s="18"/>
      <c r="F418" s="12"/>
      <c r="G418" s="13"/>
      <c r="H418" s="12"/>
      <c r="I418" s="18"/>
      <c r="J418" s="18"/>
      <c r="K418" s="18"/>
      <c r="L418" s="24"/>
      <c r="M418" s="25"/>
      <c r="N418" s="26"/>
      <c r="O418" s="27"/>
      <c r="P418" s="18"/>
      <c r="Q418" s="18"/>
    </row>
    <row r="419" spans="1:17" ht="15">
      <c r="A419" s="8"/>
      <c r="B419" s="9"/>
      <c r="C419" s="10"/>
      <c r="D419" s="23"/>
      <c r="E419" s="18"/>
      <c r="F419" s="12"/>
      <c r="G419" s="13"/>
      <c r="H419" s="12"/>
      <c r="I419" s="18"/>
      <c r="J419" s="18"/>
      <c r="K419" s="18"/>
      <c r="L419" s="24"/>
      <c r="M419" s="25"/>
      <c r="N419" s="26"/>
      <c r="O419" s="27"/>
      <c r="P419" s="18"/>
      <c r="Q419" s="18"/>
    </row>
    <row r="420" spans="1:17" ht="15">
      <c r="A420" s="8"/>
      <c r="B420" s="9"/>
      <c r="C420" s="10"/>
      <c r="D420" s="23"/>
      <c r="E420" s="18"/>
      <c r="F420" s="12"/>
      <c r="G420" s="13"/>
      <c r="H420" s="12"/>
      <c r="I420" s="18"/>
      <c r="J420" s="18"/>
      <c r="K420" s="18"/>
      <c r="L420" s="24"/>
      <c r="M420" s="25"/>
      <c r="N420" s="26"/>
      <c r="O420" s="27"/>
      <c r="P420" s="18"/>
      <c r="Q420" s="18"/>
    </row>
    <row r="421" spans="1:17" ht="15">
      <c r="A421" s="8"/>
      <c r="B421" s="9"/>
      <c r="C421" s="10"/>
      <c r="D421" s="23"/>
      <c r="E421" s="18"/>
      <c r="F421" s="12"/>
      <c r="G421" s="13"/>
      <c r="H421" s="12"/>
      <c r="I421" s="18"/>
      <c r="J421" s="18"/>
      <c r="K421" s="18"/>
      <c r="L421" s="24"/>
      <c r="M421" s="25"/>
      <c r="N421" s="26"/>
      <c r="O421" s="27"/>
      <c r="P421" s="18"/>
      <c r="Q421" s="18"/>
    </row>
    <row r="422" spans="1:17" ht="15">
      <c r="A422" s="8"/>
      <c r="B422" s="9"/>
      <c r="C422" s="10"/>
      <c r="D422" s="23"/>
      <c r="E422" s="18"/>
      <c r="F422" s="12"/>
      <c r="G422" s="13"/>
      <c r="H422" s="12"/>
      <c r="I422" s="18"/>
      <c r="J422" s="18"/>
      <c r="K422" s="18"/>
      <c r="L422" s="24"/>
      <c r="M422" s="25"/>
      <c r="N422" s="26"/>
      <c r="O422" s="27"/>
      <c r="P422" s="18"/>
      <c r="Q422" s="18"/>
    </row>
    <row r="423" spans="1:17" ht="15">
      <c r="A423" s="8"/>
      <c r="B423" s="9"/>
      <c r="C423" s="10"/>
      <c r="D423" s="23"/>
      <c r="E423" s="18"/>
      <c r="F423" s="12"/>
      <c r="G423" s="13"/>
      <c r="H423" s="12"/>
      <c r="I423" s="18"/>
      <c r="J423" s="18"/>
      <c r="K423" s="18"/>
      <c r="L423" s="24"/>
      <c r="M423" s="25"/>
      <c r="N423" s="26"/>
      <c r="O423" s="27"/>
      <c r="P423" s="18"/>
      <c r="Q423" s="18"/>
    </row>
    <row r="424" spans="1:17" ht="15">
      <c r="A424" s="8"/>
      <c r="B424" s="9"/>
      <c r="C424" s="10"/>
      <c r="D424" s="23"/>
      <c r="E424" s="18"/>
      <c r="F424" s="12"/>
      <c r="G424" s="13"/>
      <c r="H424" s="12"/>
      <c r="I424" s="18"/>
      <c r="J424" s="18"/>
      <c r="K424" s="18"/>
      <c r="L424" s="24"/>
      <c r="M424" s="25"/>
      <c r="N424" s="26"/>
      <c r="O424" s="27"/>
      <c r="P424" s="18"/>
      <c r="Q424" s="18"/>
    </row>
    <row r="425" spans="1:17" ht="15">
      <c r="A425" s="8"/>
      <c r="B425" s="9"/>
      <c r="C425" s="10"/>
      <c r="D425" s="23"/>
      <c r="E425" s="18"/>
      <c r="F425" s="12"/>
      <c r="G425" s="13"/>
      <c r="H425" s="12"/>
      <c r="I425" s="18"/>
      <c r="J425" s="18"/>
      <c r="K425" s="18"/>
      <c r="L425" s="24"/>
      <c r="M425" s="25"/>
      <c r="N425" s="26"/>
      <c r="O425" s="27"/>
      <c r="P425" s="18"/>
      <c r="Q425" s="18"/>
    </row>
    <row r="426" spans="1:17" ht="15">
      <c r="A426" s="8"/>
      <c r="B426" s="9"/>
      <c r="C426" s="10"/>
      <c r="D426" s="23"/>
      <c r="E426" s="18"/>
      <c r="F426" s="12"/>
      <c r="G426" s="13"/>
      <c r="H426" s="12"/>
      <c r="I426" s="18"/>
      <c r="J426" s="18"/>
      <c r="K426" s="18"/>
      <c r="L426" s="24"/>
      <c r="M426" s="25"/>
      <c r="N426" s="26"/>
      <c r="O426" s="27"/>
      <c r="P426" s="18"/>
      <c r="Q426" s="18"/>
    </row>
    <row r="427" spans="1:17" ht="15">
      <c r="A427" s="8"/>
      <c r="B427" s="9"/>
      <c r="C427" s="10"/>
      <c r="D427" s="23"/>
      <c r="E427" s="18"/>
      <c r="F427" s="12"/>
      <c r="G427" s="13"/>
      <c r="H427" s="12"/>
      <c r="I427" s="18"/>
      <c r="J427" s="18"/>
      <c r="K427" s="18"/>
      <c r="L427" s="24"/>
      <c r="M427" s="25"/>
      <c r="N427" s="26"/>
      <c r="O427" s="27"/>
      <c r="P427" s="18"/>
      <c r="Q427" s="18"/>
    </row>
    <row r="428" spans="1:17" ht="15">
      <c r="A428" s="8"/>
      <c r="B428" s="9"/>
      <c r="C428" s="10"/>
      <c r="D428" s="23"/>
      <c r="E428" s="18"/>
      <c r="F428" s="12"/>
      <c r="G428" s="13"/>
      <c r="H428" s="12"/>
      <c r="I428" s="18"/>
      <c r="J428" s="18"/>
      <c r="K428" s="18"/>
      <c r="L428" s="24"/>
      <c r="M428" s="25"/>
      <c r="N428" s="26"/>
      <c r="O428" s="27"/>
      <c r="P428" s="18"/>
      <c r="Q428" s="18"/>
    </row>
    <row r="429" spans="1:17" ht="15">
      <c r="A429" s="8"/>
      <c r="B429" s="9"/>
      <c r="C429" s="10"/>
      <c r="D429" s="23"/>
      <c r="E429" s="18"/>
      <c r="F429" s="12"/>
      <c r="G429" s="13"/>
      <c r="H429" s="12"/>
      <c r="I429" s="18"/>
      <c r="J429" s="18"/>
      <c r="K429" s="18"/>
      <c r="L429" s="24"/>
      <c r="M429" s="25"/>
      <c r="N429" s="26"/>
      <c r="O429" s="27"/>
      <c r="P429" s="18"/>
      <c r="Q429" s="18"/>
    </row>
    <row r="430" spans="1:17" ht="15">
      <c r="A430" s="8"/>
      <c r="B430" s="9"/>
      <c r="C430" s="10"/>
      <c r="D430" s="23"/>
      <c r="E430" s="18"/>
      <c r="F430" s="12"/>
      <c r="G430" s="13"/>
      <c r="H430" s="12"/>
      <c r="I430" s="18"/>
      <c r="J430" s="18"/>
      <c r="K430" s="18"/>
      <c r="L430" s="24"/>
      <c r="M430" s="25"/>
      <c r="N430" s="26"/>
      <c r="O430" s="27"/>
      <c r="P430" s="18"/>
      <c r="Q430" s="18"/>
    </row>
    <row r="431" spans="1:17" ht="15">
      <c r="A431" s="8"/>
      <c r="B431" s="9"/>
      <c r="C431" s="10"/>
      <c r="D431" s="23"/>
      <c r="E431" s="18"/>
      <c r="F431" s="12"/>
      <c r="G431" s="13"/>
      <c r="H431" s="12"/>
      <c r="I431" s="18"/>
      <c r="J431" s="18"/>
      <c r="K431" s="18"/>
      <c r="L431" s="24"/>
      <c r="M431" s="25"/>
      <c r="N431" s="26"/>
      <c r="O431" s="27"/>
      <c r="P431" s="18"/>
      <c r="Q431" s="18"/>
    </row>
    <row r="432" spans="1:17" ht="15">
      <c r="A432" s="8"/>
      <c r="B432" s="9"/>
      <c r="C432" s="10"/>
      <c r="D432" s="23"/>
      <c r="E432" s="18"/>
      <c r="F432" s="12"/>
      <c r="G432" s="13"/>
      <c r="H432" s="12"/>
      <c r="I432" s="18"/>
      <c r="J432" s="18"/>
      <c r="K432" s="18"/>
      <c r="L432" s="24"/>
      <c r="M432" s="25"/>
      <c r="N432" s="26"/>
      <c r="O432" s="27"/>
      <c r="P432" s="18"/>
      <c r="Q432" s="18"/>
    </row>
    <row r="433" spans="1:17" ht="15">
      <c r="A433" s="8"/>
      <c r="B433" s="9"/>
      <c r="C433" s="10"/>
      <c r="D433" s="23"/>
      <c r="E433" s="18"/>
      <c r="F433" s="12"/>
      <c r="G433" s="13"/>
      <c r="H433" s="12"/>
      <c r="I433" s="18"/>
      <c r="J433" s="18"/>
      <c r="K433" s="18"/>
      <c r="L433" s="24"/>
      <c r="M433" s="25"/>
      <c r="N433" s="26"/>
      <c r="O433" s="27"/>
      <c r="P433" s="18"/>
      <c r="Q433" s="18"/>
    </row>
    <row r="434" spans="1:17" ht="15">
      <c r="A434" s="8"/>
      <c r="B434" s="9"/>
      <c r="C434" s="10"/>
      <c r="D434" s="23"/>
      <c r="E434" s="18"/>
      <c r="F434" s="12"/>
      <c r="G434" s="13"/>
      <c r="H434" s="12"/>
      <c r="I434" s="18"/>
      <c r="J434" s="18"/>
      <c r="K434" s="18"/>
      <c r="L434" s="24"/>
      <c r="M434" s="25"/>
      <c r="N434" s="26"/>
      <c r="O434" s="27"/>
      <c r="P434" s="18"/>
      <c r="Q434" s="18"/>
    </row>
    <row r="435" spans="1:17" ht="15">
      <c r="A435" s="8"/>
      <c r="B435" s="9"/>
      <c r="C435" s="10"/>
      <c r="D435" s="23"/>
      <c r="E435" s="18"/>
      <c r="F435" s="12"/>
      <c r="G435" s="13"/>
      <c r="H435" s="12"/>
      <c r="I435" s="18"/>
      <c r="J435" s="18"/>
      <c r="K435" s="18"/>
      <c r="L435" s="24"/>
      <c r="M435" s="25"/>
      <c r="N435" s="26"/>
      <c r="O435" s="27"/>
      <c r="P435" s="18"/>
      <c r="Q435" s="18"/>
    </row>
    <row r="436" spans="1:17" ht="15">
      <c r="A436" s="8"/>
      <c r="B436" s="9"/>
      <c r="C436" s="10"/>
      <c r="D436" s="23"/>
      <c r="E436" s="18"/>
      <c r="F436" s="12"/>
      <c r="G436" s="13"/>
      <c r="H436" s="12"/>
      <c r="I436" s="18"/>
      <c r="J436" s="18"/>
      <c r="K436" s="18"/>
      <c r="L436" s="24"/>
      <c r="M436" s="25"/>
      <c r="N436" s="26"/>
      <c r="O436" s="27"/>
      <c r="P436" s="18"/>
      <c r="Q436" s="18"/>
    </row>
    <row r="437" spans="1:17" ht="15">
      <c r="A437" s="8"/>
      <c r="B437" s="9"/>
      <c r="C437" s="10"/>
      <c r="D437" s="23"/>
      <c r="E437" s="18"/>
      <c r="F437" s="12"/>
      <c r="G437" s="13"/>
      <c r="H437" s="12"/>
      <c r="I437" s="18"/>
      <c r="J437" s="18"/>
      <c r="K437" s="18"/>
      <c r="L437" s="24"/>
      <c r="M437" s="25"/>
      <c r="N437" s="26"/>
      <c r="O437" s="27"/>
      <c r="P437" s="18"/>
      <c r="Q437" s="18"/>
    </row>
    <row r="438" spans="1:17" ht="15">
      <c r="A438" s="8"/>
      <c r="B438" s="9"/>
      <c r="C438" s="10"/>
      <c r="D438" s="23"/>
      <c r="E438" s="18"/>
      <c r="F438" s="12"/>
      <c r="G438" s="13"/>
      <c r="H438" s="12"/>
      <c r="I438" s="18"/>
      <c r="J438" s="18"/>
      <c r="K438" s="18"/>
      <c r="L438" s="24"/>
      <c r="M438" s="25"/>
      <c r="N438" s="26"/>
      <c r="O438" s="27"/>
      <c r="P438" s="18"/>
      <c r="Q438" s="18"/>
    </row>
    <row r="439" spans="1:17" ht="15">
      <c r="A439" s="8"/>
      <c r="B439" s="9"/>
      <c r="C439" s="10"/>
      <c r="D439" s="23"/>
      <c r="E439" s="18"/>
      <c r="F439" s="12"/>
      <c r="G439" s="13"/>
      <c r="H439" s="12"/>
      <c r="I439" s="18"/>
      <c r="J439" s="18"/>
      <c r="K439" s="18"/>
      <c r="L439" s="24"/>
      <c r="M439" s="25"/>
      <c r="N439" s="26"/>
      <c r="O439" s="27"/>
      <c r="P439" s="18"/>
      <c r="Q439" s="18"/>
    </row>
    <row r="440" spans="1:17" ht="15">
      <c r="A440" s="8"/>
      <c r="B440" s="9"/>
      <c r="C440" s="10"/>
      <c r="D440" s="23"/>
      <c r="E440" s="18"/>
      <c r="F440" s="12"/>
      <c r="G440" s="13"/>
      <c r="H440" s="12"/>
      <c r="I440" s="18"/>
      <c r="J440" s="18"/>
      <c r="K440" s="18"/>
      <c r="L440" s="24"/>
      <c r="M440" s="25"/>
      <c r="N440" s="26"/>
      <c r="O440" s="27"/>
      <c r="P440" s="18"/>
      <c r="Q440" s="18"/>
    </row>
    <row r="441" spans="1:17" ht="15">
      <c r="A441" s="8"/>
      <c r="B441" s="9"/>
      <c r="C441" s="10"/>
      <c r="D441" s="23"/>
      <c r="E441" s="18"/>
      <c r="F441" s="12"/>
      <c r="G441" s="13"/>
      <c r="H441" s="12"/>
      <c r="I441" s="18"/>
      <c r="J441" s="18"/>
      <c r="K441" s="18"/>
      <c r="L441" s="24"/>
      <c r="M441" s="25"/>
      <c r="N441" s="26"/>
      <c r="O441" s="27"/>
      <c r="P441" s="18"/>
      <c r="Q441" s="18"/>
    </row>
    <row r="442" spans="1:17" ht="15">
      <c r="A442" s="8"/>
      <c r="B442" s="9"/>
      <c r="C442" s="10"/>
      <c r="D442" s="23"/>
      <c r="E442" s="18"/>
      <c r="F442" s="12"/>
      <c r="G442" s="13"/>
      <c r="H442" s="12"/>
      <c r="I442" s="18"/>
      <c r="J442" s="18"/>
      <c r="K442" s="18"/>
      <c r="L442" s="24"/>
      <c r="M442" s="25"/>
      <c r="N442" s="26"/>
      <c r="O442" s="27"/>
      <c r="P442" s="18"/>
      <c r="Q442" s="18"/>
    </row>
    <row r="443" spans="1:17" ht="15">
      <c r="A443" s="8"/>
      <c r="B443" s="9"/>
      <c r="C443" s="10"/>
      <c r="D443" s="23"/>
      <c r="E443" s="18"/>
      <c r="F443" s="12"/>
      <c r="G443" s="13"/>
      <c r="H443" s="12"/>
      <c r="I443" s="18"/>
      <c r="J443" s="18"/>
      <c r="K443" s="18"/>
      <c r="L443" s="24"/>
      <c r="M443" s="25"/>
      <c r="N443" s="26"/>
      <c r="O443" s="27"/>
      <c r="P443" s="18"/>
      <c r="Q443" s="18"/>
    </row>
    <row r="444" spans="1:17" ht="15">
      <c r="A444" s="8"/>
      <c r="B444" s="9"/>
      <c r="C444" s="10"/>
      <c r="D444" s="23"/>
      <c r="E444" s="18"/>
      <c r="F444" s="12"/>
      <c r="G444" s="13"/>
      <c r="H444" s="12"/>
      <c r="I444" s="18"/>
      <c r="J444" s="18"/>
      <c r="K444" s="18"/>
      <c r="L444" s="24"/>
      <c r="M444" s="25"/>
      <c r="N444" s="26"/>
      <c r="O444" s="27"/>
      <c r="P444" s="18"/>
      <c r="Q444" s="18"/>
    </row>
    <row r="445" spans="1:17" ht="15">
      <c r="A445" s="8"/>
      <c r="B445" s="9"/>
      <c r="C445" s="10"/>
      <c r="D445" s="23"/>
      <c r="E445" s="18"/>
      <c r="F445" s="12"/>
      <c r="G445" s="13"/>
      <c r="H445" s="12"/>
      <c r="I445" s="18"/>
      <c r="J445" s="18"/>
      <c r="K445" s="18"/>
      <c r="L445" s="24"/>
      <c r="M445" s="25"/>
      <c r="N445" s="26"/>
      <c r="O445" s="27"/>
      <c r="P445" s="18"/>
      <c r="Q445" s="18"/>
    </row>
    <row r="446" spans="1:17" ht="15">
      <c r="A446" s="8"/>
      <c r="B446" s="9"/>
      <c r="C446" s="10"/>
      <c r="D446" s="23"/>
      <c r="E446" s="18"/>
      <c r="F446" s="12"/>
      <c r="G446" s="13"/>
      <c r="H446" s="12"/>
      <c r="I446" s="18"/>
      <c r="J446" s="18"/>
      <c r="K446" s="18"/>
      <c r="L446" s="24"/>
      <c r="M446" s="25"/>
      <c r="N446" s="26"/>
      <c r="O446" s="27"/>
      <c r="P446" s="18"/>
      <c r="Q446" s="18"/>
    </row>
    <row r="447" spans="1:17" ht="15">
      <c r="A447" s="8"/>
      <c r="B447" s="9"/>
      <c r="C447" s="10"/>
      <c r="D447" s="23"/>
      <c r="E447" s="18"/>
      <c r="F447" s="12"/>
      <c r="G447" s="13"/>
      <c r="H447" s="12"/>
      <c r="I447" s="18"/>
      <c r="J447" s="18"/>
      <c r="K447" s="18"/>
      <c r="L447" s="24"/>
      <c r="M447" s="25"/>
      <c r="N447" s="26"/>
      <c r="O447" s="27"/>
      <c r="P447" s="18"/>
      <c r="Q447" s="18"/>
    </row>
    <row r="448" spans="1:17" ht="15">
      <c r="A448" s="8"/>
      <c r="B448" s="9"/>
      <c r="C448" s="10"/>
      <c r="D448" s="23"/>
      <c r="E448" s="18"/>
      <c r="F448" s="12"/>
      <c r="G448" s="13"/>
      <c r="H448" s="12"/>
      <c r="I448" s="18"/>
      <c r="J448" s="18"/>
      <c r="K448" s="18"/>
      <c r="L448" s="24"/>
      <c r="M448" s="25"/>
      <c r="N448" s="26"/>
      <c r="O448" s="27"/>
      <c r="P448" s="18"/>
      <c r="Q448" s="18"/>
    </row>
    <row r="449" spans="1:17" ht="15">
      <c r="A449" s="8"/>
      <c r="B449" s="9"/>
      <c r="C449" s="10"/>
      <c r="D449" s="23"/>
      <c r="E449" s="18"/>
      <c r="F449" s="12"/>
      <c r="G449" s="13"/>
      <c r="H449" s="12"/>
      <c r="I449" s="18"/>
      <c r="J449" s="18"/>
      <c r="K449" s="18"/>
      <c r="L449" s="24"/>
      <c r="M449" s="25"/>
      <c r="N449" s="26"/>
      <c r="O449" s="27"/>
      <c r="P449" s="18"/>
      <c r="Q449" s="18"/>
    </row>
    <row r="450" spans="1:17" ht="15">
      <c r="A450" s="8"/>
      <c r="B450" s="9"/>
      <c r="C450" s="10"/>
      <c r="D450" s="23"/>
      <c r="E450" s="18"/>
      <c r="F450" s="12"/>
      <c r="G450" s="13"/>
      <c r="H450" s="12"/>
      <c r="I450" s="18"/>
      <c r="J450" s="18"/>
      <c r="K450" s="18"/>
      <c r="L450" s="24"/>
      <c r="M450" s="25"/>
      <c r="N450" s="26"/>
      <c r="O450" s="27"/>
      <c r="P450" s="18"/>
      <c r="Q450" s="18"/>
    </row>
    <row r="451" spans="1:17" ht="15">
      <c r="A451" s="8"/>
      <c r="B451" s="9"/>
      <c r="C451" s="10"/>
      <c r="D451" s="23"/>
      <c r="E451" s="18"/>
      <c r="F451" s="12"/>
      <c r="G451" s="13"/>
      <c r="H451" s="12"/>
      <c r="I451" s="18"/>
      <c r="J451" s="18"/>
      <c r="K451" s="18"/>
      <c r="L451" s="24"/>
      <c r="M451" s="25"/>
      <c r="N451" s="26"/>
      <c r="O451" s="27"/>
      <c r="P451" s="18"/>
      <c r="Q451" s="18"/>
    </row>
    <row r="452" spans="1:17" ht="15">
      <c r="A452" s="8"/>
      <c r="B452" s="9"/>
      <c r="C452" s="10"/>
      <c r="D452" s="23"/>
      <c r="E452" s="18"/>
      <c r="F452" s="12"/>
      <c r="G452" s="13"/>
      <c r="H452" s="12"/>
      <c r="I452" s="18"/>
      <c r="J452" s="18"/>
      <c r="K452" s="18"/>
      <c r="L452" s="24"/>
      <c r="M452" s="25"/>
      <c r="N452" s="26"/>
      <c r="O452" s="27"/>
      <c r="P452" s="18"/>
      <c r="Q452" s="18"/>
    </row>
    <row r="453" spans="1:17" ht="15">
      <c r="A453" s="8"/>
      <c r="B453" s="9"/>
      <c r="C453" s="10"/>
      <c r="D453" s="23"/>
      <c r="E453" s="18"/>
      <c r="F453" s="12"/>
      <c r="G453" s="13"/>
      <c r="H453" s="12"/>
      <c r="I453" s="18"/>
      <c r="J453" s="18"/>
      <c r="K453" s="18"/>
      <c r="L453" s="24"/>
      <c r="M453" s="25"/>
      <c r="N453" s="26"/>
      <c r="O453" s="27"/>
      <c r="P453" s="18"/>
      <c r="Q453" s="18"/>
    </row>
    <row r="454" spans="1:17" ht="15">
      <c r="A454" s="8"/>
      <c r="B454" s="9"/>
      <c r="C454" s="10"/>
      <c r="D454" s="23"/>
      <c r="E454" s="18"/>
      <c r="F454" s="12"/>
      <c r="G454" s="13"/>
      <c r="H454" s="12"/>
      <c r="I454" s="18"/>
      <c r="J454" s="18"/>
      <c r="K454" s="18"/>
      <c r="L454" s="24"/>
      <c r="M454" s="25"/>
      <c r="N454" s="26"/>
      <c r="O454" s="27"/>
      <c r="P454" s="18"/>
      <c r="Q454" s="18"/>
    </row>
    <row r="455" spans="1:17" ht="15">
      <c r="A455" s="8"/>
      <c r="B455" s="9"/>
      <c r="C455" s="10"/>
      <c r="D455" s="23"/>
      <c r="E455" s="18"/>
      <c r="F455" s="12"/>
      <c r="G455" s="13"/>
      <c r="H455" s="12"/>
      <c r="I455" s="18"/>
      <c r="J455" s="18"/>
      <c r="K455" s="18"/>
      <c r="L455" s="24"/>
      <c r="M455" s="25"/>
      <c r="N455" s="26"/>
      <c r="O455" s="27"/>
      <c r="P455" s="18"/>
      <c r="Q455" s="18"/>
    </row>
    <row r="456" spans="1:17" ht="15">
      <c r="A456" s="8"/>
      <c r="B456" s="9"/>
      <c r="C456" s="10"/>
      <c r="D456" s="23"/>
      <c r="E456" s="18"/>
      <c r="F456" s="12"/>
      <c r="G456" s="13"/>
      <c r="H456" s="12"/>
      <c r="I456" s="18"/>
      <c r="J456" s="18"/>
      <c r="K456" s="18"/>
      <c r="L456" s="24"/>
      <c r="M456" s="25"/>
      <c r="N456" s="26"/>
      <c r="O456" s="27"/>
      <c r="P456" s="18"/>
      <c r="Q456" s="18"/>
    </row>
    <row r="457" spans="1:17" ht="15">
      <c r="A457" s="8"/>
      <c r="B457" s="9"/>
      <c r="C457" s="10"/>
      <c r="D457" s="23"/>
      <c r="E457" s="18"/>
      <c r="F457" s="12"/>
      <c r="G457" s="13"/>
      <c r="H457" s="12"/>
      <c r="I457" s="18"/>
      <c r="J457" s="18"/>
      <c r="K457" s="18"/>
      <c r="L457" s="24"/>
      <c r="M457" s="25"/>
      <c r="N457" s="26"/>
      <c r="O457" s="27"/>
      <c r="P457" s="18"/>
      <c r="Q457" s="18"/>
    </row>
    <row r="458" spans="1:17" ht="15">
      <c r="A458" s="8"/>
      <c r="B458" s="9"/>
      <c r="C458" s="10"/>
      <c r="D458" s="23"/>
      <c r="E458" s="18"/>
      <c r="F458" s="12"/>
      <c r="G458" s="13"/>
      <c r="H458" s="12"/>
      <c r="I458" s="18"/>
      <c r="J458" s="18"/>
      <c r="K458" s="18"/>
      <c r="L458" s="24"/>
      <c r="M458" s="25"/>
      <c r="N458" s="26"/>
      <c r="O458" s="27"/>
      <c r="P458" s="18"/>
      <c r="Q458" s="18"/>
    </row>
    <row r="459" spans="1:17" ht="15">
      <c r="A459" s="8"/>
      <c r="B459" s="9"/>
      <c r="C459" s="10"/>
      <c r="D459" s="23"/>
      <c r="E459" s="18"/>
      <c r="F459" s="12"/>
      <c r="G459" s="13"/>
      <c r="H459" s="12"/>
      <c r="I459" s="18"/>
      <c r="J459" s="18"/>
      <c r="K459" s="18"/>
      <c r="L459" s="24"/>
      <c r="M459" s="25"/>
      <c r="N459" s="26"/>
      <c r="O459" s="27"/>
      <c r="P459" s="18"/>
      <c r="Q459" s="18"/>
    </row>
    <row r="460" spans="1:17" ht="15">
      <c r="A460" s="8"/>
      <c r="B460" s="9"/>
      <c r="C460" s="10"/>
      <c r="D460" s="23"/>
      <c r="E460" s="18"/>
      <c r="F460" s="12"/>
      <c r="G460" s="13"/>
      <c r="H460" s="12"/>
      <c r="I460" s="18"/>
      <c r="J460" s="18"/>
      <c r="K460" s="18"/>
      <c r="L460" s="24"/>
      <c r="M460" s="25"/>
      <c r="N460" s="26"/>
      <c r="O460" s="27"/>
      <c r="P460" s="18"/>
      <c r="Q460" s="18"/>
    </row>
    <row r="461" spans="1:17" ht="15">
      <c r="A461" s="8"/>
      <c r="B461" s="9"/>
      <c r="C461" s="10"/>
      <c r="D461" s="23"/>
      <c r="E461" s="18"/>
      <c r="F461" s="12"/>
      <c r="G461" s="13"/>
      <c r="H461" s="12"/>
      <c r="I461" s="18"/>
      <c r="J461" s="18"/>
      <c r="K461" s="18"/>
      <c r="L461" s="24"/>
      <c r="M461" s="25"/>
      <c r="N461" s="26"/>
      <c r="O461" s="27"/>
      <c r="P461" s="18"/>
      <c r="Q461" s="18"/>
    </row>
    <row r="462" spans="1:17" ht="15">
      <c r="A462" s="8"/>
      <c r="B462" s="9"/>
      <c r="C462" s="10"/>
      <c r="D462" s="23"/>
      <c r="E462" s="18"/>
      <c r="F462" s="12"/>
      <c r="G462" s="13"/>
      <c r="H462" s="12"/>
      <c r="I462" s="18"/>
      <c r="J462" s="18"/>
      <c r="K462" s="18"/>
      <c r="L462" s="24"/>
      <c r="M462" s="25"/>
      <c r="N462" s="26"/>
      <c r="O462" s="27"/>
      <c r="P462" s="18"/>
      <c r="Q462" s="18"/>
    </row>
    <row r="463" spans="1:17" ht="15">
      <c r="A463" s="8"/>
      <c r="B463" s="9"/>
      <c r="C463" s="10"/>
      <c r="D463" s="23"/>
      <c r="E463" s="18"/>
      <c r="F463" s="12"/>
      <c r="G463" s="13"/>
      <c r="H463" s="12"/>
      <c r="I463" s="18"/>
      <c r="J463" s="18"/>
      <c r="K463" s="18"/>
      <c r="L463" s="24"/>
      <c r="M463" s="25"/>
      <c r="N463" s="26"/>
      <c r="O463" s="27"/>
      <c r="P463" s="18"/>
      <c r="Q463" s="18"/>
    </row>
    <row r="464" spans="1:17" ht="15">
      <c r="A464" s="8"/>
      <c r="B464" s="9"/>
      <c r="C464" s="10"/>
      <c r="D464" s="23"/>
      <c r="E464" s="18"/>
      <c r="F464" s="12"/>
      <c r="G464" s="13"/>
      <c r="H464" s="12"/>
      <c r="I464" s="18"/>
      <c r="J464" s="18"/>
      <c r="K464" s="18"/>
      <c r="L464" s="24"/>
      <c r="M464" s="25"/>
      <c r="N464" s="26"/>
      <c r="O464" s="27"/>
      <c r="P464" s="18"/>
      <c r="Q464" s="18"/>
    </row>
    <row r="465" spans="1:17" ht="15">
      <c r="A465" s="8"/>
      <c r="B465" s="9"/>
      <c r="C465" s="10"/>
      <c r="D465" s="23"/>
      <c r="E465" s="18"/>
      <c r="F465" s="12"/>
      <c r="G465" s="13"/>
      <c r="H465" s="12"/>
      <c r="I465" s="18"/>
      <c r="J465" s="18"/>
      <c r="K465" s="18"/>
      <c r="L465" s="24"/>
      <c r="M465" s="25"/>
      <c r="N465" s="26"/>
      <c r="O465" s="27"/>
      <c r="P465" s="18"/>
      <c r="Q465" s="18"/>
    </row>
    <row r="466" spans="1:17" ht="15">
      <c r="A466" s="8"/>
      <c r="B466" s="9"/>
      <c r="C466" s="10"/>
      <c r="D466" s="23"/>
      <c r="E466" s="18"/>
      <c r="F466" s="12"/>
      <c r="G466" s="13"/>
      <c r="H466" s="12"/>
      <c r="I466" s="18"/>
      <c r="J466" s="18"/>
      <c r="K466" s="18"/>
      <c r="L466" s="24"/>
      <c r="M466" s="25"/>
      <c r="N466" s="26"/>
      <c r="O466" s="27"/>
      <c r="P466" s="18"/>
      <c r="Q466" s="18"/>
    </row>
    <row r="467" spans="1:17" ht="15">
      <c r="A467" s="8"/>
      <c r="B467" s="9"/>
      <c r="C467" s="10"/>
      <c r="D467" s="23"/>
      <c r="E467" s="18"/>
      <c r="F467" s="12"/>
      <c r="G467" s="13"/>
      <c r="H467" s="12"/>
      <c r="I467" s="18"/>
      <c r="J467" s="18"/>
      <c r="K467" s="18"/>
      <c r="L467" s="24"/>
      <c r="M467" s="25"/>
      <c r="N467" s="26"/>
      <c r="O467" s="27"/>
      <c r="P467" s="18"/>
      <c r="Q467" s="18"/>
    </row>
    <row r="468" spans="1:17" ht="15">
      <c r="A468" s="8"/>
      <c r="B468" s="9"/>
      <c r="C468" s="10"/>
      <c r="D468" s="23"/>
      <c r="E468" s="18"/>
      <c r="F468" s="12"/>
      <c r="G468" s="13"/>
      <c r="H468" s="12"/>
      <c r="I468" s="18"/>
      <c r="J468" s="18"/>
      <c r="K468" s="18"/>
      <c r="L468" s="24"/>
      <c r="M468" s="25"/>
      <c r="N468" s="26"/>
      <c r="O468" s="27"/>
      <c r="P468" s="18"/>
      <c r="Q468" s="18"/>
    </row>
    <row r="469" spans="1:17" ht="15">
      <c r="A469" s="8"/>
      <c r="B469" s="9"/>
      <c r="C469" s="10"/>
      <c r="D469" s="23"/>
      <c r="E469" s="18"/>
      <c r="F469" s="12"/>
      <c r="G469" s="13"/>
      <c r="H469" s="12"/>
      <c r="I469" s="18"/>
      <c r="J469" s="18"/>
      <c r="K469" s="18"/>
      <c r="L469" s="24"/>
      <c r="M469" s="25"/>
      <c r="N469" s="26"/>
      <c r="O469" s="27"/>
      <c r="P469" s="18"/>
      <c r="Q469" s="18"/>
    </row>
    <row r="470" spans="1:17" ht="15">
      <c r="A470" s="8"/>
      <c r="B470" s="9"/>
      <c r="C470" s="10"/>
      <c r="D470" s="23"/>
      <c r="E470" s="18"/>
      <c r="F470" s="12"/>
      <c r="G470" s="13"/>
      <c r="H470" s="12"/>
      <c r="I470" s="18"/>
      <c r="J470" s="18"/>
      <c r="K470" s="18"/>
      <c r="L470" s="24"/>
      <c r="M470" s="25"/>
      <c r="N470" s="26"/>
      <c r="O470" s="27"/>
      <c r="P470" s="18"/>
      <c r="Q470" s="18"/>
    </row>
    <row r="471" spans="1:17" ht="15">
      <c r="A471" s="8"/>
      <c r="B471" s="9"/>
      <c r="C471" s="10"/>
      <c r="D471" s="23"/>
      <c r="E471" s="18"/>
      <c r="F471" s="12"/>
      <c r="G471" s="13"/>
      <c r="H471" s="12"/>
      <c r="I471" s="18"/>
      <c r="J471" s="18"/>
      <c r="K471" s="18"/>
      <c r="L471" s="24"/>
      <c r="M471" s="25"/>
      <c r="N471" s="26"/>
      <c r="O471" s="27"/>
      <c r="P471" s="18"/>
      <c r="Q471" s="18"/>
    </row>
    <row r="472" spans="1:17" ht="15">
      <c r="A472" s="8"/>
      <c r="B472" s="9"/>
      <c r="C472" s="10"/>
      <c r="D472" s="23"/>
      <c r="E472" s="18"/>
      <c r="F472" s="12"/>
      <c r="G472" s="13"/>
      <c r="H472" s="12"/>
      <c r="I472" s="18"/>
      <c r="J472" s="18"/>
      <c r="K472" s="18"/>
      <c r="L472" s="24"/>
      <c r="M472" s="25"/>
      <c r="N472" s="26"/>
      <c r="O472" s="27"/>
      <c r="P472" s="18"/>
      <c r="Q472" s="18"/>
    </row>
    <row r="473" spans="1:17" ht="15">
      <c r="A473" s="8"/>
      <c r="B473" s="9"/>
      <c r="C473" s="10"/>
      <c r="D473" s="23"/>
      <c r="E473" s="18"/>
      <c r="F473" s="12"/>
      <c r="G473" s="13"/>
      <c r="H473" s="12"/>
      <c r="I473" s="18"/>
      <c r="J473" s="18"/>
      <c r="K473" s="18"/>
      <c r="L473" s="24"/>
      <c r="M473" s="25"/>
      <c r="N473" s="26"/>
      <c r="O473" s="27"/>
      <c r="P473" s="18"/>
      <c r="Q473" s="18"/>
    </row>
    <row r="474" spans="1:17" ht="15">
      <c r="A474" s="8"/>
      <c r="B474" s="9"/>
      <c r="C474" s="10"/>
      <c r="D474" s="23"/>
      <c r="E474" s="18"/>
      <c r="F474" s="12"/>
      <c r="G474" s="13"/>
      <c r="H474" s="12"/>
      <c r="I474" s="18"/>
      <c r="J474" s="18"/>
      <c r="K474" s="18"/>
      <c r="L474" s="24"/>
      <c r="M474" s="25"/>
      <c r="N474" s="26"/>
      <c r="O474" s="27"/>
      <c r="P474" s="18"/>
      <c r="Q474" s="18"/>
    </row>
    <row r="475" spans="1:17" ht="15">
      <c r="A475" s="8"/>
      <c r="B475" s="9"/>
      <c r="C475" s="10"/>
      <c r="D475" s="23"/>
      <c r="E475" s="18"/>
      <c r="F475" s="12"/>
      <c r="G475" s="13"/>
      <c r="H475" s="12"/>
      <c r="I475" s="18"/>
      <c r="J475" s="18"/>
      <c r="K475" s="18"/>
      <c r="L475" s="24"/>
      <c r="M475" s="25"/>
      <c r="N475" s="26"/>
      <c r="O475" s="27"/>
      <c r="P475" s="18"/>
      <c r="Q475" s="18"/>
    </row>
    <row r="476" spans="1:17" ht="15">
      <c r="A476" s="8"/>
      <c r="B476" s="9"/>
      <c r="C476" s="10"/>
      <c r="D476" s="23"/>
      <c r="E476" s="18"/>
      <c r="F476" s="12"/>
      <c r="G476" s="13"/>
      <c r="H476" s="12"/>
      <c r="I476" s="18"/>
      <c r="J476" s="18"/>
      <c r="K476" s="18"/>
      <c r="L476" s="24"/>
      <c r="M476" s="25"/>
      <c r="N476" s="26"/>
      <c r="O476" s="27"/>
      <c r="P476" s="18"/>
      <c r="Q476" s="18"/>
    </row>
    <row r="477" spans="1:17" ht="15">
      <c r="A477" s="8"/>
      <c r="B477" s="9"/>
      <c r="C477" s="10"/>
      <c r="D477" s="23"/>
      <c r="E477" s="18"/>
      <c r="F477" s="12"/>
      <c r="G477" s="13"/>
      <c r="H477" s="12"/>
      <c r="I477" s="18"/>
      <c r="J477" s="18"/>
      <c r="K477" s="18"/>
      <c r="L477" s="24"/>
      <c r="M477" s="25"/>
      <c r="N477" s="26"/>
      <c r="O477" s="27"/>
      <c r="P477" s="18"/>
      <c r="Q477" s="18"/>
    </row>
    <row r="478" spans="1:17" ht="15">
      <c r="A478" s="8"/>
      <c r="B478" s="9"/>
      <c r="C478" s="10"/>
      <c r="D478" s="23"/>
      <c r="E478" s="18"/>
      <c r="F478" s="12"/>
      <c r="G478" s="13"/>
      <c r="H478" s="12"/>
      <c r="I478" s="18"/>
      <c r="J478" s="18"/>
      <c r="K478" s="18"/>
      <c r="L478" s="24"/>
      <c r="M478" s="25"/>
      <c r="N478" s="26"/>
      <c r="O478" s="27"/>
      <c r="P478" s="18"/>
      <c r="Q478" s="18"/>
    </row>
    <row r="479" spans="1:17" ht="15">
      <c r="A479" s="8"/>
      <c r="B479" s="9"/>
      <c r="C479" s="10"/>
      <c r="D479" s="23"/>
      <c r="E479" s="18"/>
      <c r="F479" s="12"/>
      <c r="G479" s="13"/>
      <c r="H479" s="12"/>
      <c r="I479" s="18"/>
      <c r="J479" s="18"/>
      <c r="K479" s="18"/>
      <c r="L479" s="24"/>
      <c r="M479" s="25"/>
      <c r="N479" s="26"/>
      <c r="O479" s="27"/>
      <c r="P479" s="18"/>
      <c r="Q479" s="18"/>
    </row>
    <row r="480" spans="1:17" ht="15">
      <c r="A480" s="8"/>
      <c r="B480" s="9"/>
      <c r="C480" s="10"/>
      <c r="D480" s="23"/>
      <c r="E480" s="18"/>
      <c r="F480" s="12"/>
      <c r="G480" s="13"/>
      <c r="H480" s="12"/>
      <c r="I480" s="18"/>
      <c r="J480" s="18"/>
      <c r="K480" s="18"/>
      <c r="L480" s="24"/>
      <c r="M480" s="25"/>
      <c r="N480" s="26"/>
      <c r="O480" s="27"/>
      <c r="P480" s="18"/>
      <c r="Q480" s="18"/>
    </row>
    <row r="481" spans="1:17" ht="15">
      <c r="A481" s="8"/>
      <c r="B481" s="9"/>
      <c r="C481" s="10"/>
      <c r="D481" s="23"/>
      <c r="E481" s="18"/>
      <c r="F481" s="12"/>
      <c r="G481" s="13"/>
      <c r="H481" s="12"/>
      <c r="I481" s="18"/>
      <c r="J481" s="18"/>
      <c r="K481" s="18"/>
      <c r="L481" s="24"/>
      <c r="M481" s="25"/>
      <c r="N481" s="26"/>
      <c r="O481" s="27"/>
      <c r="P481" s="18"/>
      <c r="Q481" s="18"/>
    </row>
    <row r="482" spans="1:17" ht="15">
      <c r="A482" s="8"/>
      <c r="B482" s="9"/>
      <c r="C482" s="10"/>
      <c r="D482" s="23"/>
      <c r="E482" s="18"/>
      <c r="F482" s="12"/>
      <c r="G482" s="13"/>
      <c r="H482" s="12"/>
      <c r="I482" s="18"/>
      <c r="J482" s="18"/>
      <c r="K482" s="18"/>
      <c r="L482" s="24"/>
      <c r="M482" s="25"/>
      <c r="N482" s="26"/>
      <c r="O482" s="27"/>
      <c r="P482" s="18"/>
      <c r="Q482" s="18"/>
    </row>
    <row r="483" spans="1:17" ht="15">
      <c r="A483" s="8"/>
      <c r="B483" s="9"/>
      <c r="C483" s="10"/>
      <c r="D483" s="23"/>
      <c r="E483" s="18"/>
      <c r="F483" s="12"/>
      <c r="G483" s="13"/>
      <c r="H483" s="12"/>
      <c r="I483" s="18"/>
      <c r="J483" s="18"/>
      <c r="K483" s="18"/>
      <c r="L483" s="24"/>
      <c r="M483" s="25"/>
      <c r="N483" s="26"/>
      <c r="O483" s="27"/>
      <c r="P483" s="18"/>
      <c r="Q483" s="18"/>
    </row>
    <row r="484" spans="1:17" ht="15">
      <c r="A484" s="8"/>
      <c r="B484" s="9"/>
      <c r="C484" s="10"/>
      <c r="D484" s="23"/>
      <c r="E484" s="18"/>
      <c r="F484" s="12"/>
      <c r="G484" s="13"/>
      <c r="H484" s="12"/>
      <c r="I484" s="18"/>
      <c r="J484" s="18"/>
      <c r="K484" s="18"/>
      <c r="L484" s="24"/>
      <c r="M484" s="25"/>
      <c r="N484" s="26"/>
      <c r="O484" s="27"/>
      <c r="P484" s="18"/>
      <c r="Q484" s="18"/>
    </row>
    <row r="485" spans="1:17" ht="15">
      <c r="A485" s="8"/>
      <c r="B485" s="9"/>
      <c r="C485" s="10"/>
      <c r="D485" s="23"/>
      <c r="E485" s="18"/>
      <c r="F485" s="12"/>
      <c r="G485" s="13"/>
      <c r="H485" s="12"/>
      <c r="I485" s="18"/>
      <c r="J485" s="18"/>
      <c r="K485" s="18"/>
      <c r="L485" s="24"/>
      <c r="M485" s="25"/>
      <c r="N485" s="26"/>
      <c r="O485" s="27"/>
      <c r="P485" s="18"/>
      <c r="Q485" s="18"/>
    </row>
    <row r="486" spans="1:17" ht="15">
      <c r="A486" s="8"/>
      <c r="B486" s="9"/>
      <c r="C486" s="10"/>
      <c r="D486" s="23"/>
      <c r="E486" s="18"/>
      <c r="F486" s="12"/>
      <c r="G486" s="13"/>
      <c r="H486" s="12"/>
      <c r="I486" s="18"/>
      <c r="J486" s="18"/>
      <c r="K486" s="18"/>
      <c r="L486" s="24"/>
      <c r="M486" s="25"/>
      <c r="N486" s="26"/>
      <c r="O486" s="27"/>
      <c r="P486" s="18"/>
      <c r="Q486" s="18"/>
    </row>
    <row r="487" spans="1:17" ht="15">
      <c r="A487" s="8"/>
      <c r="B487" s="9"/>
      <c r="C487" s="10"/>
      <c r="D487" s="23"/>
      <c r="E487" s="18"/>
      <c r="F487" s="12"/>
      <c r="G487" s="13"/>
      <c r="H487" s="12"/>
      <c r="I487" s="18"/>
      <c r="J487" s="18"/>
      <c r="K487" s="18"/>
      <c r="L487" s="24"/>
      <c r="M487" s="25"/>
      <c r="N487" s="26"/>
      <c r="O487" s="27"/>
      <c r="P487" s="18"/>
      <c r="Q487" s="18"/>
    </row>
    <row r="488" spans="1:17" ht="15">
      <c r="A488" s="8"/>
      <c r="B488" s="9"/>
      <c r="C488" s="10"/>
      <c r="D488" s="23"/>
      <c r="E488" s="18"/>
      <c r="F488" s="12"/>
      <c r="G488" s="13"/>
      <c r="H488" s="12"/>
      <c r="I488" s="18"/>
      <c r="J488" s="18"/>
      <c r="K488" s="18"/>
      <c r="L488" s="24"/>
      <c r="M488" s="25"/>
      <c r="N488" s="26"/>
      <c r="O488" s="27"/>
      <c r="P488" s="18"/>
      <c r="Q488" s="18"/>
    </row>
    <row r="489" spans="1:17" ht="15">
      <c r="A489" s="8"/>
      <c r="B489" s="9"/>
      <c r="C489" s="10"/>
      <c r="D489" s="23"/>
      <c r="E489" s="18"/>
      <c r="F489" s="12"/>
      <c r="G489" s="13"/>
      <c r="H489" s="12"/>
      <c r="I489" s="18"/>
      <c r="J489" s="18"/>
      <c r="K489" s="18"/>
      <c r="L489" s="24"/>
      <c r="M489" s="25"/>
      <c r="N489" s="26"/>
      <c r="O489" s="27"/>
      <c r="P489" s="18"/>
      <c r="Q489" s="18"/>
    </row>
    <row r="490" spans="1:17" ht="15">
      <c r="A490" s="8"/>
      <c r="B490" s="9"/>
      <c r="C490" s="10"/>
      <c r="D490" s="23"/>
      <c r="E490" s="18"/>
      <c r="F490" s="12"/>
      <c r="G490" s="13"/>
      <c r="H490" s="12"/>
      <c r="I490" s="18"/>
      <c r="J490" s="18"/>
      <c r="K490" s="18"/>
      <c r="L490" s="24"/>
      <c r="M490" s="25"/>
      <c r="N490" s="26"/>
      <c r="O490" s="27"/>
      <c r="P490" s="18"/>
      <c r="Q490" s="18"/>
    </row>
    <row r="491" spans="1:17" ht="15">
      <c r="A491" s="8"/>
      <c r="B491" s="9"/>
      <c r="C491" s="10"/>
      <c r="D491" s="23"/>
      <c r="E491" s="18"/>
      <c r="F491" s="12"/>
      <c r="G491" s="13"/>
      <c r="H491" s="12"/>
      <c r="I491" s="18"/>
      <c r="J491" s="18"/>
      <c r="K491" s="18"/>
      <c r="L491" s="24"/>
      <c r="M491" s="25"/>
      <c r="N491" s="26"/>
      <c r="O491" s="27"/>
      <c r="P491" s="18"/>
      <c r="Q491" s="18"/>
    </row>
    <row r="492" spans="1:17" ht="15">
      <c r="A492" s="8"/>
      <c r="B492" s="9"/>
      <c r="C492" s="10"/>
      <c r="D492" s="23"/>
      <c r="E492" s="18"/>
      <c r="F492" s="12"/>
      <c r="G492" s="13"/>
      <c r="H492" s="12"/>
      <c r="I492" s="18"/>
      <c r="J492" s="18"/>
      <c r="K492" s="18"/>
      <c r="L492" s="24"/>
      <c r="M492" s="25"/>
      <c r="N492" s="26"/>
      <c r="O492" s="27"/>
      <c r="P492" s="18"/>
      <c r="Q492" s="18"/>
    </row>
    <row r="493" spans="1:17" ht="15">
      <c r="A493" s="8"/>
      <c r="B493" s="9"/>
      <c r="C493" s="10"/>
      <c r="D493" s="23"/>
      <c r="E493" s="18"/>
      <c r="F493" s="12"/>
      <c r="G493" s="13"/>
      <c r="H493" s="12"/>
      <c r="I493" s="18"/>
      <c r="J493" s="18"/>
      <c r="K493" s="18"/>
      <c r="L493" s="24"/>
      <c r="M493" s="25"/>
      <c r="N493" s="26"/>
      <c r="O493" s="27"/>
      <c r="P493" s="18"/>
      <c r="Q493" s="18"/>
    </row>
    <row r="494" spans="1:17" ht="15">
      <c r="A494" s="8"/>
      <c r="B494" s="9"/>
      <c r="C494" s="10"/>
      <c r="D494" s="23"/>
      <c r="E494" s="18"/>
      <c r="F494" s="12"/>
      <c r="G494" s="13"/>
      <c r="H494" s="12"/>
      <c r="I494" s="18"/>
      <c r="J494" s="18"/>
      <c r="K494" s="18"/>
      <c r="L494" s="24"/>
      <c r="M494" s="25"/>
      <c r="N494" s="26"/>
      <c r="O494" s="27"/>
      <c r="P494" s="18"/>
      <c r="Q494" s="18"/>
    </row>
    <row r="495" spans="1:17" ht="15">
      <c r="A495" s="8"/>
      <c r="B495" s="9"/>
      <c r="C495" s="10"/>
      <c r="D495" s="23"/>
      <c r="E495" s="18"/>
      <c r="F495" s="12"/>
      <c r="G495" s="13"/>
      <c r="H495" s="12"/>
      <c r="I495" s="18"/>
      <c r="J495" s="18"/>
      <c r="K495" s="18"/>
      <c r="L495" s="24"/>
      <c r="M495" s="25"/>
      <c r="N495" s="26"/>
      <c r="O495" s="27"/>
      <c r="P495" s="18"/>
      <c r="Q495" s="18"/>
    </row>
    <row r="496" spans="1:17" ht="15">
      <c r="A496" s="8"/>
      <c r="B496" s="9"/>
      <c r="C496" s="10"/>
      <c r="D496" s="23"/>
      <c r="E496" s="18"/>
      <c r="F496" s="12"/>
      <c r="G496" s="13"/>
      <c r="H496" s="12"/>
      <c r="I496" s="18"/>
      <c r="J496" s="18"/>
      <c r="K496" s="18"/>
      <c r="L496" s="24"/>
      <c r="M496" s="25"/>
      <c r="N496" s="26"/>
      <c r="O496" s="27"/>
      <c r="P496" s="18"/>
      <c r="Q496" s="18"/>
    </row>
    <row r="497" spans="1:17" ht="15">
      <c r="A497" s="8"/>
      <c r="B497" s="9"/>
      <c r="C497" s="10"/>
      <c r="D497" s="23"/>
      <c r="E497" s="18"/>
      <c r="F497" s="12"/>
      <c r="G497" s="13"/>
      <c r="H497" s="12"/>
      <c r="I497" s="18"/>
      <c r="J497" s="18"/>
      <c r="K497" s="18"/>
      <c r="L497" s="24"/>
      <c r="M497" s="25"/>
      <c r="N497" s="26"/>
      <c r="O497" s="27"/>
      <c r="P497" s="18"/>
      <c r="Q497" s="18"/>
    </row>
    <row r="498" spans="1:17" ht="15">
      <c r="A498" s="8"/>
      <c r="B498" s="9"/>
      <c r="C498" s="10"/>
      <c r="D498" s="23"/>
      <c r="E498" s="18"/>
      <c r="F498" s="12"/>
      <c r="G498" s="13"/>
      <c r="H498" s="12"/>
      <c r="I498" s="18"/>
      <c r="J498" s="18"/>
      <c r="K498" s="18"/>
      <c r="L498" s="24"/>
      <c r="M498" s="25"/>
      <c r="N498" s="26"/>
      <c r="O498" s="27"/>
      <c r="P498" s="18"/>
      <c r="Q498" s="18"/>
    </row>
    <row r="499" spans="1:17" ht="15">
      <c r="A499" s="8"/>
      <c r="B499" s="9"/>
      <c r="C499" s="10"/>
      <c r="D499" s="23"/>
      <c r="E499" s="18"/>
      <c r="F499" s="12"/>
      <c r="G499" s="13"/>
      <c r="H499" s="12"/>
      <c r="I499" s="18"/>
      <c r="J499" s="18"/>
      <c r="K499" s="18"/>
      <c r="L499" s="24"/>
      <c r="M499" s="25"/>
      <c r="N499" s="26"/>
      <c r="O499" s="27"/>
      <c r="P499" s="18"/>
      <c r="Q499" s="18"/>
    </row>
    <row r="500" spans="1:17" ht="15">
      <c r="A500" s="8"/>
      <c r="B500" s="9"/>
      <c r="C500" s="10"/>
      <c r="D500" s="23"/>
      <c r="E500" s="18"/>
      <c r="F500" s="12"/>
      <c r="G500" s="13"/>
      <c r="H500" s="12"/>
      <c r="I500" s="18"/>
      <c r="J500" s="18"/>
      <c r="K500" s="18"/>
      <c r="L500" s="24"/>
      <c r="M500" s="25"/>
      <c r="N500" s="26"/>
      <c r="O500" s="27"/>
      <c r="P500" s="18"/>
      <c r="Q500" s="18"/>
    </row>
    <row r="501" spans="1:17" ht="15">
      <c r="A501" s="8"/>
      <c r="B501" s="9"/>
      <c r="C501" s="10"/>
      <c r="D501" s="23"/>
      <c r="E501" s="18"/>
      <c r="F501" s="12"/>
      <c r="G501" s="13"/>
      <c r="H501" s="12"/>
      <c r="I501" s="18"/>
      <c r="J501" s="18"/>
      <c r="K501" s="18"/>
      <c r="L501" s="24"/>
      <c r="M501" s="25"/>
      <c r="N501" s="26"/>
      <c r="O501" s="27"/>
      <c r="P501" s="18"/>
      <c r="Q501" s="18"/>
    </row>
    <row r="502" spans="1:17" ht="15">
      <c r="A502" s="8"/>
      <c r="B502" s="9"/>
      <c r="C502" s="10"/>
      <c r="D502" s="23"/>
      <c r="E502" s="18"/>
      <c r="F502" s="12"/>
      <c r="G502" s="13"/>
      <c r="H502" s="12"/>
      <c r="I502" s="18"/>
      <c r="J502" s="18"/>
      <c r="K502" s="18"/>
      <c r="L502" s="24"/>
      <c r="M502" s="25"/>
      <c r="N502" s="26"/>
      <c r="O502" s="27"/>
      <c r="P502" s="18"/>
      <c r="Q502" s="18"/>
    </row>
    <row r="503" spans="1:17" ht="15">
      <c r="A503" s="8"/>
      <c r="B503" s="9"/>
      <c r="C503" s="10"/>
      <c r="D503" s="23"/>
      <c r="E503" s="18"/>
      <c r="F503" s="12"/>
      <c r="G503" s="13"/>
      <c r="H503" s="12"/>
      <c r="I503" s="18"/>
      <c r="J503" s="18"/>
      <c r="K503" s="18"/>
      <c r="L503" s="24"/>
      <c r="M503" s="25"/>
      <c r="N503" s="26"/>
      <c r="O503" s="27"/>
      <c r="P503" s="18"/>
      <c r="Q503" s="18"/>
    </row>
    <row r="504" spans="1:17" ht="15">
      <c r="A504" s="8"/>
      <c r="B504" s="9"/>
      <c r="C504" s="10"/>
      <c r="D504" s="23"/>
      <c r="E504" s="18"/>
      <c r="F504" s="12"/>
      <c r="G504" s="13"/>
      <c r="H504" s="12"/>
      <c r="I504" s="18"/>
      <c r="J504" s="18"/>
      <c r="K504" s="18"/>
      <c r="L504" s="24"/>
      <c r="M504" s="25"/>
      <c r="N504" s="26"/>
      <c r="O504" s="27"/>
      <c r="P504" s="18"/>
      <c r="Q504" s="18"/>
    </row>
    <row r="505" spans="1:17" ht="15">
      <c r="A505" s="8"/>
      <c r="B505" s="9"/>
      <c r="C505" s="10"/>
      <c r="D505" s="23"/>
      <c r="E505" s="18"/>
      <c r="F505" s="12"/>
      <c r="G505" s="13"/>
      <c r="H505" s="12"/>
      <c r="I505" s="18"/>
      <c r="J505" s="18"/>
      <c r="K505" s="18"/>
      <c r="L505" s="24"/>
      <c r="M505" s="25"/>
      <c r="N505" s="26"/>
      <c r="O505" s="27"/>
      <c r="P505" s="18"/>
      <c r="Q505" s="18"/>
    </row>
    <row r="506" spans="1:17" ht="15">
      <c r="A506" s="8"/>
      <c r="B506" s="9"/>
      <c r="C506" s="10"/>
      <c r="D506" s="23"/>
      <c r="E506" s="18"/>
      <c r="F506" s="12"/>
      <c r="G506" s="13"/>
      <c r="H506" s="12"/>
      <c r="I506" s="18"/>
      <c r="J506" s="18"/>
      <c r="K506" s="18"/>
      <c r="L506" s="24"/>
      <c r="M506" s="25"/>
      <c r="N506" s="26"/>
      <c r="O506" s="27"/>
      <c r="P506" s="18"/>
      <c r="Q506" s="18"/>
    </row>
    <row r="507" spans="1:17" ht="15">
      <c r="A507" s="8"/>
      <c r="B507" s="9"/>
      <c r="C507" s="10"/>
      <c r="D507" s="23"/>
      <c r="E507" s="18"/>
      <c r="F507" s="12"/>
      <c r="G507" s="13"/>
      <c r="H507" s="12"/>
      <c r="I507" s="18"/>
      <c r="J507" s="18"/>
      <c r="K507" s="18"/>
      <c r="L507" s="24"/>
      <c r="M507" s="25"/>
      <c r="N507" s="26"/>
      <c r="O507" s="27"/>
      <c r="P507" s="18"/>
      <c r="Q507" s="18"/>
    </row>
    <row r="508" spans="1:17" ht="15">
      <c r="A508" s="8"/>
      <c r="B508" s="9"/>
      <c r="C508" s="10"/>
      <c r="D508" s="23"/>
      <c r="E508" s="18"/>
      <c r="F508" s="12"/>
      <c r="G508" s="13"/>
      <c r="H508" s="12"/>
      <c r="I508" s="18"/>
      <c r="J508" s="18"/>
      <c r="K508" s="18"/>
      <c r="L508" s="24"/>
      <c r="M508" s="25"/>
      <c r="N508" s="26"/>
      <c r="O508" s="27"/>
      <c r="P508" s="18"/>
      <c r="Q508" s="18"/>
    </row>
    <row r="509" spans="1:17" ht="15">
      <c r="A509" s="8"/>
      <c r="B509" s="9"/>
      <c r="C509" s="10"/>
      <c r="D509" s="23"/>
      <c r="E509" s="18"/>
      <c r="F509" s="12"/>
      <c r="G509" s="13"/>
      <c r="H509" s="12"/>
      <c r="I509" s="18"/>
      <c r="J509" s="18"/>
      <c r="K509" s="18"/>
      <c r="L509" s="24"/>
      <c r="M509" s="25"/>
      <c r="N509" s="26"/>
      <c r="O509" s="27"/>
      <c r="P509" s="18"/>
      <c r="Q509" s="18"/>
    </row>
    <row r="510" spans="1:17" ht="15">
      <c r="A510" s="8"/>
      <c r="B510" s="9"/>
      <c r="C510" s="10"/>
      <c r="D510" s="23"/>
      <c r="E510" s="18"/>
      <c r="F510" s="12"/>
      <c r="G510" s="13"/>
      <c r="H510" s="12"/>
      <c r="I510" s="18"/>
      <c r="J510" s="18"/>
      <c r="K510" s="18"/>
      <c r="L510" s="24"/>
      <c r="M510" s="25"/>
      <c r="N510" s="26"/>
      <c r="O510" s="27"/>
      <c r="P510" s="18"/>
      <c r="Q510" s="18"/>
    </row>
    <row r="511" spans="1:17" ht="15">
      <c r="A511" s="8"/>
      <c r="B511" s="9"/>
      <c r="C511" s="10"/>
      <c r="D511" s="23"/>
      <c r="E511" s="18"/>
      <c r="F511" s="12"/>
      <c r="G511" s="13"/>
      <c r="H511" s="12"/>
      <c r="I511" s="18"/>
      <c r="J511" s="18"/>
      <c r="K511" s="18"/>
      <c r="L511" s="24"/>
      <c r="M511" s="25"/>
      <c r="N511" s="26"/>
      <c r="O511" s="27"/>
      <c r="P511" s="18"/>
      <c r="Q511" s="18"/>
    </row>
    <row r="512" spans="1:17" ht="15">
      <c r="A512" s="8"/>
      <c r="B512" s="9"/>
      <c r="C512" s="10"/>
      <c r="D512" s="23"/>
      <c r="E512" s="18"/>
      <c r="F512" s="12"/>
      <c r="G512" s="13"/>
      <c r="H512" s="12"/>
      <c r="I512" s="18"/>
      <c r="J512" s="18"/>
      <c r="K512" s="18"/>
      <c r="L512" s="24"/>
      <c r="M512" s="25"/>
      <c r="N512" s="26"/>
      <c r="O512" s="27"/>
      <c r="P512" s="18"/>
      <c r="Q512" s="18"/>
    </row>
    <row r="513" spans="1:17" ht="15">
      <c r="A513" s="8"/>
      <c r="B513" s="9"/>
      <c r="C513" s="10"/>
      <c r="D513" s="23"/>
      <c r="E513" s="18"/>
      <c r="F513" s="12"/>
      <c r="G513" s="13"/>
      <c r="H513" s="12"/>
      <c r="I513" s="18"/>
      <c r="J513" s="18"/>
      <c r="K513" s="18"/>
      <c r="L513" s="24"/>
      <c r="M513" s="25"/>
      <c r="N513" s="26"/>
      <c r="O513" s="27"/>
      <c r="P513" s="18"/>
      <c r="Q513" s="18"/>
    </row>
    <row r="514" spans="1:17" ht="15">
      <c r="A514" s="8"/>
      <c r="B514" s="9"/>
      <c r="C514" s="10"/>
      <c r="D514" s="23"/>
      <c r="E514" s="18"/>
      <c r="F514" s="12"/>
      <c r="G514" s="13"/>
      <c r="H514" s="12"/>
      <c r="I514" s="18"/>
      <c r="J514" s="18"/>
      <c r="K514" s="18"/>
      <c r="L514" s="24"/>
      <c r="M514" s="25"/>
      <c r="N514" s="26"/>
      <c r="O514" s="27"/>
      <c r="P514" s="18"/>
      <c r="Q514" s="18"/>
    </row>
    <row r="515" spans="1:17" ht="15">
      <c r="A515" s="8"/>
      <c r="B515" s="9"/>
      <c r="C515" s="10"/>
      <c r="D515" s="23"/>
      <c r="E515" s="18"/>
      <c r="F515" s="12"/>
      <c r="G515" s="13"/>
      <c r="H515" s="12"/>
      <c r="I515" s="18"/>
      <c r="J515" s="18"/>
      <c r="K515" s="18"/>
      <c r="L515" s="24"/>
      <c r="M515" s="25"/>
      <c r="N515" s="26"/>
      <c r="O515" s="27"/>
      <c r="P515" s="18"/>
      <c r="Q515" s="18"/>
    </row>
    <row r="516" spans="1:17" ht="15">
      <c r="A516" s="8"/>
      <c r="B516" s="9"/>
      <c r="C516" s="10"/>
      <c r="D516" s="23"/>
      <c r="E516" s="18"/>
      <c r="F516" s="12"/>
      <c r="G516" s="13"/>
      <c r="H516" s="12"/>
      <c r="I516" s="18"/>
      <c r="J516" s="18"/>
      <c r="K516" s="18"/>
      <c r="L516" s="24"/>
      <c r="M516" s="25"/>
      <c r="N516" s="26"/>
      <c r="O516" s="27"/>
      <c r="P516" s="18"/>
      <c r="Q516" s="18"/>
    </row>
    <row r="517" spans="1:17" ht="15">
      <c r="A517" s="8"/>
      <c r="B517" s="9"/>
      <c r="C517" s="10"/>
      <c r="D517" s="23"/>
      <c r="E517" s="18"/>
      <c r="F517" s="12"/>
      <c r="G517" s="13"/>
      <c r="H517" s="12"/>
      <c r="I517" s="18"/>
      <c r="J517" s="18"/>
      <c r="K517" s="18"/>
      <c r="L517" s="24"/>
      <c r="M517" s="25"/>
      <c r="N517" s="26"/>
      <c r="O517" s="27"/>
      <c r="P517" s="18"/>
      <c r="Q517" s="18"/>
    </row>
    <row r="518" spans="1:17" ht="15">
      <c r="A518" s="8"/>
      <c r="B518" s="9"/>
      <c r="C518" s="10"/>
      <c r="D518" s="23"/>
      <c r="E518" s="18"/>
      <c r="F518" s="12"/>
      <c r="G518" s="13"/>
      <c r="H518" s="12"/>
      <c r="I518" s="18"/>
      <c r="J518" s="18"/>
      <c r="K518" s="18"/>
      <c r="L518" s="24"/>
      <c r="M518" s="25"/>
      <c r="N518" s="26"/>
      <c r="O518" s="27"/>
      <c r="P518" s="18"/>
      <c r="Q518" s="18"/>
    </row>
    <row r="519" spans="1:17" ht="15">
      <c r="A519" s="8"/>
      <c r="B519" s="9"/>
      <c r="C519" s="10"/>
      <c r="D519" s="23"/>
      <c r="E519" s="18"/>
      <c r="F519" s="12"/>
      <c r="G519" s="13"/>
      <c r="H519" s="12"/>
      <c r="I519" s="18"/>
      <c r="J519" s="18"/>
      <c r="K519" s="18"/>
      <c r="L519" s="24"/>
      <c r="M519" s="25"/>
      <c r="N519" s="26"/>
      <c r="O519" s="27"/>
      <c r="P519" s="18"/>
      <c r="Q519" s="18"/>
    </row>
    <row r="520" spans="1:17" ht="15">
      <c r="A520" s="8"/>
      <c r="B520" s="9"/>
      <c r="C520" s="10"/>
      <c r="D520" s="23"/>
      <c r="E520" s="18"/>
      <c r="F520" s="12"/>
      <c r="G520" s="13"/>
      <c r="H520" s="12"/>
      <c r="I520" s="18"/>
      <c r="J520" s="18"/>
      <c r="K520" s="18"/>
      <c r="L520" s="24"/>
      <c r="M520" s="25"/>
      <c r="N520" s="26"/>
      <c r="O520" s="27"/>
      <c r="P520" s="18"/>
      <c r="Q520" s="18"/>
    </row>
    <row r="521" spans="1:17" ht="15">
      <c r="A521" s="8"/>
      <c r="B521" s="9"/>
      <c r="C521" s="10"/>
      <c r="D521" s="23"/>
      <c r="E521" s="18"/>
      <c r="F521" s="12"/>
      <c r="G521" s="13"/>
      <c r="H521" s="12"/>
      <c r="I521" s="18"/>
      <c r="J521" s="18"/>
      <c r="K521" s="18"/>
      <c r="L521" s="24"/>
      <c r="M521" s="25"/>
      <c r="N521" s="26"/>
      <c r="O521" s="27"/>
      <c r="P521" s="18"/>
      <c r="Q521" s="18"/>
    </row>
    <row r="522" spans="1:17" ht="15">
      <c r="A522" s="8"/>
      <c r="B522" s="9"/>
      <c r="C522" s="10"/>
      <c r="D522" s="23"/>
      <c r="E522" s="18"/>
      <c r="F522" s="12"/>
      <c r="G522" s="13"/>
      <c r="H522" s="12"/>
      <c r="I522" s="18"/>
      <c r="J522" s="18"/>
      <c r="K522" s="18"/>
      <c r="L522" s="24"/>
      <c r="M522" s="25"/>
      <c r="N522" s="26"/>
      <c r="O522" s="27"/>
      <c r="P522" s="18"/>
      <c r="Q522" s="18"/>
    </row>
    <row r="523" spans="1:17" ht="15">
      <c r="A523" s="8"/>
      <c r="B523" s="9"/>
      <c r="C523" s="10"/>
      <c r="D523" s="23"/>
      <c r="E523" s="18"/>
      <c r="F523" s="12"/>
      <c r="G523" s="13"/>
      <c r="H523" s="12"/>
      <c r="I523" s="18"/>
      <c r="J523" s="18"/>
      <c r="K523" s="18"/>
      <c r="L523" s="24"/>
      <c r="M523" s="25"/>
      <c r="N523" s="26"/>
      <c r="O523" s="27"/>
      <c r="P523" s="18"/>
      <c r="Q523" s="18"/>
    </row>
    <row r="524" spans="1:17" ht="15">
      <c r="A524" s="8"/>
      <c r="B524" s="9"/>
      <c r="C524" s="10"/>
      <c r="D524" s="23"/>
      <c r="E524" s="18"/>
      <c r="F524" s="12"/>
      <c r="G524" s="13"/>
      <c r="H524" s="12"/>
      <c r="I524" s="18"/>
      <c r="J524" s="18"/>
      <c r="K524" s="18"/>
      <c r="L524" s="24"/>
      <c r="M524" s="25"/>
      <c r="N524" s="26"/>
      <c r="O524" s="27"/>
      <c r="P524" s="18"/>
      <c r="Q524" s="18"/>
    </row>
    <row r="525" spans="1:17" ht="15">
      <c r="A525" s="8"/>
      <c r="B525" s="9"/>
      <c r="C525" s="10"/>
      <c r="D525" s="23"/>
      <c r="E525" s="18"/>
      <c r="F525" s="12"/>
      <c r="G525" s="13"/>
      <c r="H525" s="12"/>
      <c r="I525" s="18"/>
      <c r="J525" s="18"/>
      <c r="K525" s="18"/>
      <c r="L525" s="24"/>
      <c r="M525" s="25"/>
      <c r="N525" s="26"/>
      <c r="O525" s="27"/>
      <c r="P525" s="18"/>
      <c r="Q525" s="18"/>
    </row>
    <row r="526" spans="1:17" ht="15">
      <c r="A526" s="8"/>
      <c r="B526" s="9"/>
      <c r="C526" s="10"/>
      <c r="D526" s="23"/>
      <c r="E526" s="18"/>
      <c r="F526" s="12"/>
      <c r="G526" s="13"/>
      <c r="H526" s="12"/>
      <c r="I526" s="18"/>
      <c r="J526" s="18"/>
      <c r="K526" s="18"/>
      <c r="L526" s="24"/>
      <c r="M526" s="25"/>
      <c r="N526" s="26"/>
      <c r="O526" s="27"/>
      <c r="P526" s="18"/>
      <c r="Q526" s="18"/>
    </row>
    <row r="527" spans="1:17" ht="15">
      <c r="A527" s="8"/>
      <c r="B527" s="9"/>
      <c r="C527" s="10"/>
      <c r="D527" s="23"/>
      <c r="E527" s="18"/>
      <c r="F527" s="12"/>
      <c r="G527" s="13"/>
      <c r="H527" s="12"/>
      <c r="I527" s="18"/>
      <c r="J527" s="18"/>
      <c r="K527" s="18"/>
      <c r="L527" s="24"/>
      <c r="M527" s="25"/>
      <c r="N527" s="26"/>
      <c r="O527" s="27"/>
      <c r="P527" s="18"/>
      <c r="Q527" s="18"/>
    </row>
    <row r="528" spans="1:17" ht="15">
      <c r="A528" s="8"/>
      <c r="B528" s="9"/>
      <c r="C528" s="10"/>
      <c r="D528" s="23"/>
      <c r="E528" s="18"/>
      <c r="F528" s="12"/>
      <c r="G528" s="13"/>
      <c r="H528" s="12"/>
      <c r="I528" s="18"/>
      <c r="J528" s="18"/>
      <c r="K528" s="18"/>
      <c r="L528" s="24"/>
      <c r="M528" s="25"/>
      <c r="N528" s="26"/>
      <c r="O528" s="27"/>
      <c r="P528" s="18"/>
      <c r="Q528" s="18"/>
    </row>
    <row r="529" spans="1:17" ht="15">
      <c r="A529" s="8"/>
      <c r="B529" s="9"/>
      <c r="C529" s="10"/>
      <c r="D529" s="23"/>
      <c r="E529" s="18"/>
      <c r="F529" s="12"/>
      <c r="G529" s="13"/>
      <c r="H529" s="12"/>
      <c r="I529" s="18"/>
      <c r="J529" s="18"/>
      <c r="K529" s="18"/>
      <c r="L529" s="24"/>
      <c r="M529" s="25"/>
      <c r="N529" s="26"/>
      <c r="O529" s="27"/>
      <c r="P529" s="18"/>
      <c r="Q529" s="18"/>
    </row>
    <row r="530" spans="1:17" ht="15">
      <c r="A530" s="8"/>
      <c r="B530" s="9"/>
      <c r="C530" s="10"/>
      <c r="D530" s="23"/>
      <c r="E530" s="18"/>
      <c r="F530" s="12"/>
      <c r="G530" s="13"/>
      <c r="H530" s="12"/>
      <c r="I530" s="18"/>
      <c r="J530" s="18"/>
      <c r="K530" s="18"/>
      <c r="L530" s="24"/>
      <c r="M530" s="25"/>
      <c r="N530" s="26"/>
      <c r="O530" s="27"/>
      <c r="P530" s="18"/>
      <c r="Q530" s="18"/>
    </row>
    <row r="531" spans="1:17" ht="15">
      <c r="A531" s="8"/>
      <c r="B531" s="9"/>
      <c r="C531" s="10"/>
      <c r="D531" s="23"/>
      <c r="E531" s="18"/>
      <c r="F531" s="12"/>
      <c r="G531" s="13"/>
      <c r="H531" s="12"/>
      <c r="I531" s="18"/>
      <c r="J531" s="18"/>
      <c r="K531" s="18"/>
      <c r="L531" s="24"/>
      <c r="M531" s="25"/>
      <c r="N531" s="26"/>
      <c r="O531" s="27"/>
      <c r="P531" s="18"/>
      <c r="Q531" s="18"/>
    </row>
    <row r="532" spans="1:17" ht="15">
      <c r="A532" s="8"/>
      <c r="B532" s="9"/>
      <c r="C532" s="10"/>
      <c r="D532" s="23"/>
      <c r="E532" s="18"/>
      <c r="F532" s="12"/>
      <c r="G532" s="13"/>
      <c r="H532" s="12"/>
      <c r="I532" s="18"/>
      <c r="J532" s="18"/>
      <c r="K532" s="18"/>
      <c r="L532" s="24"/>
      <c r="M532" s="25"/>
      <c r="N532" s="26"/>
      <c r="O532" s="27"/>
      <c r="P532" s="18"/>
      <c r="Q532" s="18"/>
    </row>
    <row r="533" spans="1:17" ht="15">
      <c r="A533" s="8"/>
      <c r="B533" s="9"/>
      <c r="C533" s="10"/>
      <c r="D533" s="23"/>
      <c r="E533" s="18"/>
      <c r="F533" s="12"/>
      <c r="G533" s="13"/>
      <c r="H533" s="12"/>
      <c r="I533" s="18"/>
      <c r="J533" s="18"/>
      <c r="K533" s="18"/>
      <c r="L533" s="24"/>
      <c r="M533" s="25"/>
      <c r="N533" s="26"/>
      <c r="O533" s="27"/>
      <c r="P533" s="18"/>
      <c r="Q533" s="18"/>
    </row>
    <row r="534" spans="1:17" ht="15">
      <c r="A534" s="8"/>
      <c r="B534" s="9"/>
      <c r="C534" s="10"/>
      <c r="D534" s="23"/>
      <c r="E534" s="18"/>
      <c r="F534" s="12"/>
      <c r="G534" s="13"/>
      <c r="H534" s="12"/>
      <c r="I534" s="18"/>
      <c r="J534" s="18"/>
      <c r="K534" s="18"/>
      <c r="L534" s="24"/>
      <c r="M534" s="25"/>
      <c r="N534" s="26"/>
      <c r="O534" s="27"/>
      <c r="P534" s="18"/>
      <c r="Q534" s="18"/>
    </row>
    <row r="535" spans="1:17" ht="15">
      <c r="A535" s="8"/>
      <c r="B535" s="9"/>
      <c r="C535" s="10"/>
      <c r="D535" s="23"/>
      <c r="E535" s="18"/>
      <c r="F535" s="12"/>
      <c r="G535" s="13"/>
      <c r="H535" s="12"/>
      <c r="I535" s="18"/>
      <c r="J535" s="18"/>
      <c r="K535" s="18"/>
      <c r="L535" s="24"/>
      <c r="M535" s="25"/>
      <c r="N535" s="26"/>
      <c r="O535" s="27"/>
      <c r="P535" s="18"/>
      <c r="Q535" s="18"/>
    </row>
    <row r="536" spans="1:17" ht="15">
      <c r="A536" s="8"/>
      <c r="B536" s="9"/>
      <c r="C536" s="10"/>
      <c r="D536" s="23"/>
      <c r="E536" s="18"/>
      <c r="F536" s="12"/>
      <c r="G536" s="13"/>
      <c r="H536" s="12"/>
      <c r="I536" s="18"/>
      <c r="J536" s="18"/>
      <c r="K536" s="18"/>
      <c r="L536" s="24"/>
      <c r="M536" s="25"/>
      <c r="N536" s="26"/>
      <c r="O536" s="27"/>
      <c r="P536" s="18"/>
      <c r="Q536" s="18"/>
    </row>
    <row r="537" spans="1:17" ht="15">
      <c r="A537" s="8"/>
      <c r="B537" s="9"/>
      <c r="C537" s="10"/>
      <c r="D537" s="23"/>
      <c r="E537" s="18"/>
      <c r="F537" s="12"/>
      <c r="G537" s="13"/>
      <c r="H537" s="12"/>
      <c r="I537" s="18"/>
      <c r="J537" s="18"/>
      <c r="K537" s="18"/>
      <c r="L537" s="24"/>
      <c r="M537" s="25"/>
      <c r="N537" s="26"/>
      <c r="O537" s="27"/>
      <c r="P537" s="18"/>
      <c r="Q537" s="18"/>
    </row>
    <row r="538" spans="1:17" ht="15">
      <c r="A538" s="8"/>
      <c r="B538" s="9"/>
      <c r="C538" s="10"/>
      <c r="D538" s="23"/>
      <c r="E538" s="18"/>
      <c r="F538" s="12"/>
      <c r="G538" s="13"/>
      <c r="H538" s="12"/>
      <c r="I538" s="18"/>
      <c r="J538" s="18"/>
      <c r="K538" s="18"/>
      <c r="L538" s="24"/>
      <c r="M538" s="25"/>
      <c r="N538" s="26"/>
      <c r="O538" s="27"/>
      <c r="P538" s="18"/>
      <c r="Q538" s="18"/>
    </row>
    <row r="539" spans="1:17" ht="15">
      <c r="A539" s="8"/>
      <c r="B539" s="9"/>
      <c r="C539" s="10"/>
      <c r="D539" s="23"/>
      <c r="E539" s="18"/>
      <c r="F539" s="12"/>
      <c r="G539" s="13"/>
      <c r="H539" s="12"/>
      <c r="I539" s="18"/>
      <c r="J539" s="18"/>
      <c r="K539" s="18"/>
      <c r="L539" s="24"/>
      <c r="M539" s="25"/>
      <c r="N539" s="26"/>
      <c r="O539" s="27"/>
      <c r="P539" s="18"/>
      <c r="Q539" s="18"/>
    </row>
    <row r="540" spans="1:17" ht="15">
      <c r="A540" s="8"/>
      <c r="B540" s="9"/>
      <c r="C540" s="10"/>
      <c r="D540" s="23"/>
      <c r="E540" s="18"/>
      <c r="F540" s="12"/>
      <c r="G540" s="13"/>
      <c r="H540" s="12"/>
      <c r="I540" s="18"/>
      <c r="J540" s="18"/>
      <c r="K540" s="18"/>
      <c r="L540" s="24"/>
      <c r="M540" s="25"/>
      <c r="N540" s="26"/>
      <c r="O540" s="27"/>
      <c r="P540" s="18"/>
      <c r="Q540" s="18"/>
    </row>
    <row r="541" spans="1:17" ht="15">
      <c r="A541" s="8"/>
      <c r="B541" s="9"/>
      <c r="C541" s="10"/>
      <c r="D541" s="23"/>
      <c r="E541" s="18"/>
      <c r="F541" s="12"/>
      <c r="G541" s="13"/>
      <c r="H541" s="12"/>
      <c r="I541" s="18"/>
      <c r="J541" s="18"/>
      <c r="K541" s="18"/>
      <c r="L541" s="24"/>
      <c r="M541" s="25"/>
      <c r="N541" s="26"/>
      <c r="O541" s="27"/>
      <c r="P541" s="18"/>
      <c r="Q541" s="18"/>
    </row>
    <row r="542" spans="1:17" ht="15">
      <c r="A542" s="8"/>
      <c r="B542" s="9"/>
      <c r="C542" s="10"/>
      <c r="D542" s="23"/>
      <c r="E542" s="18"/>
      <c r="F542" s="12"/>
      <c r="G542" s="13"/>
      <c r="H542" s="12"/>
      <c r="I542" s="18"/>
      <c r="J542" s="18"/>
      <c r="K542" s="18"/>
      <c r="L542" s="24"/>
      <c r="M542" s="25"/>
      <c r="N542" s="26"/>
      <c r="O542" s="27"/>
      <c r="P542" s="18"/>
      <c r="Q542" s="18"/>
    </row>
    <row r="543" spans="1:17" ht="15">
      <c r="A543" s="8"/>
      <c r="B543" s="9"/>
      <c r="C543" s="10"/>
      <c r="D543" s="23"/>
      <c r="E543" s="18"/>
      <c r="F543" s="12"/>
      <c r="G543" s="13"/>
      <c r="H543" s="12"/>
      <c r="I543" s="18"/>
      <c r="J543" s="18"/>
      <c r="K543" s="18"/>
      <c r="L543" s="24"/>
      <c r="M543" s="25"/>
      <c r="N543" s="26"/>
      <c r="O543" s="27"/>
      <c r="P543" s="18"/>
      <c r="Q543" s="18"/>
    </row>
    <row r="544" spans="1:17" ht="15">
      <c r="A544" s="8"/>
      <c r="B544" s="9"/>
      <c r="C544" s="10"/>
      <c r="D544" s="23"/>
      <c r="E544" s="18"/>
      <c r="F544" s="12"/>
      <c r="G544" s="13"/>
      <c r="H544" s="12"/>
      <c r="I544" s="18"/>
      <c r="J544" s="18"/>
      <c r="K544" s="18"/>
      <c r="L544" s="24"/>
      <c r="M544" s="25"/>
      <c r="N544" s="26"/>
      <c r="O544" s="27"/>
      <c r="P544" s="18"/>
      <c r="Q544" s="18"/>
    </row>
    <row r="545" spans="1:17" ht="15">
      <c r="A545" s="8"/>
      <c r="B545" s="9"/>
      <c r="C545" s="10"/>
      <c r="D545" s="23"/>
      <c r="E545" s="18"/>
      <c r="F545" s="12"/>
      <c r="G545" s="13"/>
      <c r="H545" s="12"/>
      <c r="I545" s="18"/>
      <c r="J545" s="18"/>
      <c r="K545" s="18"/>
      <c r="L545" s="24"/>
      <c r="M545" s="25"/>
      <c r="N545" s="26"/>
      <c r="O545" s="27"/>
      <c r="P545" s="18"/>
      <c r="Q545" s="18"/>
    </row>
    <row r="546" spans="1:17" ht="15">
      <c r="A546" s="8"/>
      <c r="B546" s="9"/>
      <c r="C546" s="10"/>
      <c r="D546" s="23"/>
      <c r="E546" s="18"/>
      <c r="F546" s="12"/>
      <c r="G546" s="13"/>
      <c r="H546" s="12"/>
      <c r="I546" s="18"/>
      <c r="J546" s="18"/>
      <c r="K546" s="18"/>
      <c r="L546" s="24"/>
      <c r="M546" s="25"/>
      <c r="N546" s="26"/>
      <c r="O546" s="27"/>
      <c r="P546" s="18"/>
      <c r="Q546" s="18"/>
    </row>
    <row r="547" spans="1:17" ht="15">
      <c r="A547" s="8"/>
      <c r="B547" s="9"/>
      <c r="C547" s="10"/>
      <c r="D547" s="23"/>
      <c r="E547" s="18"/>
      <c r="F547" s="12"/>
      <c r="G547" s="13"/>
      <c r="H547" s="12"/>
      <c r="I547" s="18"/>
      <c r="J547" s="18"/>
      <c r="K547" s="18"/>
      <c r="L547" s="24"/>
      <c r="M547" s="25"/>
      <c r="N547" s="26"/>
      <c r="O547" s="27"/>
      <c r="P547" s="18"/>
      <c r="Q547" s="18"/>
    </row>
    <row r="548" spans="1:17" ht="15">
      <c r="A548" s="8"/>
      <c r="B548" s="9"/>
      <c r="C548" s="10"/>
      <c r="D548" s="23"/>
      <c r="E548" s="18"/>
      <c r="F548" s="12"/>
      <c r="G548" s="13"/>
      <c r="H548" s="12"/>
      <c r="I548" s="18"/>
      <c r="J548" s="18"/>
      <c r="K548" s="18"/>
      <c r="L548" s="24"/>
      <c r="M548" s="25"/>
      <c r="N548" s="26"/>
      <c r="O548" s="27"/>
      <c r="P548" s="18"/>
      <c r="Q548" s="18"/>
    </row>
    <row r="549" spans="1:17" ht="15">
      <c r="A549" s="8"/>
      <c r="B549" s="9"/>
      <c r="C549" s="10"/>
      <c r="D549" s="23"/>
      <c r="E549" s="18"/>
      <c r="F549" s="12"/>
      <c r="G549" s="13"/>
      <c r="H549" s="12"/>
      <c r="I549" s="18"/>
      <c r="J549" s="18"/>
      <c r="K549" s="18"/>
      <c r="L549" s="24"/>
      <c r="M549" s="25"/>
      <c r="N549" s="26"/>
      <c r="O549" s="27"/>
      <c r="P549" s="18"/>
      <c r="Q549" s="18"/>
    </row>
    <row r="550" spans="1:17" ht="15">
      <c r="A550" s="8"/>
      <c r="B550" s="9"/>
      <c r="C550" s="10"/>
      <c r="D550" s="23"/>
      <c r="E550" s="18"/>
      <c r="F550" s="12"/>
      <c r="G550" s="13"/>
      <c r="H550" s="12"/>
      <c r="I550" s="18"/>
      <c r="J550" s="18"/>
      <c r="K550" s="18"/>
      <c r="L550" s="24"/>
      <c r="M550" s="25"/>
      <c r="N550" s="26"/>
      <c r="O550" s="27"/>
      <c r="P550" s="18"/>
      <c r="Q550" s="18"/>
    </row>
    <row r="551" spans="1:17" ht="15">
      <c r="A551" s="8"/>
      <c r="B551" s="9"/>
      <c r="C551" s="10"/>
      <c r="D551" s="23"/>
      <c r="E551" s="18"/>
      <c r="F551" s="12"/>
      <c r="G551" s="13"/>
      <c r="H551" s="12"/>
      <c r="I551" s="18"/>
      <c r="J551" s="18"/>
      <c r="K551" s="18"/>
      <c r="L551" s="24"/>
      <c r="M551" s="25"/>
      <c r="N551" s="26"/>
      <c r="O551" s="27"/>
      <c r="P551" s="18"/>
      <c r="Q551" s="18"/>
    </row>
    <row r="552" spans="1:17" ht="15">
      <c r="A552" s="8"/>
      <c r="B552" s="9"/>
      <c r="C552" s="10"/>
      <c r="D552" s="23"/>
      <c r="E552" s="18"/>
      <c r="F552" s="12"/>
      <c r="G552" s="13"/>
      <c r="H552" s="12"/>
      <c r="I552" s="18"/>
      <c r="J552" s="18"/>
      <c r="K552" s="18"/>
      <c r="L552" s="24"/>
      <c r="M552" s="25"/>
      <c r="N552" s="26"/>
      <c r="O552" s="27"/>
      <c r="P552" s="18"/>
      <c r="Q552" s="18"/>
    </row>
    <row r="553" spans="1:17" ht="15">
      <c r="A553" s="8"/>
      <c r="B553" s="9"/>
      <c r="C553" s="10"/>
      <c r="D553" s="23"/>
      <c r="E553" s="18"/>
      <c r="F553" s="12"/>
      <c r="G553" s="13"/>
      <c r="H553" s="12"/>
      <c r="I553" s="18"/>
      <c r="J553" s="18"/>
      <c r="K553" s="18"/>
      <c r="L553" s="24"/>
      <c r="M553" s="25"/>
      <c r="N553" s="26"/>
      <c r="O553" s="27"/>
      <c r="P553" s="18"/>
      <c r="Q553" s="18"/>
    </row>
    <row r="554" spans="1:17" ht="15">
      <c r="A554" s="8"/>
      <c r="B554" s="9"/>
      <c r="C554" s="10"/>
      <c r="D554" s="23"/>
      <c r="E554" s="18"/>
      <c r="F554" s="12"/>
      <c r="G554" s="13"/>
      <c r="H554" s="12"/>
      <c r="I554" s="18"/>
      <c r="J554" s="18"/>
      <c r="K554" s="18"/>
      <c r="L554" s="24"/>
      <c r="M554" s="25"/>
      <c r="N554" s="26"/>
      <c r="O554" s="27"/>
      <c r="P554" s="18"/>
      <c r="Q554" s="18"/>
    </row>
    <row r="555" spans="1:17" ht="15">
      <c r="A555" s="8"/>
      <c r="B555" s="9"/>
      <c r="C555" s="10"/>
      <c r="D555" s="23"/>
      <c r="E555" s="18"/>
      <c r="F555" s="12"/>
      <c r="G555" s="13"/>
      <c r="H555" s="12"/>
      <c r="I555" s="18"/>
      <c r="J555" s="18"/>
      <c r="K555" s="18"/>
      <c r="L555" s="24"/>
      <c r="M555" s="25"/>
      <c r="N555" s="26"/>
      <c r="O555" s="27"/>
      <c r="P555" s="18"/>
      <c r="Q555" s="18"/>
    </row>
    <row r="556" spans="1:17" ht="15">
      <c r="A556" s="8"/>
      <c r="B556" s="9"/>
      <c r="C556" s="10"/>
      <c r="D556" s="23"/>
      <c r="E556" s="18"/>
      <c r="F556" s="12"/>
      <c r="G556" s="13"/>
      <c r="H556" s="12"/>
      <c r="I556" s="18"/>
      <c r="J556" s="18"/>
      <c r="K556" s="18"/>
      <c r="L556" s="24"/>
      <c r="M556" s="25"/>
      <c r="N556" s="26"/>
      <c r="O556" s="27"/>
      <c r="P556" s="18"/>
      <c r="Q556" s="18"/>
    </row>
    <row r="557" spans="1:17" ht="15">
      <c r="A557" s="8"/>
      <c r="B557" s="9"/>
      <c r="C557" s="10"/>
      <c r="D557" s="23"/>
      <c r="E557" s="18"/>
      <c r="F557" s="12"/>
      <c r="G557" s="13"/>
      <c r="H557" s="12"/>
      <c r="I557" s="18"/>
      <c r="J557" s="18"/>
      <c r="K557" s="18"/>
      <c r="L557" s="24"/>
      <c r="M557" s="25"/>
      <c r="N557" s="26"/>
      <c r="O557" s="27"/>
      <c r="P557" s="18"/>
      <c r="Q557" s="18"/>
    </row>
    <row r="558" spans="1:17" ht="15">
      <c r="A558" s="8"/>
      <c r="B558" s="9"/>
      <c r="C558" s="10"/>
      <c r="D558" s="23"/>
      <c r="E558" s="18"/>
      <c r="F558" s="12"/>
      <c r="G558" s="13"/>
      <c r="H558" s="12"/>
      <c r="I558" s="18"/>
      <c r="J558" s="18"/>
      <c r="K558" s="18"/>
      <c r="L558" s="24"/>
      <c r="M558" s="25"/>
      <c r="N558" s="26"/>
      <c r="O558" s="27"/>
      <c r="P558" s="18"/>
      <c r="Q558" s="18"/>
    </row>
    <row r="559" spans="1:17" ht="15">
      <c r="A559" s="8"/>
      <c r="B559" s="9"/>
      <c r="C559" s="10"/>
      <c r="D559" s="23"/>
      <c r="E559" s="18"/>
      <c r="F559" s="12"/>
      <c r="G559" s="13"/>
      <c r="H559" s="12"/>
      <c r="I559" s="18"/>
      <c r="J559" s="18"/>
      <c r="K559" s="18"/>
      <c r="L559" s="24"/>
      <c r="M559" s="25"/>
      <c r="N559" s="26"/>
      <c r="O559" s="27"/>
      <c r="P559" s="18"/>
      <c r="Q559" s="18"/>
    </row>
    <row r="560" spans="1:17" ht="15">
      <c r="A560" s="8"/>
      <c r="B560" s="9"/>
      <c r="C560" s="10"/>
      <c r="D560" s="23"/>
      <c r="E560" s="18"/>
      <c r="F560" s="12"/>
      <c r="G560" s="13"/>
      <c r="H560" s="12"/>
      <c r="I560" s="18"/>
      <c r="J560" s="18"/>
      <c r="K560" s="18"/>
      <c r="L560" s="24"/>
      <c r="M560" s="25"/>
      <c r="N560" s="26"/>
      <c r="O560" s="27"/>
      <c r="P560" s="18"/>
      <c r="Q560" s="18"/>
    </row>
    <row r="561" spans="1:17" ht="15">
      <c r="A561" s="8"/>
      <c r="B561" s="9"/>
      <c r="C561" s="10"/>
      <c r="D561" s="23"/>
      <c r="E561" s="18"/>
      <c r="F561" s="12"/>
      <c r="G561" s="13"/>
      <c r="H561" s="12"/>
      <c r="I561" s="18"/>
      <c r="J561" s="18"/>
      <c r="K561" s="18"/>
      <c r="L561" s="24"/>
      <c r="M561" s="25"/>
      <c r="N561" s="26"/>
      <c r="O561" s="27"/>
      <c r="P561" s="18"/>
      <c r="Q561" s="18"/>
    </row>
    <row r="562" spans="1:17" ht="15">
      <c r="A562" s="8"/>
      <c r="B562" s="9"/>
      <c r="C562" s="10"/>
      <c r="D562" s="23"/>
      <c r="E562" s="18"/>
      <c r="F562" s="12"/>
      <c r="G562" s="13"/>
      <c r="H562" s="12"/>
      <c r="I562" s="18"/>
      <c r="J562" s="18"/>
      <c r="K562" s="18"/>
      <c r="L562" s="24"/>
      <c r="M562" s="25"/>
      <c r="N562" s="26"/>
      <c r="O562" s="27"/>
      <c r="P562" s="18"/>
      <c r="Q562" s="18"/>
    </row>
    <row r="563" spans="1:17" ht="15">
      <c r="A563" s="8"/>
      <c r="B563" s="9"/>
      <c r="C563" s="10"/>
      <c r="D563" s="23"/>
      <c r="E563" s="18"/>
      <c r="F563" s="12"/>
      <c r="G563" s="13"/>
      <c r="H563" s="12"/>
      <c r="I563" s="18"/>
      <c r="J563" s="18"/>
      <c r="K563" s="18"/>
      <c r="L563" s="24"/>
      <c r="M563" s="25"/>
      <c r="N563" s="26"/>
      <c r="O563" s="27"/>
      <c r="P563" s="18"/>
      <c r="Q563" s="18"/>
    </row>
    <row r="564" spans="1:17" ht="15">
      <c r="A564" s="8"/>
      <c r="B564" s="9"/>
      <c r="C564" s="10"/>
      <c r="D564" s="23"/>
      <c r="E564" s="18"/>
      <c r="F564" s="12"/>
      <c r="G564" s="13"/>
      <c r="H564" s="12"/>
      <c r="I564" s="18"/>
      <c r="J564" s="18"/>
      <c r="K564" s="18"/>
      <c r="L564" s="24"/>
      <c r="M564" s="25"/>
      <c r="N564" s="26"/>
      <c r="O564" s="27"/>
      <c r="P564" s="18"/>
      <c r="Q564" s="18"/>
    </row>
    <row r="565" spans="1:17" ht="15">
      <c r="A565" s="8"/>
      <c r="B565" s="9"/>
      <c r="C565" s="10"/>
      <c r="D565" s="23"/>
      <c r="E565" s="18"/>
      <c r="F565" s="12"/>
      <c r="G565" s="13"/>
      <c r="H565" s="12"/>
      <c r="I565" s="18"/>
      <c r="J565" s="18"/>
      <c r="K565" s="18"/>
      <c r="L565" s="24"/>
      <c r="M565" s="25"/>
      <c r="N565" s="26"/>
      <c r="O565" s="27"/>
      <c r="P565" s="18"/>
      <c r="Q565" s="18"/>
    </row>
    <row r="566" spans="1:17" ht="15">
      <c r="A566" s="8"/>
      <c r="B566" s="9"/>
      <c r="C566" s="10"/>
      <c r="D566" s="23"/>
      <c r="E566" s="18"/>
      <c r="F566" s="12"/>
      <c r="G566" s="13"/>
      <c r="H566" s="12"/>
      <c r="I566" s="18"/>
      <c r="J566" s="18"/>
      <c r="K566" s="18"/>
      <c r="L566" s="24"/>
      <c r="M566" s="25"/>
      <c r="N566" s="26"/>
      <c r="O566" s="27"/>
      <c r="P566" s="18"/>
      <c r="Q566" s="18"/>
    </row>
    <row r="567" spans="1:17" ht="15">
      <c r="A567" s="8"/>
      <c r="B567" s="9"/>
      <c r="C567" s="10"/>
      <c r="D567" s="23"/>
      <c r="E567" s="18"/>
      <c r="F567" s="12"/>
      <c r="G567" s="13"/>
      <c r="H567" s="12"/>
      <c r="I567" s="18"/>
      <c r="J567" s="18"/>
      <c r="K567" s="18"/>
      <c r="L567" s="24"/>
      <c r="M567" s="25"/>
      <c r="N567" s="26"/>
      <c r="O567" s="27"/>
      <c r="P567" s="18"/>
      <c r="Q567" s="18"/>
    </row>
    <row r="568" spans="1:17" ht="15">
      <c r="A568" s="8"/>
      <c r="B568" s="9"/>
      <c r="C568" s="10"/>
      <c r="D568" s="23"/>
      <c r="E568" s="18"/>
      <c r="F568" s="12"/>
      <c r="G568" s="13"/>
      <c r="H568" s="12"/>
      <c r="I568" s="18"/>
      <c r="J568" s="18"/>
      <c r="K568" s="18"/>
      <c r="L568" s="24"/>
      <c r="M568" s="25"/>
      <c r="N568" s="26"/>
      <c r="O568" s="27"/>
      <c r="P568" s="18"/>
      <c r="Q568" s="18"/>
    </row>
    <row r="569" spans="1:17" ht="15">
      <c r="A569" s="8"/>
      <c r="B569" s="9"/>
      <c r="C569" s="10"/>
      <c r="D569" s="23"/>
      <c r="E569" s="18"/>
      <c r="F569" s="12"/>
      <c r="G569" s="13"/>
      <c r="H569" s="12"/>
      <c r="I569" s="18"/>
      <c r="J569" s="18"/>
      <c r="K569" s="18"/>
      <c r="L569" s="24"/>
      <c r="M569" s="25"/>
      <c r="N569" s="26"/>
      <c r="O569" s="27"/>
      <c r="P569" s="18"/>
      <c r="Q569" s="18"/>
    </row>
    <row r="570" spans="1:17" ht="15">
      <c r="A570" s="8"/>
      <c r="B570" s="9"/>
      <c r="C570" s="10"/>
      <c r="D570" s="23"/>
      <c r="E570" s="18"/>
      <c r="F570" s="12"/>
      <c r="G570" s="13"/>
      <c r="H570" s="12"/>
      <c r="I570" s="18"/>
      <c r="J570" s="18"/>
      <c r="K570" s="18"/>
      <c r="L570" s="24"/>
      <c r="M570" s="25"/>
      <c r="N570" s="26"/>
      <c r="O570" s="27"/>
      <c r="P570" s="18"/>
      <c r="Q570" s="18"/>
    </row>
    <row r="571" spans="1:17" ht="15">
      <c r="A571" s="8"/>
      <c r="B571" s="9"/>
      <c r="C571" s="10"/>
      <c r="D571" s="23"/>
      <c r="E571" s="18"/>
      <c r="F571" s="12"/>
      <c r="G571" s="13"/>
      <c r="H571" s="12"/>
      <c r="I571" s="18"/>
      <c r="J571" s="18"/>
      <c r="K571" s="18"/>
      <c r="L571" s="24"/>
      <c r="M571" s="25"/>
      <c r="N571" s="26"/>
      <c r="O571" s="27"/>
      <c r="P571" s="18"/>
      <c r="Q571" s="18"/>
    </row>
    <row r="572" spans="1:17" ht="15">
      <c r="A572" s="8"/>
      <c r="B572" s="9"/>
      <c r="C572" s="10"/>
      <c r="D572" s="23"/>
      <c r="E572" s="18"/>
      <c r="F572" s="12"/>
      <c r="G572" s="13"/>
      <c r="H572" s="12"/>
      <c r="I572" s="18"/>
      <c r="J572" s="18"/>
      <c r="K572" s="18"/>
      <c r="L572" s="24"/>
      <c r="M572" s="25"/>
      <c r="N572" s="26"/>
      <c r="O572" s="27"/>
      <c r="P572" s="18"/>
      <c r="Q572" s="18"/>
    </row>
    <row r="573" spans="1:17" ht="15">
      <c r="A573" s="8"/>
      <c r="B573" s="9"/>
      <c r="C573" s="10"/>
      <c r="D573" s="23"/>
      <c r="E573" s="18"/>
      <c r="F573" s="12"/>
      <c r="G573" s="13"/>
      <c r="H573" s="12"/>
      <c r="I573" s="18"/>
      <c r="J573" s="18"/>
      <c r="K573" s="18"/>
      <c r="L573" s="24"/>
      <c r="M573" s="25"/>
      <c r="N573" s="26"/>
      <c r="O573" s="27"/>
      <c r="P573" s="18"/>
      <c r="Q573" s="18"/>
    </row>
    <row r="574" spans="1:17" ht="15">
      <c r="A574" s="8"/>
      <c r="B574" s="9"/>
      <c r="C574" s="10"/>
      <c r="D574" s="23"/>
      <c r="E574" s="18"/>
      <c r="F574" s="12"/>
      <c r="G574" s="13"/>
      <c r="H574" s="12"/>
      <c r="I574" s="18"/>
      <c r="J574" s="18"/>
      <c r="K574" s="18"/>
      <c r="L574" s="24"/>
      <c r="M574" s="25"/>
      <c r="N574" s="26"/>
      <c r="O574" s="27"/>
      <c r="P574" s="18"/>
      <c r="Q574" s="18"/>
    </row>
    <row r="575" spans="1:17" ht="15">
      <c r="A575" s="8"/>
      <c r="B575" s="9"/>
      <c r="C575" s="10"/>
      <c r="D575" s="23"/>
      <c r="E575" s="18"/>
      <c r="F575" s="12"/>
      <c r="G575" s="13"/>
      <c r="H575" s="12"/>
      <c r="I575" s="18"/>
      <c r="J575" s="18"/>
      <c r="K575" s="18"/>
      <c r="L575" s="24"/>
      <c r="M575" s="25"/>
      <c r="N575" s="26"/>
      <c r="O575" s="27"/>
      <c r="P575" s="18"/>
      <c r="Q575" s="18"/>
    </row>
    <row r="576" spans="1:17" ht="15">
      <c r="A576" s="8"/>
      <c r="B576" s="9"/>
      <c r="C576" s="10"/>
      <c r="D576" s="23"/>
      <c r="E576" s="18"/>
      <c r="F576" s="12"/>
      <c r="G576" s="13"/>
      <c r="H576" s="12"/>
      <c r="I576" s="18"/>
      <c r="J576" s="18"/>
      <c r="K576" s="18"/>
      <c r="L576" s="24"/>
      <c r="M576" s="25"/>
      <c r="N576" s="26"/>
      <c r="O576" s="27"/>
      <c r="P576" s="18"/>
      <c r="Q576" s="18"/>
    </row>
    <row r="577" spans="1:17" ht="15">
      <c r="A577" s="8"/>
      <c r="B577" s="9"/>
      <c r="C577" s="10"/>
      <c r="D577" s="23"/>
      <c r="E577" s="18"/>
      <c r="F577" s="12"/>
      <c r="G577" s="13"/>
      <c r="H577" s="12"/>
      <c r="I577" s="18"/>
      <c r="J577" s="18"/>
      <c r="K577" s="18"/>
      <c r="L577" s="24"/>
      <c r="M577" s="25"/>
      <c r="N577" s="26"/>
      <c r="O577" s="27"/>
      <c r="P577" s="18"/>
      <c r="Q577" s="18"/>
    </row>
    <row r="578" spans="1:17" ht="15">
      <c r="A578" s="8"/>
      <c r="B578" s="9"/>
      <c r="C578" s="10"/>
      <c r="D578" s="23"/>
      <c r="E578" s="18"/>
      <c r="F578" s="12"/>
      <c r="G578" s="13"/>
      <c r="H578" s="12"/>
      <c r="I578" s="18"/>
      <c r="J578" s="18"/>
      <c r="K578" s="18"/>
      <c r="L578" s="24"/>
      <c r="M578" s="25"/>
      <c r="N578" s="26"/>
      <c r="O578" s="27"/>
      <c r="P578" s="18"/>
      <c r="Q578" s="18"/>
    </row>
    <row r="579" spans="1:17" ht="15">
      <c r="A579" s="8"/>
      <c r="B579" s="9"/>
      <c r="C579" s="10"/>
      <c r="D579" s="23"/>
      <c r="E579" s="18"/>
      <c r="F579" s="12"/>
      <c r="G579" s="13"/>
      <c r="H579" s="12"/>
      <c r="I579" s="18"/>
      <c r="J579" s="18"/>
      <c r="K579" s="18"/>
      <c r="L579" s="24"/>
      <c r="M579" s="25"/>
      <c r="N579" s="26"/>
      <c r="O579" s="27"/>
      <c r="P579" s="18"/>
      <c r="Q579" s="18"/>
    </row>
    <row r="580" spans="1:17" ht="15">
      <c r="A580" s="8"/>
      <c r="B580" s="9"/>
      <c r="C580" s="10"/>
      <c r="D580" s="23"/>
      <c r="E580" s="18"/>
      <c r="F580" s="12"/>
      <c r="G580" s="13"/>
      <c r="H580" s="12"/>
      <c r="I580" s="18"/>
      <c r="J580" s="18"/>
      <c r="K580" s="18"/>
      <c r="L580" s="24"/>
      <c r="M580" s="25"/>
      <c r="N580" s="26"/>
      <c r="O580" s="27"/>
      <c r="P580" s="18"/>
      <c r="Q580" s="18"/>
    </row>
    <row r="581" spans="1:17" ht="15">
      <c r="A581" s="8"/>
      <c r="B581" s="9"/>
      <c r="C581" s="10"/>
      <c r="D581" s="23"/>
      <c r="E581" s="18"/>
      <c r="F581" s="12"/>
      <c r="G581" s="13"/>
      <c r="H581" s="12"/>
      <c r="I581" s="18"/>
      <c r="J581" s="18"/>
      <c r="K581" s="18"/>
      <c r="L581" s="24"/>
      <c r="M581" s="25"/>
      <c r="N581" s="26"/>
      <c r="O581" s="27"/>
      <c r="P581" s="18"/>
      <c r="Q581" s="18"/>
    </row>
    <row r="582" spans="1:17" ht="15">
      <c r="A582" s="8"/>
      <c r="B582" s="9"/>
      <c r="C582" s="10"/>
      <c r="D582" s="23"/>
      <c r="E582" s="18"/>
      <c r="F582" s="12"/>
      <c r="G582" s="13"/>
      <c r="H582" s="12"/>
      <c r="I582" s="18"/>
      <c r="J582" s="18"/>
      <c r="K582" s="18"/>
      <c r="L582" s="24"/>
      <c r="M582" s="25"/>
      <c r="N582" s="26"/>
      <c r="O582" s="27"/>
      <c r="P582" s="18"/>
      <c r="Q582" s="18"/>
    </row>
    <row r="583" spans="1:17" ht="15">
      <c r="A583" s="8"/>
      <c r="B583" s="9"/>
      <c r="C583" s="10"/>
      <c r="D583" s="23"/>
      <c r="E583" s="18"/>
      <c r="F583" s="12"/>
      <c r="G583" s="13"/>
      <c r="H583" s="12"/>
      <c r="I583" s="18"/>
      <c r="J583" s="18"/>
      <c r="K583" s="18"/>
      <c r="L583" s="24"/>
      <c r="M583" s="25"/>
      <c r="N583" s="26"/>
      <c r="O583" s="27"/>
      <c r="P583" s="18"/>
      <c r="Q583" s="18"/>
    </row>
    <row r="584" spans="1:17" ht="15">
      <c r="A584" s="8"/>
      <c r="B584" s="9"/>
      <c r="C584" s="10"/>
      <c r="D584" s="23"/>
      <c r="E584" s="18"/>
      <c r="F584" s="12"/>
      <c r="G584" s="13"/>
      <c r="H584" s="12"/>
      <c r="I584" s="18"/>
      <c r="J584" s="18"/>
      <c r="K584" s="18"/>
      <c r="L584" s="24"/>
      <c r="M584" s="25"/>
      <c r="N584" s="26"/>
      <c r="O584" s="27"/>
      <c r="P584" s="18"/>
      <c r="Q584" s="18"/>
    </row>
    <row r="585" spans="1:17" ht="15">
      <c r="A585" s="8"/>
      <c r="B585" s="9"/>
      <c r="C585" s="10"/>
      <c r="D585" s="23"/>
      <c r="E585" s="18"/>
      <c r="F585" s="12"/>
      <c r="G585" s="13"/>
      <c r="H585" s="12"/>
      <c r="I585" s="18"/>
      <c r="J585" s="18"/>
      <c r="K585" s="18"/>
      <c r="L585" s="24"/>
      <c r="M585" s="25"/>
      <c r="N585" s="26"/>
      <c r="O585" s="27"/>
      <c r="P585" s="18"/>
      <c r="Q585" s="18"/>
    </row>
    <row r="586" spans="1:17" ht="15">
      <c r="A586" s="8"/>
      <c r="B586" s="9"/>
      <c r="C586" s="10"/>
      <c r="D586" s="23"/>
      <c r="E586" s="18"/>
      <c r="F586" s="12"/>
      <c r="G586" s="13"/>
      <c r="H586" s="12"/>
      <c r="I586" s="18"/>
      <c r="J586" s="18"/>
      <c r="K586" s="18"/>
      <c r="L586" s="24"/>
      <c r="M586" s="25"/>
      <c r="N586" s="26"/>
      <c r="O586" s="27"/>
      <c r="P586" s="18"/>
      <c r="Q586" s="18"/>
    </row>
    <row r="587" spans="1:17" ht="15">
      <c r="A587" s="8"/>
      <c r="B587" s="9"/>
      <c r="C587" s="10"/>
      <c r="D587" s="23"/>
      <c r="E587" s="18"/>
      <c r="F587" s="12"/>
      <c r="G587" s="13"/>
      <c r="H587" s="12"/>
      <c r="I587" s="18"/>
      <c r="J587" s="18"/>
      <c r="K587" s="18"/>
      <c r="L587" s="24"/>
      <c r="M587" s="25"/>
      <c r="N587" s="26"/>
      <c r="O587" s="27"/>
      <c r="P587" s="18"/>
      <c r="Q587" s="18"/>
    </row>
    <row r="588" spans="1:17" ht="15">
      <c r="A588" s="8"/>
      <c r="B588" s="9"/>
      <c r="C588" s="10"/>
      <c r="D588" s="23"/>
      <c r="E588" s="18"/>
      <c r="F588" s="12"/>
      <c r="G588" s="13"/>
      <c r="H588" s="12"/>
      <c r="I588" s="18"/>
      <c r="J588" s="18"/>
      <c r="K588" s="18"/>
      <c r="L588" s="24"/>
      <c r="M588" s="25"/>
      <c r="N588" s="26"/>
      <c r="O588" s="27"/>
      <c r="P588" s="18"/>
      <c r="Q588" s="18"/>
    </row>
    <row r="589" spans="1:17" ht="15">
      <c r="A589" s="8"/>
      <c r="B589" s="9"/>
      <c r="C589" s="10"/>
      <c r="D589" s="23"/>
      <c r="E589" s="18"/>
      <c r="F589" s="12"/>
      <c r="G589" s="13"/>
      <c r="H589" s="12"/>
      <c r="I589" s="18"/>
      <c r="J589" s="18"/>
      <c r="K589" s="18"/>
      <c r="L589" s="24"/>
      <c r="M589" s="25"/>
      <c r="N589" s="26"/>
      <c r="O589" s="27"/>
      <c r="P589" s="18"/>
      <c r="Q589" s="18"/>
    </row>
    <row r="590" spans="1:17" ht="15">
      <c r="A590" s="8"/>
      <c r="B590" s="9"/>
      <c r="C590" s="10"/>
      <c r="D590" s="23"/>
      <c r="E590" s="18"/>
      <c r="F590" s="12"/>
      <c r="G590" s="13"/>
      <c r="H590" s="12"/>
      <c r="I590" s="18"/>
      <c r="J590" s="18"/>
      <c r="K590" s="18"/>
      <c r="L590" s="24"/>
      <c r="M590" s="25"/>
      <c r="N590" s="26"/>
      <c r="O590" s="27"/>
      <c r="P590" s="18"/>
      <c r="Q590" s="18"/>
    </row>
    <row r="591" spans="1:17" ht="15">
      <c r="A591" s="8"/>
      <c r="B591" s="9"/>
      <c r="C591" s="10"/>
      <c r="D591" s="23"/>
      <c r="E591" s="18"/>
      <c r="F591" s="12"/>
      <c r="G591" s="13"/>
      <c r="H591" s="12"/>
      <c r="I591" s="18"/>
      <c r="J591" s="18"/>
      <c r="K591" s="18"/>
      <c r="L591" s="24"/>
      <c r="M591" s="25"/>
      <c r="N591" s="26"/>
      <c r="O591" s="27"/>
      <c r="P591" s="18"/>
      <c r="Q591" s="18"/>
    </row>
    <row r="592" spans="1:17" ht="15">
      <c r="A592" s="8"/>
      <c r="B592" s="9"/>
      <c r="C592" s="10"/>
      <c r="D592" s="23"/>
      <c r="E592" s="18"/>
      <c r="F592" s="12"/>
      <c r="G592" s="13"/>
      <c r="H592" s="12"/>
      <c r="I592" s="18"/>
      <c r="J592" s="18"/>
      <c r="K592" s="18"/>
      <c r="L592" s="24"/>
      <c r="M592" s="25"/>
      <c r="N592" s="26"/>
      <c r="O592" s="27"/>
      <c r="P592" s="18"/>
      <c r="Q592" s="18"/>
    </row>
    <row r="593" spans="1:17" ht="15">
      <c r="A593" s="8"/>
      <c r="B593" s="9"/>
      <c r="C593" s="10"/>
      <c r="D593" s="23"/>
      <c r="E593" s="18"/>
      <c r="F593" s="12"/>
      <c r="G593" s="13"/>
      <c r="H593" s="12"/>
      <c r="I593" s="18"/>
      <c r="J593" s="18"/>
      <c r="K593" s="18"/>
      <c r="L593" s="24"/>
      <c r="M593" s="25"/>
      <c r="N593" s="26"/>
      <c r="O593" s="27"/>
      <c r="P593" s="18"/>
      <c r="Q593" s="18"/>
    </row>
    <row r="594" spans="1:17" ht="15">
      <c r="A594" s="8"/>
      <c r="B594" s="9"/>
      <c r="C594" s="10"/>
      <c r="D594" s="23"/>
      <c r="E594" s="18"/>
      <c r="F594" s="12"/>
      <c r="G594" s="13"/>
      <c r="H594" s="12"/>
      <c r="I594" s="18"/>
      <c r="J594" s="18"/>
      <c r="K594" s="18"/>
      <c r="L594" s="24"/>
      <c r="M594" s="25"/>
      <c r="N594" s="26"/>
      <c r="O594" s="27"/>
      <c r="P594" s="18"/>
      <c r="Q594" s="18"/>
    </row>
    <row r="595" spans="1:17" ht="15">
      <c r="A595" s="8"/>
      <c r="B595" s="9"/>
      <c r="C595" s="10"/>
      <c r="D595" s="23"/>
      <c r="E595" s="18"/>
      <c r="F595" s="12"/>
      <c r="G595" s="13"/>
      <c r="H595" s="12"/>
      <c r="I595" s="18"/>
      <c r="J595" s="18"/>
      <c r="K595" s="18"/>
      <c r="L595" s="24"/>
      <c r="M595" s="25"/>
      <c r="N595" s="26"/>
      <c r="O595" s="27"/>
      <c r="P595" s="18"/>
      <c r="Q595" s="18"/>
    </row>
    <row r="596" spans="1:17" ht="15">
      <c r="A596" s="8"/>
      <c r="B596" s="9"/>
      <c r="C596" s="10"/>
      <c r="D596" s="23"/>
      <c r="E596" s="18"/>
      <c r="F596" s="12"/>
      <c r="G596" s="13"/>
      <c r="H596" s="12"/>
      <c r="I596" s="18"/>
      <c r="J596" s="18"/>
      <c r="K596" s="18"/>
      <c r="L596" s="24"/>
      <c r="M596" s="25"/>
      <c r="N596" s="26"/>
      <c r="O596" s="27"/>
      <c r="P596" s="18"/>
      <c r="Q596" s="18"/>
    </row>
    <row r="597" spans="1:17" ht="15">
      <c r="A597" s="8"/>
      <c r="B597" s="9"/>
      <c r="C597" s="10"/>
      <c r="D597" s="23"/>
      <c r="E597" s="18"/>
      <c r="F597" s="12"/>
      <c r="G597" s="13"/>
      <c r="H597" s="12"/>
      <c r="I597" s="18"/>
      <c r="J597" s="18"/>
      <c r="K597" s="18"/>
      <c r="L597" s="24"/>
      <c r="M597" s="25"/>
      <c r="N597" s="26"/>
      <c r="O597" s="27"/>
      <c r="P597" s="18"/>
      <c r="Q597" s="18"/>
    </row>
    <row r="598" spans="1:17" ht="15">
      <c r="A598" s="8"/>
      <c r="B598" s="9"/>
      <c r="C598" s="10"/>
      <c r="D598" s="23"/>
      <c r="E598" s="18"/>
      <c r="F598" s="12"/>
      <c r="G598" s="13"/>
      <c r="H598" s="12"/>
      <c r="I598" s="18"/>
      <c r="J598" s="18"/>
      <c r="K598" s="18"/>
      <c r="L598" s="24"/>
      <c r="M598" s="25"/>
      <c r="N598" s="26"/>
      <c r="O598" s="27"/>
      <c r="P598" s="18"/>
      <c r="Q598" s="18"/>
    </row>
    <row r="599" spans="1:17" ht="15">
      <c r="A599" s="8"/>
      <c r="B599" s="9"/>
      <c r="C599" s="10"/>
      <c r="D599" s="23"/>
      <c r="E599" s="18"/>
      <c r="F599" s="12"/>
      <c r="G599" s="13"/>
      <c r="H599" s="12"/>
      <c r="I599" s="18"/>
      <c r="J599" s="18"/>
      <c r="K599" s="18"/>
      <c r="L599" s="24"/>
      <c r="M599" s="25"/>
      <c r="N599" s="26"/>
      <c r="O599" s="27"/>
      <c r="P599" s="18"/>
      <c r="Q599" s="18"/>
    </row>
    <row r="600" spans="1:17" ht="15">
      <c r="A600" s="8"/>
      <c r="B600" s="9"/>
      <c r="C600" s="10"/>
      <c r="D600" s="23"/>
      <c r="E600" s="18"/>
      <c r="F600" s="12"/>
      <c r="G600" s="13"/>
      <c r="H600" s="12"/>
      <c r="I600" s="18"/>
      <c r="J600" s="18"/>
      <c r="K600" s="18"/>
      <c r="L600" s="24"/>
      <c r="M600" s="25"/>
      <c r="N600" s="26"/>
      <c r="O600" s="27"/>
      <c r="P600" s="18"/>
      <c r="Q600" s="18"/>
    </row>
    <row r="601" spans="1:17" ht="15">
      <c r="A601" s="8"/>
      <c r="B601" s="9"/>
      <c r="C601" s="10"/>
      <c r="D601" s="23"/>
      <c r="E601" s="18"/>
      <c r="F601" s="12"/>
      <c r="G601" s="13"/>
      <c r="H601" s="12"/>
      <c r="I601" s="18"/>
      <c r="J601" s="18"/>
      <c r="K601" s="18"/>
      <c r="L601" s="24"/>
      <c r="M601" s="25"/>
      <c r="N601" s="26"/>
      <c r="O601" s="27"/>
      <c r="P601" s="18"/>
      <c r="Q601" s="18"/>
    </row>
    <row r="602" spans="1:17" ht="15">
      <c r="A602" s="8"/>
      <c r="B602" s="9"/>
      <c r="C602" s="10"/>
      <c r="D602" s="23"/>
      <c r="E602" s="18"/>
      <c r="F602" s="12"/>
      <c r="G602" s="13"/>
      <c r="H602" s="12"/>
      <c r="I602" s="18"/>
      <c r="J602" s="18"/>
      <c r="K602" s="18"/>
      <c r="L602" s="24"/>
      <c r="M602" s="25"/>
      <c r="N602" s="26"/>
      <c r="O602" s="27"/>
      <c r="P602" s="18"/>
      <c r="Q602" s="18"/>
    </row>
    <row r="603" spans="1:17" ht="15">
      <c r="A603" s="8"/>
      <c r="B603" s="9"/>
      <c r="C603" s="10"/>
      <c r="D603" s="23"/>
      <c r="E603" s="18"/>
      <c r="F603" s="12"/>
      <c r="G603" s="13"/>
      <c r="H603" s="12"/>
      <c r="I603" s="18"/>
      <c r="J603" s="18"/>
      <c r="K603" s="18"/>
      <c r="L603" s="24"/>
      <c r="M603" s="25"/>
      <c r="N603" s="26"/>
      <c r="O603" s="27"/>
      <c r="P603" s="18"/>
      <c r="Q603" s="18"/>
    </row>
    <row r="604" spans="1:17" ht="15">
      <c r="A604" s="8"/>
      <c r="B604" s="9"/>
      <c r="C604" s="10"/>
      <c r="D604" s="23"/>
      <c r="E604" s="18"/>
      <c r="F604" s="12"/>
      <c r="G604" s="13"/>
      <c r="H604" s="12"/>
      <c r="I604" s="18"/>
      <c r="J604" s="18"/>
      <c r="K604" s="18"/>
      <c r="L604" s="24"/>
      <c r="M604" s="25"/>
      <c r="N604" s="26"/>
      <c r="O604" s="27"/>
      <c r="P604" s="18"/>
      <c r="Q604" s="18"/>
    </row>
    <row r="605" spans="1:17" ht="15">
      <c r="A605" s="8"/>
      <c r="B605" s="9"/>
      <c r="C605" s="10"/>
      <c r="D605" s="23"/>
      <c r="E605" s="18"/>
      <c r="F605" s="12"/>
      <c r="G605" s="13"/>
      <c r="H605" s="12"/>
      <c r="I605" s="18"/>
      <c r="J605" s="18"/>
      <c r="K605" s="18"/>
      <c r="L605" s="24"/>
      <c r="M605" s="25"/>
      <c r="N605" s="26"/>
      <c r="O605" s="27"/>
      <c r="P605" s="18"/>
      <c r="Q605" s="18"/>
    </row>
    <row r="606" spans="1:17" ht="15">
      <c r="A606" s="8"/>
      <c r="B606" s="9"/>
      <c r="C606" s="10"/>
      <c r="D606" s="23"/>
      <c r="E606" s="18"/>
      <c r="F606" s="12"/>
      <c r="G606" s="13"/>
      <c r="H606" s="12"/>
      <c r="I606" s="18"/>
      <c r="J606" s="18"/>
      <c r="K606" s="18"/>
      <c r="L606" s="24"/>
      <c r="M606" s="25"/>
      <c r="N606" s="26"/>
      <c r="O606" s="27"/>
      <c r="P606" s="18"/>
      <c r="Q606" s="18"/>
    </row>
    <row r="607" spans="1:17" ht="15">
      <c r="A607" s="8"/>
      <c r="B607" s="9"/>
      <c r="C607" s="10"/>
      <c r="D607" s="23"/>
      <c r="E607" s="18"/>
      <c r="F607" s="12"/>
      <c r="G607" s="13"/>
      <c r="H607" s="12"/>
      <c r="I607" s="18"/>
      <c r="J607" s="18"/>
      <c r="K607" s="18"/>
      <c r="L607" s="24"/>
      <c r="M607" s="25"/>
      <c r="N607" s="26"/>
      <c r="O607" s="27"/>
      <c r="P607" s="18"/>
      <c r="Q607" s="18"/>
    </row>
    <row r="608" spans="1:17" ht="15">
      <c r="A608" s="8"/>
      <c r="B608" s="9"/>
      <c r="C608" s="10"/>
      <c r="D608" s="23"/>
      <c r="E608" s="18"/>
      <c r="F608" s="12"/>
      <c r="G608" s="13"/>
      <c r="H608" s="12"/>
      <c r="I608" s="18"/>
      <c r="J608" s="18"/>
      <c r="K608" s="18"/>
      <c r="L608" s="24"/>
      <c r="M608" s="25"/>
      <c r="N608" s="26"/>
      <c r="O608" s="27"/>
      <c r="P608" s="18"/>
      <c r="Q608" s="18"/>
    </row>
    <row r="609" spans="1:17" ht="15">
      <c r="A609" s="8"/>
      <c r="B609" s="9"/>
      <c r="C609" s="10"/>
      <c r="D609" s="23"/>
      <c r="E609" s="18"/>
      <c r="F609" s="12"/>
      <c r="G609" s="13"/>
      <c r="H609" s="12"/>
      <c r="I609" s="18"/>
      <c r="J609" s="18"/>
      <c r="K609" s="18"/>
      <c r="L609" s="24"/>
      <c r="M609" s="25"/>
      <c r="N609" s="26"/>
      <c r="O609" s="27"/>
      <c r="P609" s="18"/>
      <c r="Q609" s="18"/>
    </row>
    <row r="610" spans="1:17" ht="15">
      <c r="A610" s="8"/>
      <c r="B610" s="9"/>
      <c r="C610" s="10"/>
      <c r="D610" s="23"/>
      <c r="E610" s="18"/>
      <c r="F610" s="12"/>
      <c r="G610" s="13"/>
      <c r="H610" s="12"/>
      <c r="I610" s="18"/>
      <c r="J610" s="18"/>
      <c r="K610" s="18"/>
      <c r="L610" s="24"/>
      <c r="M610" s="25"/>
      <c r="N610" s="26"/>
      <c r="O610" s="27"/>
      <c r="P610" s="18"/>
      <c r="Q610" s="18"/>
    </row>
    <row r="611" spans="1:17" ht="15">
      <c r="A611" s="8"/>
      <c r="B611" s="9"/>
      <c r="C611" s="10"/>
      <c r="D611" s="23"/>
      <c r="E611" s="18"/>
      <c r="F611" s="12"/>
      <c r="G611" s="13"/>
      <c r="H611" s="12"/>
      <c r="I611" s="18"/>
      <c r="J611" s="18"/>
      <c r="K611" s="18"/>
      <c r="L611" s="24"/>
      <c r="M611" s="25"/>
      <c r="N611" s="26"/>
      <c r="O611" s="27"/>
      <c r="P611" s="18"/>
      <c r="Q611" s="18"/>
    </row>
    <row r="612" spans="1:17" ht="15">
      <c r="A612" s="8"/>
      <c r="B612" s="9"/>
      <c r="C612" s="10"/>
      <c r="D612" s="23"/>
      <c r="E612" s="18"/>
      <c r="F612" s="12"/>
      <c r="G612" s="13"/>
      <c r="H612" s="12"/>
      <c r="I612" s="18"/>
      <c r="J612" s="18"/>
      <c r="K612" s="18"/>
      <c r="L612" s="24"/>
      <c r="M612" s="25"/>
      <c r="N612" s="26"/>
      <c r="O612" s="27"/>
      <c r="P612" s="18"/>
      <c r="Q612" s="18"/>
    </row>
    <row r="613" spans="1:17" ht="15">
      <c r="A613" s="8"/>
      <c r="B613" s="9"/>
      <c r="C613" s="10"/>
      <c r="D613" s="23"/>
      <c r="E613" s="18"/>
      <c r="F613" s="12"/>
      <c r="G613" s="13"/>
      <c r="H613" s="12"/>
      <c r="I613" s="18"/>
      <c r="J613" s="18"/>
      <c r="K613" s="18"/>
      <c r="L613" s="24"/>
      <c r="M613" s="25"/>
      <c r="N613" s="26"/>
      <c r="O613" s="27"/>
      <c r="P613" s="18"/>
      <c r="Q613" s="18"/>
    </row>
    <row r="614" spans="1:17" ht="15">
      <c r="A614" s="8"/>
      <c r="B614" s="9"/>
      <c r="C614" s="10"/>
      <c r="D614" s="23"/>
      <c r="E614" s="18"/>
      <c r="F614" s="12"/>
      <c r="G614" s="13"/>
      <c r="H614" s="12"/>
      <c r="I614" s="18"/>
      <c r="J614" s="18"/>
      <c r="K614" s="18"/>
      <c r="L614" s="24"/>
      <c r="M614" s="25"/>
      <c r="N614" s="26"/>
      <c r="O614" s="27"/>
      <c r="P614" s="18"/>
      <c r="Q614" s="18"/>
    </row>
    <row r="615" spans="1:17" ht="15">
      <c r="A615" s="8"/>
      <c r="B615" s="9"/>
      <c r="C615" s="10"/>
      <c r="D615" s="23"/>
      <c r="E615" s="18"/>
      <c r="F615" s="12"/>
      <c r="G615" s="13"/>
      <c r="H615" s="12"/>
      <c r="I615" s="18"/>
      <c r="J615" s="18"/>
      <c r="K615" s="18"/>
      <c r="L615" s="24"/>
      <c r="M615" s="25"/>
      <c r="N615" s="26"/>
      <c r="O615" s="27"/>
      <c r="P615" s="18"/>
      <c r="Q615" s="18"/>
    </row>
    <row r="616" spans="1:17" ht="15">
      <c r="A616" s="8"/>
      <c r="B616" s="9"/>
      <c r="C616" s="10"/>
      <c r="D616" s="23"/>
      <c r="E616" s="18"/>
      <c r="F616" s="12"/>
      <c r="G616" s="13"/>
      <c r="H616" s="12"/>
      <c r="I616" s="18"/>
      <c r="J616" s="18"/>
      <c r="K616" s="18"/>
      <c r="L616" s="24"/>
      <c r="M616" s="25"/>
      <c r="N616" s="26"/>
      <c r="O616" s="27"/>
      <c r="P616" s="18"/>
      <c r="Q616" s="18"/>
    </row>
    <row r="617" spans="1:17" ht="15">
      <c r="A617" s="8"/>
      <c r="B617" s="9"/>
      <c r="C617" s="10"/>
      <c r="D617" s="23"/>
      <c r="E617" s="18"/>
      <c r="F617" s="12"/>
      <c r="G617" s="13"/>
      <c r="H617" s="12"/>
      <c r="I617" s="18"/>
      <c r="J617" s="18"/>
      <c r="K617" s="18"/>
      <c r="L617" s="24"/>
      <c r="M617" s="25"/>
      <c r="N617" s="26"/>
      <c r="O617" s="27"/>
      <c r="P617" s="18"/>
      <c r="Q617" s="18"/>
    </row>
    <row r="618" spans="1:17" ht="15">
      <c r="A618" s="8"/>
      <c r="B618" s="9"/>
      <c r="C618" s="10"/>
      <c r="D618" s="23"/>
      <c r="E618" s="18"/>
      <c r="F618" s="12"/>
      <c r="G618" s="13"/>
      <c r="H618" s="12"/>
      <c r="I618" s="18"/>
      <c r="J618" s="18"/>
      <c r="K618" s="18"/>
      <c r="L618" s="24"/>
      <c r="M618" s="25"/>
      <c r="N618" s="26"/>
      <c r="O618" s="27"/>
      <c r="P618" s="18"/>
      <c r="Q618" s="18"/>
    </row>
    <row r="619" spans="1:17" ht="15">
      <c r="A619" s="8"/>
      <c r="B619" s="9"/>
      <c r="C619" s="10"/>
      <c r="D619" s="23"/>
      <c r="E619" s="18"/>
      <c r="F619" s="12"/>
      <c r="G619" s="13"/>
      <c r="H619" s="12"/>
      <c r="I619" s="18"/>
      <c r="J619" s="18"/>
      <c r="K619" s="18"/>
      <c r="L619" s="24"/>
      <c r="M619" s="25"/>
      <c r="N619" s="26"/>
      <c r="O619" s="27"/>
      <c r="P619" s="18"/>
      <c r="Q619" s="18"/>
    </row>
    <row r="620" spans="1:17" ht="15">
      <c r="A620" s="8"/>
      <c r="B620" s="9"/>
      <c r="C620" s="10"/>
      <c r="D620" s="23"/>
      <c r="E620" s="18"/>
      <c r="F620" s="12"/>
      <c r="G620" s="13"/>
      <c r="H620" s="12"/>
      <c r="I620" s="18"/>
      <c r="J620" s="18"/>
      <c r="K620" s="18"/>
      <c r="L620" s="24"/>
      <c r="M620" s="25"/>
      <c r="N620" s="26"/>
      <c r="O620" s="27"/>
      <c r="P620" s="18"/>
      <c r="Q620" s="18"/>
    </row>
    <row r="621" spans="1:17" ht="15">
      <c r="A621" s="8"/>
      <c r="B621" s="9"/>
      <c r="C621" s="10"/>
      <c r="D621" s="23"/>
      <c r="E621" s="18"/>
      <c r="F621" s="12"/>
      <c r="G621" s="13"/>
      <c r="H621" s="12"/>
      <c r="I621" s="18"/>
      <c r="J621" s="18"/>
      <c r="K621" s="18"/>
      <c r="L621" s="24"/>
      <c r="M621" s="25"/>
      <c r="N621" s="26"/>
      <c r="O621" s="27"/>
      <c r="P621" s="18"/>
      <c r="Q621" s="18"/>
    </row>
    <row r="622" spans="1:17" ht="15">
      <c r="A622" s="8"/>
      <c r="B622" s="9"/>
      <c r="C622" s="10"/>
      <c r="D622" s="23"/>
      <c r="E622" s="18"/>
      <c r="F622" s="12"/>
      <c r="G622" s="13"/>
      <c r="H622" s="12"/>
      <c r="I622" s="18"/>
      <c r="J622" s="18"/>
      <c r="K622" s="18"/>
      <c r="L622" s="24"/>
      <c r="M622" s="25"/>
      <c r="N622" s="26"/>
      <c r="O622" s="27"/>
      <c r="P622" s="18"/>
      <c r="Q622" s="18"/>
    </row>
    <row r="623" spans="1:17" ht="15">
      <c r="A623" s="8"/>
      <c r="B623" s="9"/>
      <c r="C623" s="10"/>
      <c r="D623" s="23"/>
      <c r="E623" s="18"/>
      <c r="F623" s="12"/>
      <c r="G623" s="13"/>
      <c r="H623" s="12"/>
      <c r="I623" s="18"/>
      <c r="J623" s="18"/>
      <c r="K623" s="18"/>
      <c r="L623" s="24"/>
      <c r="M623" s="25"/>
      <c r="N623" s="26"/>
      <c r="O623" s="27"/>
      <c r="P623" s="18"/>
      <c r="Q623" s="18"/>
    </row>
    <row r="624" spans="1:17" ht="15">
      <c r="A624" s="8"/>
      <c r="B624" s="9"/>
      <c r="C624" s="10"/>
      <c r="D624" s="23"/>
      <c r="E624" s="18"/>
      <c r="F624" s="12"/>
      <c r="G624" s="13"/>
      <c r="H624" s="12"/>
      <c r="I624" s="18"/>
      <c r="J624" s="18"/>
      <c r="K624" s="18"/>
      <c r="L624" s="24"/>
      <c r="M624" s="25"/>
      <c r="N624" s="26"/>
      <c r="O624" s="27"/>
      <c r="P624" s="18"/>
      <c r="Q624" s="18"/>
    </row>
    <row r="625" spans="1:17" ht="15">
      <c r="A625" s="8"/>
      <c r="B625" s="9"/>
      <c r="C625" s="10"/>
      <c r="D625" s="23"/>
      <c r="E625" s="18"/>
      <c r="F625" s="12"/>
      <c r="G625" s="13"/>
      <c r="H625" s="12"/>
      <c r="I625" s="18"/>
      <c r="J625" s="18"/>
      <c r="K625" s="18"/>
      <c r="L625" s="24"/>
      <c r="M625" s="25"/>
      <c r="N625" s="26"/>
      <c r="O625" s="27"/>
      <c r="P625" s="18"/>
      <c r="Q625" s="18"/>
    </row>
    <row r="626" spans="1:17" ht="15">
      <c r="A626" s="8"/>
      <c r="B626" s="9"/>
      <c r="C626" s="10"/>
      <c r="D626" s="23"/>
      <c r="E626" s="18"/>
      <c r="F626" s="12"/>
      <c r="G626" s="13"/>
      <c r="H626" s="12"/>
      <c r="I626" s="18"/>
      <c r="J626" s="18"/>
      <c r="K626" s="18"/>
      <c r="L626" s="24"/>
      <c r="M626" s="25"/>
      <c r="N626" s="26"/>
      <c r="O626" s="27"/>
      <c r="P626" s="18"/>
      <c r="Q626" s="18"/>
    </row>
    <row r="627" spans="1:17" ht="15">
      <c r="A627" s="8"/>
      <c r="B627" s="9"/>
      <c r="C627" s="10"/>
      <c r="D627" s="23"/>
      <c r="E627" s="18"/>
      <c r="F627" s="12"/>
      <c r="G627" s="13"/>
      <c r="H627" s="12"/>
      <c r="I627" s="18"/>
      <c r="J627" s="18"/>
      <c r="K627" s="18"/>
      <c r="L627" s="24"/>
      <c r="M627" s="25"/>
      <c r="N627" s="26"/>
      <c r="O627" s="27"/>
      <c r="P627" s="18"/>
      <c r="Q627" s="18"/>
    </row>
    <row r="628" spans="1:17" ht="15">
      <c r="A628" s="8"/>
      <c r="B628" s="9"/>
      <c r="C628" s="10"/>
      <c r="D628" s="23"/>
      <c r="E628" s="18"/>
      <c r="F628" s="12"/>
      <c r="G628" s="13"/>
      <c r="H628" s="12"/>
      <c r="I628" s="18"/>
      <c r="J628" s="18"/>
      <c r="K628" s="18"/>
      <c r="L628" s="24"/>
      <c r="M628" s="25"/>
      <c r="N628" s="26"/>
      <c r="O628" s="27"/>
      <c r="P628" s="18"/>
      <c r="Q628" s="18"/>
    </row>
    <row r="629" spans="1:17" ht="15">
      <c r="A629" s="8"/>
      <c r="B629" s="9"/>
      <c r="C629" s="10"/>
      <c r="D629" s="23"/>
      <c r="E629" s="18"/>
      <c r="F629" s="12"/>
      <c r="G629" s="13"/>
      <c r="H629" s="12"/>
      <c r="I629" s="18"/>
      <c r="J629" s="18"/>
      <c r="K629" s="18"/>
      <c r="L629" s="24"/>
      <c r="M629" s="25"/>
      <c r="N629" s="26"/>
      <c r="O629" s="27"/>
      <c r="P629" s="18"/>
      <c r="Q629" s="18"/>
    </row>
    <row r="630" spans="1:17" ht="15">
      <c r="A630" s="8"/>
      <c r="B630" s="9"/>
      <c r="C630" s="10"/>
      <c r="D630" s="23"/>
      <c r="E630" s="18"/>
      <c r="F630" s="12"/>
      <c r="G630" s="13"/>
      <c r="H630" s="12"/>
      <c r="I630" s="18"/>
      <c r="J630" s="18"/>
      <c r="K630" s="18"/>
      <c r="L630" s="24"/>
      <c r="M630" s="25"/>
      <c r="N630" s="26"/>
      <c r="O630" s="27"/>
      <c r="P630" s="18"/>
      <c r="Q630" s="18"/>
    </row>
    <row r="631" spans="1:17" ht="15">
      <c r="A631" s="8"/>
      <c r="B631" s="9"/>
      <c r="C631" s="10"/>
      <c r="D631" s="23"/>
      <c r="E631" s="18"/>
      <c r="F631" s="12"/>
      <c r="G631" s="13"/>
      <c r="H631" s="12"/>
      <c r="I631" s="18"/>
      <c r="J631" s="18"/>
      <c r="K631" s="18"/>
      <c r="L631" s="24"/>
      <c r="M631" s="25"/>
      <c r="N631" s="26"/>
      <c r="O631" s="27"/>
      <c r="P631" s="18"/>
      <c r="Q631" s="18"/>
    </row>
    <row r="632" spans="1:17" ht="15">
      <c r="A632" s="8"/>
      <c r="B632" s="9"/>
      <c r="C632" s="10"/>
      <c r="D632" s="23"/>
      <c r="E632" s="18"/>
      <c r="F632" s="12"/>
      <c r="G632" s="13"/>
      <c r="H632" s="12"/>
      <c r="I632" s="18"/>
      <c r="J632" s="18"/>
      <c r="K632" s="18"/>
      <c r="L632" s="24"/>
      <c r="M632" s="25"/>
      <c r="N632" s="26"/>
      <c r="O632" s="27"/>
      <c r="P632" s="18"/>
      <c r="Q632" s="18"/>
    </row>
    <row r="633" spans="1:17" ht="15">
      <c r="A633" s="8"/>
      <c r="B633" s="9"/>
      <c r="C633" s="10"/>
      <c r="D633" s="23"/>
      <c r="E633" s="18"/>
      <c r="F633" s="12"/>
      <c r="G633" s="13"/>
      <c r="H633" s="12"/>
      <c r="I633" s="18"/>
      <c r="J633" s="18"/>
      <c r="K633" s="18"/>
      <c r="L633" s="24"/>
      <c r="M633" s="25"/>
      <c r="N633" s="26"/>
      <c r="O633" s="27"/>
      <c r="P633" s="18"/>
      <c r="Q633" s="18"/>
    </row>
    <row r="634" spans="1:17" ht="15">
      <c r="A634" s="8"/>
      <c r="B634" s="9"/>
      <c r="C634" s="10"/>
      <c r="D634" s="23"/>
      <c r="E634" s="18"/>
      <c r="F634" s="12"/>
      <c r="G634" s="13"/>
      <c r="H634" s="12"/>
      <c r="I634" s="18"/>
      <c r="J634" s="18"/>
      <c r="K634" s="18"/>
      <c r="L634" s="24"/>
      <c r="M634" s="25"/>
      <c r="N634" s="26"/>
      <c r="O634" s="27"/>
      <c r="P634" s="18"/>
      <c r="Q634" s="18"/>
    </row>
    <row r="635" spans="1:17" ht="15">
      <c r="A635" s="8"/>
      <c r="B635" s="9"/>
      <c r="C635" s="10"/>
      <c r="D635" s="23"/>
      <c r="E635" s="18"/>
      <c r="F635" s="12"/>
      <c r="G635" s="13"/>
      <c r="H635" s="12"/>
      <c r="I635" s="18"/>
      <c r="J635" s="18"/>
      <c r="K635" s="18"/>
      <c r="L635" s="24"/>
      <c r="M635" s="25"/>
      <c r="N635" s="26"/>
      <c r="O635" s="27"/>
      <c r="P635" s="18"/>
      <c r="Q635" s="18"/>
    </row>
    <row r="636" spans="1:17" ht="15">
      <c r="A636" s="8"/>
      <c r="B636" s="9"/>
      <c r="C636" s="10"/>
      <c r="D636" s="23"/>
      <c r="E636" s="18"/>
      <c r="F636" s="12"/>
      <c r="G636" s="13"/>
      <c r="H636" s="12"/>
      <c r="I636" s="18"/>
      <c r="J636" s="18"/>
      <c r="K636" s="18"/>
      <c r="L636" s="24"/>
      <c r="M636" s="25"/>
      <c r="N636" s="26"/>
      <c r="O636" s="27"/>
      <c r="P636" s="18"/>
      <c r="Q636" s="18"/>
    </row>
    <row r="637" spans="1:17" ht="15">
      <c r="A637" s="8"/>
      <c r="B637" s="9"/>
      <c r="C637" s="10"/>
      <c r="D637" s="23"/>
      <c r="E637" s="18"/>
      <c r="F637" s="12"/>
      <c r="G637" s="13"/>
      <c r="H637" s="12"/>
      <c r="I637" s="18"/>
      <c r="J637" s="18"/>
      <c r="K637" s="18"/>
      <c r="L637" s="24"/>
      <c r="M637" s="25"/>
      <c r="N637" s="26"/>
      <c r="O637" s="27"/>
      <c r="P637" s="18"/>
      <c r="Q637" s="18"/>
    </row>
    <row r="638" spans="1:17" ht="15">
      <c r="A638" s="8"/>
      <c r="B638" s="9"/>
      <c r="C638" s="10"/>
      <c r="D638" s="23"/>
      <c r="E638" s="18"/>
      <c r="F638" s="12"/>
      <c r="G638" s="13"/>
      <c r="H638" s="12"/>
      <c r="I638" s="18"/>
      <c r="J638" s="18"/>
      <c r="K638" s="18"/>
      <c r="L638" s="24"/>
      <c r="M638" s="25"/>
      <c r="N638" s="26"/>
      <c r="O638" s="27"/>
      <c r="P638" s="18"/>
      <c r="Q638" s="18"/>
    </row>
    <row r="639" spans="1:17" ht="15">
      <c r="A639" s="8"/>
      <c r="B639" s="9"/>
      <c r="C639" s="10"/>
      <c r="D639" s="23"/>
      <c r="E639" s="18"/>
      <c r="F639" s="12"/>
      <c r="G639" s="13"/>
      <c r="H639" s="12"/>
      <c r="I639" s="18"/>
      <c r="J639" s="18"/>
      <c r="K639" s="18"/>
      <c r="L639" s="24"/>
      <c r="M639" s="25"/>
      <c r="N639" s="26"/>
      <c r="O639" s="27"/>
      <c r="P639" s="18"/>
      <c r="Q639" s="18"/>
    </row>
    <row r="640" spans="1:17" ht="15">
      <c r="A640" s="8"/>
      <c r="B640" s="9"/>
      <c r="C640" s="10"/>
      <c r="D640" s="23"/>
      <c r="E640" s="18"/>
      <c r="F640" s="12"/>
      <c r="G640" s="13"/>
      <c r="H640" s="12"/>
      <c r="I640" s="18"/>
      <c r="J640" s="18"/>
      <c r="K640" s="18"/>
      <c r="L640" s="24"/>
      <c r="M640" s="25"/>
      <c r="N640" s="26"/>
      <c r="O640" s="27"/>
      <c r="P640" s="18"/>
      <c r="Q640" s="18"/>
    </row>
    <row r="641" spans="1:17" ht="15">
      <c r="A641" s="8"/>
      <c r="B641" s="9"/>
      <c r="C641" s="10"/>
      <c r="D641" s="23"/>
      <c r="E641" s="18"/>
      <c r="F641" s="12"/>
      <c r="G641" s="13"/>
      <c r="H641" s="12"/>
      <c r="I641" s="18"/>
      <c r="J641" s="18"/>
      <c r="K641" s="18"/>
      <c r="L641" s="24"/>
      <c r="M641" s="25"/>
      <c r="N641" s="26"/>
      <c r="O641" s="27"/>
      <c r="P641" s="18"/>
      <c r="Q641" s="18"/>
    </row>
    <row r="642" spans="1:17" ht="15">
      <c r="A642" s="8"/>
      <c r="B642" s="9"/>
      <c r="C642" s="10"/>
      <c r="D642" s="23"/>
      <c r="E642" s="18"/>
      <c r="F642" s="12"/>
      <c r="G642" s="13"/>
      <c r="H642" s="12"/>
      <c r="I642" s="18"/>
      <c r="J642" s="18"/>
      <c r="K642" s="18"/>
      <c r="L642" s="24"/>
      <c r="M642" s="25"/>
      <c r="N642" s="26"/>
      <c r="O642" s="27"/>
      <c r="P642" s="18"/>
      <c r="Q642" s="18"/>
    </row>
    <row r="643" spans="1:17" ht="15">
      <c r="A643" s="8"/>
      <c r="B643" s="9"/>
      <c r="C643" s="10"/>
      <c r="D643" s="23"/>
      <c r="E643" s="18"/>
      <c r="F643" s="12"/>
      <c r="G643" s="13"/>
      <c r="H643" s="12"/>
      <c r="I643" s="18"/>
      <c r="J643" s="18"/>
      <c r="K643" s="18"/>
      <c r="L643" s="24"/>
      <c r="M643" s="25"/>
      <c r="N643" s="26"/>
      <c r="O643" s="27"/>
      <c r="P643" s="18"/>
      <c r="Q643" s="18"/>
    </row>
    <row r="644" spans="1:17" ht="15">
      <c r="A644" s="8"/>
      <c r="B644" s="9"/>
      <c r="C644" s="10"/>
      <c r="D644" s="23"/>
      <c r="E644" s="18"/>
      <c r="F644" s="12"/>
      <c r="G644" s="13"/>
      <c r="H644" s="12"/>
      <c r="I644" s="18"/>
      <c r="J644" s="18"/>
      <c r="K644" s="18"/>
      <c r="L644" s="24"/>
      <c r="M644" s="25"/>
      <c r="N644" s="26"/>
      <c r="O644" s="27"/>
      <c r="P644" s="18"/>
      <c r="Q644" s="18"/>
    </row>
    <row r="645" spans="1:17" ht="15">
      <c r="A645" s="8"/>
      <c r="B645" s="9"/>
      <c r="C645" s="10"/>
      <c r="D645" s="23"/>
      <c r="E645" s="18"/>
      <c r="F645" s="12"/>
      <c r="G645" s="13"/>
      <c r="H645" s="12"/>
      <c r="I645" s="18"/>
      <c r="J645" s="18"/>
      <c r="K645" s="18"/>
      <c r="L645" s="24"/>
      <c r="M645" s="25"/>
      <c r="N645" s="26"/>
      <c r="O645" s="27"/>
      <c r="P645" s="18"/>
      <c r="Q645" s="18"/>
    </row>
    <row r="646" spans="1:17" ht="15">
      <c r="A646" s="8"/>
      <c r="B646" s="9"/>
      <c r="C646" s="10"/>
      <c r="D646" s="23"/>
      <c r="E646" s="18"/>
      <c r="F646" s="12"/>
      <c r="G646" s="13"/>
      <c r="H646" s="12"/>
      <c r="I646" s="18"/>
      <c r="J646" s="18"/>
      <c r="K646" s="18"/>
      <c r="L646" s="24"/>
      <c r="M646" s="25"/>
      <c r="N646" s="26"/>
      <c r="O646" s="27"/>
      <c r="P646" s="18"/>
      <c r="Q646" s="18"/>
    </row>
    <row r="647" spans="1:17" ht="15">
      <c r="A647" s="8"/>
      <c r="B647" s="9"/>
      <c r="C647" s="10"/>
      <c r="D647" s="23"/>
      <c r="E647" s="18"/>
      <c r="F647" s="12"/>
      <c r="G647" s="13"/>
      <c r="H647" s="12"/>
      <c r="I647" s="18"/>
      <c r="J647" s="18"/>
      <c r="K647" s="18"/>
      <c r="L647" s="24"/>
      <c r="M647" s="25"/>
      <c r="N647" s="26"/>
      <c r="O647" s="27"/>
      <c r="P647" s="18"/>
      <c r="Q647" s="18"/>
    </row>
    <row r="648" spans="1:17" ht="15">
      <c r="A648" s="8"/>
      <c r="B648" s="9"/>
      <c r="C648" s="10"/>
      <c r="D648" s="23"/>
      <c r="E648" s="18"/>
      <c r="F648" s="12"/>
      <c r="G648" s="13"/>
      <c r="H648" s="12"/>
      <c r="I648" s="18"/>
      <c r="J648" s="18"/>
      <c r="K648" s="18"/>
      <c r="L648" s="24"/>
      <c r="M648" s="25"/>
      <c r="N648" s="26"/>
      <c r="O648" s="27"/>
      <c r="P648" s="18"/>
      <c r="Q648" s="18"/>
    </row>
    <row r="649" spans="1:17" ht="15">
      <c r="A649" s="8"/>
      <c r="B649" s="9"/>
      <c r="C649" s="10"/>
      <c r="D649" s="23"/>
      <c r="E649" s="18"/>
      <c r="F649" s="12"/>
      <c r="G649" s="13"/>
      <c r="H649" s="12"/>
      <c r="I649" s="18"/>
      <c r="J649" s="18"/>
      <c r="K649" s="18"/>
      <c r="L649" s="24"/>
      <c r="M649" s="25"/>
      <c r="N649" s="26"/>
      <c r="O649" s="27"/>
      <c r="P649" s="18"/>
      <c r="Q649" s="18"/>
    </row>
    <row r="650" spans="1:17" ht="15">
      <c r="A650" s="8"/>
      <c r="B650" s="9"/>
      <c r="C650" s="10"/>
      <c r="D650" s="23"/>
      <c r="E650" s="18"/>
      <c r="F650" s="12"/>
      <c r="G650" s="13"/>
      <c r="H650" s="12"/>
      <c r="I650" s="18"/>
      <c r="J650" s="18"/>
      <c r="K650" s="18"/>
      <c r="L650" s="24"/>
      <c r="M650" s="25"/>
      <c r="N650" s="26"/>
      <c r="O650" s="27"/>
      <c r="P650" s="18"/>
      <c r="Q650" s="18"/>
    </row>
    <row r="651" spans="1:17" ht="15">
      <c r="A651" s="8"/>
      <c r="B651" s="9"/>
      <c r="C651" s="10"/>
      <c r="D651" s="23"/>
      <c r="E651" s="18"/>
      <c r="F651" s="12"/>
      <c r="G651" s="13"/>
      <c r="H651" s="12"/>
      <c r="I651" s="18"/>
      <c r="J651" s="18"/>
      <c r="K651" s="18"/>
      <c r="L651" s="24"/>
      <c r="M651" s="25"/>
      <c r="N651" s="26"/>
      <c r="O651" s="27"/>
      <c r="P651" s="18"/>
      <c r="Q651" s="18"/>
    </row>
    <row r="652" spans="1:17" ht="15">
      <c r="A652" s="8"/>
      <c r="B652" s="9"/>
      <c r="C652" s="10"/>
      <c r="D652" s="23"/>
      <c r="E652" s="18"/>
      <c r="F652" s="12"/>
      <c r="G652" s="13"/>
      <c r="H652" s="12"/>
      <c r="I652" s="18"/>
      <c r="J652" s="18"/>
      <c r="K652" s="18"/>
      <c r="L652" s="24"/>
      <c r="M652" s="25"/>
      <c r="N652" s="26"/>
      <c r="O652" s="27"/>
      <c r="P652" s="18"/>
      <c r="Q652" s="18"/>
    </row>
    <row r="653" spans="1:17" ht="15">
      <c r="A653" s="8"/>
      <c r="B653" s="9"/>
      <c r="C653" s="10"/>
      <c r="D653" s="23"/>
      <c r="E653" s="18"/>
      <c r="F653" s="12"/>
      <c r="G653" s="13"/>
      <c r="H653" s="12"/>
      <c r="I653" s="18"/>
      <c r="J653" s="18"/>
      <c r="K653" s="18"/>
      <c r="L653" s="24"/>
      <c r="M653" s="25"/>
      <c r="N653" s="26"/>
      <c r="O653" s="27"/>
      <c r="P653" s="18"/>
      <c r="Q653" s="18"/>
    </row>
    <row r="654" spans="1:17" ht="15">
      <c r="A654" s="8"/>
      <c r="B654" s="9"/>
      <c r="C654" s="10"/>
      <c r="D654" s="23"/>
      <c r="E654" s="18"/>
      <c r="F654" s="12"/>
      <c r="G654" s="13"/>
      <c r="H654" s="12"/>
      <c r="I654" s="18"/>
      <c r="J654" s="18"/>
      <c r="K654" s="18"/>
      <c r="L654" s="24"/>
      <c r="M654" s="25"/>
      <c r="N654" s="26"/>
      <c r="O654" s="27"/>
      <c r="P654" s="18"/>
      <c r="Q654" s="18"/>
    </row>
    <row r="655" spans="1:17" ht="15">
      <c r="A655" s="8"/>
      <c r="B655" s="9"/>
      <c r="C655" s="10"/>
      <c r="D655" s="23"/>
      <c r="E655" s="18"/>
      <c r="F655" s="12"/>
      <c r="G655" s="13"/>
      <c r="H655" s="12"/>
      <c r="I655" s="18"/>
      <c r="J655" s="18"/>
      <c r="K655" s="18"/>
      <c r="L655" s="24"/>
      <c r="M655" s="25"/>
      <c r="N655" s="26"/>
      <c r="O655" s="27"/>
      <c r="P655" s="18"/>
      <c r="Q655" s="18"/>
    </row>
    <row r="656" spans="1:17" ht="15">
      <c r="A656" s="8"/>
      <c r="B656" s="9"/>
      <c r="C656" s="10"/>
      <c r="D656" s="23"/>
      <c r="E656" s="18"/>
      <c r="F656" s="12"/>
      <c r="G656" s="13"/>
      <c r="H656" s="12"/>
      <c r="I656" s="18"/>
      <c r="J656" s="18"/>
      <c r="K656" s="18"/>
      <c r="L656" s="24"/>
      <c r="M656" s="25"/>
      <c r="N656" s="26"/>
      <c r="O656" s="27"/>
      <c r="P656" s="18"/>
      <c r="Q656" s="18"/>
    </row>
    <row r="657" spans="1:17" ht="15">
      <c r="A657" s="8"/>
      <c r="B657" s="9"/>
      <c r="C657" s="10"/>
      <c r="D657" s="23"/>
      <c r="E657" s="18"/>
      <c r="F657" s="12"/>
      <c r="G657" s="13"/>
      <c r="H657" s="12"/>
      <c r="I657" s="18"/>
      <c r="J657" s="18"/>
      <c r="K657" s="18"/>
      <c r="L657" s="24"/>
      <c r="M657" s="25"/>
      <c r="N657" s="26"/>
      <c r="O657" s="27"/>
      <c r="P657" s="18"/>
      <c r="Q657" s="18"/>
    </row>
    <row r="658" spans="1:17" ht="15">
      <c r="A658" s="8"/>
      <c r="B658" s="9"/>
      <c r="C658" s="10"/>
      <c r="D658" s="23"/>
      <c r="E658" s="18"/>
      <c r="F658" s="12"/>
      <c r="G658" s="13"/>
      <c r="H658" s="12"/>
      <c r="I658" s="18"/>
      <c r="J658" s="18"/>
      <c r="K658" s="18"/>
      <c r="L658" s="24"/>
      <c r="M658" s="25"/>
      <c r="N658" s="26"/>
      <c r="O658" s="27"/>
      <c r="P658" s="18"/>
      <c r="Q658" s="18"/>
    </row>
    <row r="659" spans="1:17" ht="15">
      <c r="A659" s="8"/>
      <c r="B659" s="9"/>
      <c r="C659" s="10"/>
      <c r="D659" s="23"/>
      <c r="E659" s="18"/>
      <c r="F659" s="12"/>
      <c r="G659" s="13"/>
      <c r="H659" s="12"/>
      <c r="I659" s="18"/>
      <c r="J659" s="18"/>
      <c r="K659" s="18"/>
      <c r="L659" s="24"/>
      <c r="M659" s="25"/>
      <c r="N659" s="26"/>
      <c r="O659" s="27"/>
      <c r="P659" s="18"/>
      <c r="Q659" s="18"/>
    </row>
    <row r="660" spans="1:17" ht="15">
      <c r="A660" s="8"/>
      <c r="B660" s="9"/>
      <c r="C660" s="10"/>
      <c r="D660" s="23"/>
      <c r="E660" s="18"/>
      <c r="F660" s="12"/>
      <c r="G660" s="13"/>
      <c r="H660" s="12"/>
      <c r="I660" s="18"/>
      <c r="J660" s="18"/>
      <c r="K660" s="18"/>
      <c r="L660" s="24"/>
      <c r="M660" s="25"/>
      <c r="N660" s="26"/>
      <c r="O660" s="27"/>
      <c r="P660" s="18"/>
      <c r="Q660" s="18"/>
    </row>
    <row r="661" spans="1:17" ht="15">
      <c r="A661" s="8"/>
      <c r="B661" s="9"/>
      <c r="C661" s="10"/>
      <c r="D661" s="23"/>
      <c r="E661" s="18"/>
      <c r="F661" s="12"/>
      <c r="G661" s="13"/>
      <c r="H661" s="12"/>
      <c r="I661" s="18"/>
      <c r="J661" s="18"/>
      <c r="K661" s="18"/>
      <c r="L661" s="24"/>
      <c r="M661" s="25"/>
      <c r="N661" s="26"/>
      <c r="O661" s="27"/>
      <c r="P661" s="18"/>
      <c r="Q661" s="18"/>
    </row>
    <row r="662" spans="1:17" ht="15">
      <c r="A662" s="8"/>
      <c r="B662" s="9"/>
      <c r="C662" s="10"/>
      <c r="D662" s="23"/>
      <c r="E662" s="18"/>
      <c r="F662" s="12"/>
      <c r="G662" s="13"/>
      <c r="H662" s="12"/>
      <c r="I662" s="18"/>
      <c r="J662" s="18"/>
      <c r="K662" s="18"/>
      <c r="L662" s="24"/>
      <c r="M662" s="25"/>
      <c r="N662" s="26"/>
      <c r="O662" s="27"/>
      <c r="P662" s="18"/>
      <c r="Q662" s="18"/>
    </row>
    <row r="663" spans="1:17" ht="15">
      <c r="A663" s="8"/>
      <c r="B663" s="9"/>
      <c r="C663" s="10"/>
      <c r="D663" s="23"/>
      <c r="E663" s="18"/>
      <c r="F663" s="12"/>
      <c r="G663" s="13"/>
      <c r="H663" s="12"/>
      <c r="I663" s="18"/>
      <c r="J663" s="18"/>
      <c r="K663" s="18"/>
      <c r="L663" s="24"/>
      <c r="M663" s="25"/>
      <c r="N663" s="26"/>
      <c r="O663" s="27"/>
      <c r="P663" s="18"/>
      <c r="Q663" s="18"/>
    </row>
    <row r="664" spans="1:17" ht="15">
      <c r="A664" s="8"/>
      <c r="B664" s="9"/>
      <c r="C664" s="10"/>
      <c r="D664" s="23"/>
      <c r="E664" s="18"/>
      <c r="F664" s="12"/>
      <c r="G664" s="13"/>
      <c r="H664" s="12"/>
      <c r="I664" s="18"/>
      <c r="J664" s="18"/>
      <c r="K664" s="18"/>
      <c r="L664" s="24"/>
      <c r="M664" s="25"/>
      <c r="N664" s="26"/>
      <c r="O664" s="27"/>
      <c r="P664" s="18"/>
      <c r="Q664" s="18"/>
    </row>
    <row r="665" spans="1:17" ht="15">
      <c r="A665" s="8"/>
      <c r="B665" s="9"/>
      <c r="C665" s="10"/>
      <c r="D665" s="23"/>
      <c r="E665" s="18"/>
      <c r="F665" s="12"/>
      <c r="G665" s="13"/>
      <c r="H665" s="12"/>
      <c r="I665" s="18"/>
      <c r="J665" s="18"/>
      <c r="K665" s="18"/>
      <c r="L665" s="24"/>
      <c r="M665" s="25"/>
      <c r="N665" s="26"/>
      <c r="O665" s="27"/>
      <c r="P665" s="18"/>
      <c r="Q665" s="18"/>
    </row>
    <row r="666" spans="1:17" ht="15">
      <c r="A666" s="8"/>
      <c r="B666" s="9"/>
      <c r="C666" s="10"/>
      <c r="D666" s="23"/>
      <c r="E666" s="18"/>
      <c r="F666" s="12"/>
      <c r="G666" s="13"/>
      <c r="H666" s="12"/>
      <c r="I666" s="18"/>
      <c r="J666" s="18"/>
      <c r="K666" s="18"/>
      <c r="L666" s="24"/>
      <c r="M666" s="25"/>
      <c r="N666" s="26"/>
      <c r="O666" s="27"/>
      <c r="P666" s="18"/>
      <c r="Q666" s="18"/>
    </row>
    <row r="667" spans="1:17" ht="15">
      <c r="A667" s="8"/>
      <c r="B667" s="9"/>
      <c r="C667" s="10"/>
      <c r="D667" s="23"/>
      <c r="E667" s="18"/>
      <c r="F667" s="12"/>
      <c r="G667" s="13"/>
      <c r="H667" s="12"/>
      <c r="I667" s="18"/>
      <c r="J667" s="18"/>
      <c r="K667" s="18"/>
      <c r="L667" s="24"/>
      <c r="M667" s="25"/>
      <c r="N667" s="26"/>
      <c r="O667" s="27"/>
      <c r="P667" s="18"/>
      <c r="Q667" s="18"/>
    </row>
    <row r="668" spans="1:17" ht="15">
      <c r="A668" s="8"/>
      <c r="B668" s="9"/>
      <c r="C668" s="10"/>
      <c r="D668" s="23"/>
      <c r="E668" s="18"/>
      <c r="F668" s="12"/>
      <c r="G668" s="13"/>
      <c r="H668" s="12"/>
      <c r="I668" s="18"/>
      <c r="J668" s="18"/>
      <c r="K668" s="18"/>
      <c r="L668" s="24"/>
      <c r="M668" s="25"/>
      <c r="N668" s="26"/>
      <c r="O668" s="27"/>
      <c r="P668" s="18"/>
      <c r="Q668" s="18"/>
    </row>
    <row r="669" spans="1:17" ht="15">
      <c r="A669" s="8"/>
      <c r="B669" s="9"/>
      <c r="C669" s="10"/>
      <c r="D669" s="23"/>
      <c r="E669" s="18"/>
      <c r="F669" s="12"/>
      <c r="G669" s="13"/>
      <c r="H669" s="12"/>
      <c r="I669" s="18"/>
      <c r="J669" s="18"/>
      <c r="K669" s="18"/>
      <c r="L669" s="24"/>
      <c r="M669" s="25"/>
      <c r="N669" s="26"/>
      <c r="O669" s="27"/>
      <c r="P669" s="18"/>
      <c r="Q669" s="18"/>
    </row>
    <row r="670" spans="1:17" ht="15">
      <c r="A670" s="8"/>
      <c r="B670" s="9"/>
      <c r="C670" s="10"/>
      <c r="D670" s="23"/>
      <c r="E670" s="18"/>
      <c r="F670" s="12"/>
      <c r="G670" s="13"/>
      <c r="H670" s="12"/>
      <c r="I670" s="18"/>
      <c r="J670" s="18"/>
      <c r="K670" s="18"/>
      <c r="L670" s="24"/>
      <c r="M670" s="25"/>
      <c r="N670" s="26"/>
      <c r="O670" s="27"/>
      <c r="P670" s="18"/>
      <c r="Q670" s="18"/>
    </row>
    <row r="671" spans="1:17" ht="15">
      <c r="A671" s="8"/>
      <c r="B671" s="9"/>
      <c r="C671" s="10"/>
      <c r="D671" s="23"/>
      <c r="E671" s="18"/>
      <c r="F671" s="12"/>
      <c r="G671" s="13"/>
      <c r="H671" s="12"/>
      <c r="I671" s="18"/>
      <c r="J671" s="18"/>
      <c r="K671" s="18"/>
      <c r="L671" s="24"/>
      <c r="M671" s="25"/>
      <c r="N671" s="26"/>
      <c r="O671" s="27"/>
      <c r="P671" s="18"/>
      <c r="Q671" s="18"/>
    </row>
    <row r="672" spans="1:17" ht="15">
      <c r="A672" s="8"/>
      <c r="B672" s="9"/>
      <c r="C672" s="10"/>
      <c r="D672" s="23"/>
      <c r="E672" s="18"/>
      <c r="F672" s="12"/>
      <c r="G672" s="13"/>
      <c r="H672" s="12"/>
      <c r="I672" s="18"/>
      <c r="J672" s="18"/>
      <c r="K672" s="18"/>
      <c r="L672" s="24"/>
      <c r="M672" s="25"/>
      <c r="N672" s="26"/>
      <c r="O672" s="27"/>
      <c r="P672" s="18"/>
      <c r="Q672" s="18"/>
    </row>
    <row r="673" spans="1:17" ht="15">
      <c r="A673" s="8"/>
      <c r="B673" s="9"/>
      <c r="C673" s="10"/>
      <c r="D673" s="23"/>
      <c r="E673" s="18"/>
      <c r="F673" s="12"/>
      <c r="G673" s="13"/>
      <c r="H673" s="12"/>
      <c r="I673" s="18"/>
      <c r="J673" s="18"/>
      <c r="K673" s="18"/>
      <c r="L673" s="24"/>
      <c r="M673" s="25"/>
      <c r="N673" s="26"/>
      <c r="O673" s="27"/>
      <c r="P673" s="18"/>
      <c r="Q673" s="18"/>
    </row>
    <row r="674" spans="1:17" ht="15">
      <c r="A674" s="8"/>
      <c r="B674" s="9"/>
      <c r="C674" s="10"/>
      <c r="D674" s="23"/>
      <c r="E674" s="18"/>
      <c r="F674" s="12"/>
      <c r="G674" s="13"/>
      <c r="H674" s="12"/>
      <c r="I674" s="18"/>
      <c r="J674" s="18"/>
      <c r="K674" s="18"/>
      <c r="L674" s="24"/>
      <c r="M674" s="25"/>
      <c r="N674" s="26"/>
      <c r="O674" s="27"/>
      <c r="P674" s="18"/>
      <c r="Q674" s="18"/>
    </row>
    <row r="675" spans="1:17" ht="15">
      <c r="A675" s="8"/>
      <c r="B675" s="9"/>
      <c r="C675" s="10"/>
      <c r="D675" s="23"/>
      <c r="E675" s="18"/>
      <c r="F675" s="12"/>
      <c r="G675" s="13"/>
      <c r="H675" s="12"/>
      <c r="I675" s="18"/>
      <c r="J675" s="18"/>
      <c r="K675" s="18"/>
      <c r="L675" s="24"/>
      <c r="M675" s="25"/>
      <c r="N675" s="26"/>
      <c r="O675" s="27"/>
      <c r="P675" s="18"/>
      <c r="Q675" s="18"/>
    </row>
    <row r="676" spans="1:17" ht="15">
      <c r="A676" s="8"/>
      <c r="B676" s="9"/>
      <c r="C676" s="10"/>
      <c r="D676" s="23"/>
      <c r="E676" s="18"/>
      <c r="F676" s="12"/>
      <c r="G676" s="13"/>
      <c r="H676" s="12"/>
      <c r="I676" s="18"/>
      <c r="J676" s="18"/>
      <c r="K676" s="18"/>
      <c r="L676" s="24"/>
      <c r="M676" s="25"/>
      <c r="N676" s="26"/>
      <c r="O676" s="27"/>
      <c r="P676" s="18"/>
      <c r="Q676" s="18"/>
    </row>
    <row r="677" spans="1:17" ht="15">
      <c r="A677" s="8"/>
      <c r="B677" s="9"/>
      <c r="C677" s="10"/>
      <c r="D677" s="23"/>
      <c r="E677" s="18"/>
      <c r="F677" s="12"/>
      <c r="G677" s="13"/>
      <c r="H677" s="12"/>
      <c r="I677" s="18"/>
      <c r="J677" s="18"/>
      <c r="K677" s="18"/>
      <c r="L677" s="24"/>
      <c r="M677" s="25"/>
      <c r="N677" s="26"/>
      <c r="O677" s="27"/>
      <c r="P677" s="18"/>
      <c r="Q677" s="18"/>
    </row>
    <row r="678" spans="1:17" ht="15">
      <c r="A678" s="8"/>
      <c r="B678" s="9"/>
      <c r="C678" s="10"/>
      <c r="D678" s="23"/>
      <c r="E678" s="18"/>
      <c r="F678" s="12"/>
      <c r="G678" s="13"/>
      <c r="H678" s="12"/>
      <c r="I678" s="18"/>
      <c r="J678" s="18"/>
      <c r="K678" s="18"/>
      <c r="L678" s="24"/>
      <c r="M678" s="25"/>
      <c r="N678" s="26"/>
      <c r="O678" s="27"/>
      <c r="P678" s="18"/>
      <c r="Q678" s="18"/>
    </row>
    <row r="679" spans="1:17" ht="15">
      <c r="A679" s="8"/>
      <c r="B679" s="9"/>
      <c r="C679" s="10"/>
      <c r="D679" s="23"/>
      <c r="E679" s="18"/>
      <c r="F679" s="12"/>
      <c r="G679" s="13"/>
      <c r="H679" s="12"/>
      <c r="I679" s="18"/>
      <c r="J679" s="18"/>
      <c r="K679" s="18"/>
      <c r="L679" s="24"/>
      <c r="M679" s="25"/>
      <c r="N679" s="26"/>
      <c r="O679" s="27"/>
      <c r="P679" s="18"/>
      <c r="Q679" s="18"/>
    </row>
    <row r="680" spans="1:17" ht="15">
      <c r="A680" s="8"/>
      <c r="B680" s="9"/>
      <c r="C680" s="10"/>
      <c r="D680" s="23"/>
      <c r="E680" s="18"/>
      <c r="F680" s="12"/>
      <c r="G680" s="13"/>
      <c r="H680" s="12"/>
      <c r="I680" s="18"/>
      <c r="J680" s="18"/>
      <c r="K680" s="18"/>
      <c r="L680" s="24"/>
      <c r="M680" s="25"/>
      <c r="N680" s="26"/>
      <c r="O680" s="27"/>
      <c r="P680" s="18"/>
      <c r="Q680" s="18"/>
    </row>
    <row r="681" spans="1:17" ht="15">
      <c r="A681" s="8"/>
      <c r="B681" s="9"/>
      <c r="C681" s="10"/>
      <c r="D681" s="23"/>
      <c r="E681" s="18"/>
      <c r="F681" s="12"/>
      <c r="G681" s="13"/>
      <c r="H681" s="12"/>
      <c r="I681" s="18"/>
      <c r="J681" s="18"/>
      <c r="K681" s="18"/>
      <c r="L681" s="24"/>
      <c r="M681" s="25"/>
      <c r="N681" s="26"/>
      <c r="O681" s="27"/>
      <c r="P681" s="18"/>
      <c r="Q681" s="18"/>
    </row>
    <row r="682" spans="1:17" ht="15">
      <c r="A682" s="8"/>
      <c r="B682" s="9"/>
      <c r="C682" s="10"/>
      <c r="D682" s="23"/>
      <c r="E682" s="18"/>
      <c r="F682" s="12"/>
      <c r="G682" s="13"/>
      <c r="H682" s="12"/>
      <c r="I682" s="18"/>
      <c r="J682" s="18"/>
      <c r="K682" s="18"/>
      <c r="L682" s="24"/>
      <c r="M682" s="25"/>
      <c r="N682" s="26"/>
      <c r="O682" s="27"/>
      <c r="P682" s="18"/>
      <c r="Q682" s="18"/>
    </row>
    <row r="683" spans="1:17" ht="15">
      <c r="A683" s="8"/>
      <c r="B683" s="9"/>
      <c r="C683" s="10"/>
      <c r="D683" s="23"/>
      <c r="E683" s="18"/>
      <c r="F683" s="12"/>
      <c r="G683" s="13"/>
      <c r="H683" s="12"/>
      <c r="I683" s="18"/>
      <c r="J683" s="18"/>
      <c r="K683" s="18"/>
      <c r="L683" s="24"/>
      <c r="M683" s="25"/>
      <c r="N683" s="26"/>
      <c r="O683" s="27"/>
      <c r="P683" s="18"/>
      <c r="Q683" s="18"/>
    </row>
    <row r="684" spans="1:17" ht="15">
      <c r="A684" s="8"/>
      <c r="B684" s="9"/>
      <c r="C684" s="10"/>
      <c r="D684" s="23"/>
      <c r="E684" s="18"/>
      <c r="F684" s="12"/>
      <c r="G684" s="13"/>
      <c r="H684" s="12"/>
      <c r="I684" s="18"/>
      <c r="J684" s="18"/>
      <c r="K684" s="18"/>
      <c r="L684" s="24"/>
      <c r="M684" s="25"/>
      <c r="N684" s="26"/>
      <c r="O684" s="27"/>
      <c r="P684" s="18"/>
      <c r="Q684" s="18"/>
    </row>
    <row r="685" spans="1:17" ht="15">
      <c r="A685" s="8"/>
      <c r="B685" s="9"/>
      <c r="C685" s="10"/>
      <c r="D685" s="23"/>
      <c r="E685" s="18"/>
      <c r="F685" s="12"/>
      <c r="G685" s="13"/>
      <c r="H685" s="12"/>
      <c r="I685" s="18"/>
      <c r="J685" s="18"/>
      <c r="K685" s="18"/>
      <c r="L685" s="24"/>
      <c r="M685" s="25"/>
      <c r="N685" s="26"/>
      <c r="O685" s="27"/>
      <c r="P685" s="18"/>
      <c r="Q685" s="18"/>
    </row>
    <row r="686" spans="1:17" ht="15">
      <c r="A686" s="8"/>
      <c r="B686" s="9"/>
      <c r="C686" s="10"/>
      <c r="D686" s="23"/>
      <c r="E686" s="18"/>
      <c r="F686" s="12"/>
      <c r="G686" s="13"/>
      <c r="H686" s="12"/>
      <c r="I686" s="18"/>
      <c r="J686" s="18"/>
      <c r="K686" s="18"/>
      <c r="L686" s="24"/>
      <c r="M686" s="25"/>
      <c r="N686" s="26"/>
      <c r="O686" s="27"/>
      <c r="P686" s="18"/>
      <c r="Q686" s="18"/>
    </row>
    <row r="687" spans="1:17" ht="15">
      <c r="A687" s="8"/>
      <c r="B687" s="9"/>
      <c r="C687" s="10"/>
      <c r="D687" s="23"/>
      <c r="E687" s="18"/>
      <c r="F687" s="12"/>
      <c r="G687" s="13"/>
      <c r="H687" s="12"/>
      <c r="I687" s="18"/>
      <c r="J687" s="18"/>
      <c r="K687" s="18"/>
      <c r="L687" s="24"/>
      <c r="M687" s="25"/>
      <c r="N687" s="26"/>
      <c r="O687" s="27"/>
      <c r="P687" s="18"/>
      <c r="Q687" s="18"/>
    </row>
    <row r="688" spans="1:17" ht="15">
      <c r="A688" s="8"/>
      <c r="B688" s="9"/>
      <c r="C688" s="10"/>
      <c r="D688" s="23"/>
      <c r="E688" s="18"/>
      <c r="F688" s="12"/>
      <c r="G688" s="13"/>
      <c r="H688" s="12"/>
      <c r="I688" s="18"/>
      <c r="J688" s="18"/>
      <c r="K688" s="18"/>
      <c r="L688" s="24"/>
      <c r="M688" s="25"/>
      <c r="N688" s="26"/>
      <c r="O688" s="27"/>
      <c r="P688" s="18"/>
      <c r="Q688" s="18"/>
    </row>
    <row r="689" spans="1:17" ht="15">
      <c r="A689" s="8"/>
      <c r="B689" s="9"/>
      <c r="C689" s="10"/>
      <c r="D689" s="23"/>
      <c r="E689" s="18"/>
      <c r="F689" s="12"/>
      <c r="G689" s="13"/>
      <c r="H689" s="12"/>
      <c r="I689" s="18"/>
      <c r="J689" s="18"/>
      <c r="K689" s="18"/>
      <c r="L689" s="24"/>
      <c r="M689" s="25"/>
      <c r="N689" s="26"/>
      <c r="O689" s="27"/>
      <c r="P689" s="18"/>
      <c r="Q689" s="18"/>
    </row>
    <row r="690" spans="1:17" ht="15">
      <c r="A690" s="8"/>
      <c r="B690" s="9"/>
      <c r="C690" s="10"/>
      <c r="D690" s="23"/>
      <c r="E690" s="18"/>
      <c r="F690" s="12"/>
      <c r="G690" s="13"/>
      <c r="H690" s="12"/>
      <c r="I690" s="18"/>
      <c r="J690" s="18"/>
      <c r="K690" s="18"/>
      <c r="L690" s="24"/>
      <c r="M690" s="25"/>
      <c r="N690" s="26"/>
      <c r="O690" s="27"/>
      <c r="P690" s="18"/>
      <c r="Q690" s="18"/>
    </row>
    <row r="691" spans="1:17" ht="15">
      <c r="A691" s="8"/>
      <c r="B691" s="9"/>
      <c r="C691" s="10"/>
      <c r="D691" s="23"/>
      <c r="E691" s="18"/>
      <c r="F691" s="12"/>
      <c r="G691" s="13"/>
      <c r="H691" s="12"/>
      <c r="I691" s="18"/>
      <c r="J691" s="18"/>
      <c r="K691" s="18"/>
      <c r="L691" s="24"/>
      <c r="M691" s="25"/>
      <c r="N691" s="26"/>
      <c r="O691" s="27"/>
      <c r="P691" s="18"/>
      <c r="Q691" s="18"/>
    </row>
    <row r="692" spans="1:17" ht="15">
      <c r="A692" s="8"/>
      <c r="B692" s="9"/>
      <c r="C692" s="10"/>
      <c r="D692" s="23"/>
      <c r="E692" s="18"/>
      <c r="F692" s="12"/>
      <c r="G692" s="13"/>
      <c r="H692" s="12"/>
      <c r="I692" s="18"/>
      <c r="J692" s="18"/>
      <c r="K692" s="18"/>
      <c r="L692" s="24"/>
      <c r="M692" s="25"/>
      <c r="N692" s="26"/>
      <c r="O692" s="27"/>
      <c r="P692" s="18"/>
      <c r="Q692" s="18"/>
    </row>
    <row r="693" spans="1:17" ht="15">
      <c r="A693" s="8"/>
      <c r="B693" s="9"/>
      <c r="C693" s="10"/>
      <c r="D693" s="23"/>
      <c r="E693" s="18"/>
      <c r="F693" s="12"/>
      <c r="G693" s="13"/>
      <c r="H693" s="12"/>
      <c r="I693" s="18"/>
      <c r="J693" s="18"/>
      <c r="K693" s="18"/>
      <c r="L693" s="24"/>
      <c r="M693" s="25"/>
      <c r="N693" s="26"/>
      <c r="O693" s="27"/>
      <c r="P693" s="18"/>
      <c r="Q693" s="18"/>
    </row>
    <row r="694" spans="1:17" ht="15">
      <c r="A694" s="8"/>
      <c r="B694" s="9"/>
      <c r="C694" s="10"/>
      <c r="D694" s="23"/>
      <c r="E694" s="18"/>
      <c r="F694" s="12"/>
      <c r="G694" s="13"/>
      <c r="H694" s="12"/>
      <c r="I694" s="18"/>
      <c r="J694" s="18"/>
      <c r="K694" s="18"/>
      <c r="L694" s="24"/>
      <c r="M694" s="25"/>
      <c r="N694" s="26"/>
      <c r="O694" s="27"/>
      <c r="P694" s="18"/>
      <c r="Q694" s="18"/>
    </row>
    <row r="695" spans="1:17" ht="15">
      <c r="A695" s="8"/>
      <c r="B695" s="9"/>
      <c r="C695" s="10"/>
      <c r="D695" s="23"/>
      <c r="E695" s="18"/>
      <c r="F695" s="12"/>
      <c r="G695" s="13"/>
      <c r="H695" s="12"/>
      <c r="I695" s="18"/>
      <c r="J695" s="18"/>
      <c r="K695" s="18"/>
      <c r="L695" s="24"/>
      <c r="M695" s="25"/>
      <c r="N695" s="26"/>
      <c r="O695" s="27"/>
      <c r="P695" s="18"/>
      <c r="Q695" s="18"/>
    </row>
    <row r="696" spans="1:17" ht="15">
      <c r="A696" s="8"/>
      <c r="B696" s="9"/>
      <c r="C696" s="10"/>
      <c r="D696" s="23"/>
      <c r="E696" s="18"/>
      <c r="F696" s="12"/>
      <c r="G696" s="13"/>
      <c r="H696" s="12"/>
      <c r="I696" s="18"/>
      <c r="J696" s="18"/>
      <c r="K696" s="18"/>
      <c r="L696" s="24"/>
      <c r="M696" s="25"/>
      <c r="N696" s="26"/>
      <c r="O696" s="27"/>
      <c r="P696" s="18"/>
      <c r="Q696" s="18"/>
    </row>
    <row r="697" spans="1:17" ht="15">
      <c r="A697" s="8"/>
      <c r="B697" s="9"/>
      <c r="C697" s="10"/>
      <c r="D697" s="23"/>
      <c r="E697" s="18"/>
      <c r="F697" s="12"/>
      <c r="G697" s="13"/>
      <c r="H697" s="12"/>
      <c r="I697" s="18"/>
      <c r="J697" s="18"/>
      <c r="K697" s="18"/>
      <c r="L697" s="24"/>
      <c r="M697" s="25"/>
      <c r="N697" s="26"/>
      <c r="O697" s="27"/>
      <c r="P697" s="18"/>
      <c r="Q697" s="18"/>
    </row>
    <row r="698" spans="1:17" ht="15">
      <c r="A698" s="8"/>
      <c r="B698" s="9"/>
      <c r="C698" s="10"/>
      <c r="D698" s="23"/>
      <c r="E698" s="18"/>
      <c r="F698" s="12"/>
      <c r="G698" s="13"/>
      <c r="H698" s="12"/>
      <c r="I698" s="18"/>
      <c r="J698" s="18"/>
      <c r="K698" s="18"/>
      <c r="L698" s="24"/>
      <c r="M698" s="25"/>
      <c r="N698" s="26"/>
      <c r="O698" s="27"/>
      <c r="P698" s="18"/>
      <c r="Q698" s="18"/>
    </row>
    <row r="699" spans="1:17" ht="15">
      <c r="A699" s="8"/>
      <c r="B699" s="9"/>
      <c r="C699" s="10"/>
      <c r="D699" s="23"/>
      <c r="E699" s="18"/>
      <c r="F699" s="12"/>
      <c r="G699" s="13"/>
      <c r="H699" s="12"/>
      <c r="I699" s="18"/>
      <c r="J699" s="18"/>
      <c r="K699" s="18"/>
      <c r="L699" s="24"/>
      <c r="M699" s="25"/>
      <c r="N699" s="26"/>
      <c r="O699" s="27"/>
      <c r="P699" s="18"/>
      <c r="Q699" s="18"/>
    </row>
    <row r="700" spans="1:17" ht="15">
      <c r="A700" s="8"/>
      <c r="B700" s="9"/>
      <c r="C700" s="10"/>
      <c r="D700" s="23"/>
      <c r="E700" s="18"/>
      <c r="F700" s="12"/>
      <c r="G700" s="13"/>
      <c r="H700" s="12"/>
      <c r="I700" s="18"/>
      <c r="J700" s="18"/>
      <c r="K700" s="18"/>
      <c r="L700" s="24"/>
      <c r="M700" s="25"/>
      <c r="N700" s="26"/>
      <c r="O700" s="27"/>
      <c r="P700" s="18"/>
      <c r="Q700" s="18"/>
    </row>
    <row r="701" spans="1:17" ht="15">
      <c r="A701" s="8"/>
      <c r="B701" s="9"/>
      <c r="C701" s="10"/>
      <c r="D701" s="23"/>
      <c r="E701" s="18"/>
      <c r="F701" s="12"/>
      <c r="G701" s="13"/>
      <c r="H701" s="12"/>
      <c r="I701" s="18"/>
      <c r="J701" s="18"/>
      <c r="K701" s="18"/>
      <c r="L701" s="24"/>
      <c r="M701" s="25"/>
      <c r="N701" s="26"/>
      <c r="O701" s="27"/>
      <c r="P701" s="18"/>
      <c r="Q701" s="18"/>
    </row>
    <row r="702" spans="1:17" ht="15">
      <c r="A702" s="8"/>
      <c r="B702" s="9"/>
      <c r="C702" s="10"/>
      <c r="D702" s="23"/>
      <c r="E702" s="18"/>
      <c r="F702" s="12"/>
      <c r="G702" s="13"/>
      <c r="H702" s="12"/>
      <c r="I702" s="18"/>
      <c r="J702" s="18"/>
      <c r="K702" s="18"/>
      <c r="L702" s="24"/>
      <c r="M702" s="25"/>
      <c r="N702" s="26"/>
      <c r="O702" s="27"/>
      <c r="P702" s="18"/>
      <c r="Q702" s="18"/>
    </row>
    <row r="703" spans="1:17" ht="15">
      <c r="A703" s="8"/>
      <c r="B703" s="9"/>
      <c r="C703" s="10"/>
      <c r="D703" s="23"/>
      <c r="E703" s="18"/>
      <c r="F703" s="12"/>
      <c r="G703" s="13"/>
      <c r="H703" s="12"/>
      <c r="I703" s="18"/>
      <c r="J703" s="18"/>
      <c r="K703" s="18"/>
      <c r="L703" s="24"/>
      <c r="M703" s="25"/>
      <c r="N703" s="26"/>
      <c r="O703" s="27"/>
      <c r="P703" s="18"/>
      <c r="Q703" s="18"/>
    </row>
    <row r="704" spans="1:17" ht="15">
      <c r="A704" s="8"/>
      <c r="B704" s="9"/>
      <c r="C704" s="10"/>
      <c r="D704" s="23"/>
      <c r="E704" s="18"/>
      <c r="F704" s="12"/>
      <c r="G704" s="13"/>
      <c r="H704" s="12"/>
      <c r="I704" s="18"/>
      <c r="J704" s="18"/>
      <c r="K704" s="18"/>
      <c r="L704" s="24"/>
      <c r="M704" s="25"/>
      <c r="N704" s="26"/>
      <c r="O704" s="27"/>
      <c r="P704" s="18"/>
      <c r="Q704" s="18"/>
    </row>
    <row r="705" spans="1:17" ht="15">
      <c r="A705" s="8"/>
      <c r="B705" s="9"/>
      <c r="C705" s="10"/>
      <c r="D705" s="23"/>
      <c r="E705" s="18"/>
      <c r="F705" s="12"/>
      <c r="G705" s="13"/>
      <c r="H705" s="12"/>
      <c r="I705" s="18"/>
      <c r="J705" s="18"/>
      <c r="K705" s="18"/>
      <c r="L705" s="24"/>
      <c r="M705" s="25"/>
      <c r="N705" s="26"/>
      <c r="O705" s="27"/>
      <c r="P705" s="18"/>
      <c r="Q705" s="18"/>
    </row>
    <row r="706" spans="1:17" ht="15">
      <c r="A706" s="8"/>
      <c r="B706" s="9"/>
      <c r="C706" s="10"/>
      <c r="D706" s="23"/>
      <c r="E706" s="18"/>
      <c r="F706" s="12"/>
      <c r="G706" s="13"/>
      <c r="H706" s="12"/>
      <c r="I706" s="18"/>
      <c r="J706" s="18"/>
      <c r="K706" s="18"/>
      <c r="L706" s="24"/>
      <c r="M706" s="25"/>
      <c r="N706" s="26"/>
      <c r="O706" s="27"/>
      <c r="P706" s="18"/>
      <c r="Q706" s="18"/>
    </row>
    <row r="707" spans="1:17" ht="15">
      <c r="A707" s="8"/>
      <c r="B707" s="9"/>
      <c r="C707" s="10"/>
      <c r="D707" s="23"/>
      <c r="E707" s="18"/>
      <c r="F707" s="12"/>
      <c r="G707" s="13"/>
      <c r="H707" s="12"/>
      <c r="I707" s="18"/>
      <c r="J707" s="18"/>
      <c r="K707" s="18"/>
      <c r="L707" s="24"/>
      <c r="M707" s="25"/>
      <c r="N707" s="26"/>
      <c r="O707" s="27"/>
      <c r="P707" s="18"/>
      <c r="Q707" s="18"/>
    </row>
    <row r="708" spans="1:17" ht="15">
      <c r="A708" s="8"/>
      <c r="B708" s="9"/>
      <c r="C708" s="10"/>
      <c r="D708" s="23"/>
      <c r="E708" s="18"/>
      <c r="F708" s="12"/>
      <c r="G708" s="13"/>
      <c r="H708" s="12"/>
      <c r="I708" s="18"/>
      <c r="J708" s="18"/>
      <c r="K708" s="18"/>
      <c r="L708" s="24"/>
      <c r="M708" s="25"/>
      <c r="N708" s="26"/>
      <c r="O708" s="27"/>
      <c r="P708" s="18"/>
      <c r="Q708" s="18"/>
    </row>
    <row r="709" spans="1:17" ht="15">
      <c r="A709" s="8"/>
      <c r="B709" s="9"/>
      <c r="C709" s="10"/>
      <c r="D709" s="23"/>
      <c r="E709" s="18"/>
      <c r="F709" s="12"/>
      <c r="G709" s="13"/>
      <c r="H709" s="12"/>
      <c r="I709" s="18"/>
      <c r="J709" s="18"/>
      <c r="K709" s="18"/>
      <c r="L709" s="24"/>
      <c r="M709" s="25"/>
      <c r="N709" s="26"/>
      <c r="O709" s="27"/>
      <c r="P709" s="18"/>
      <c r="Q709" s="18"/>
    </row>
    <row r="710" spans="1:17" ht="15">
      <c r="A710" s="8"/>
      <c r="B710" s="9"/>
      <c r="C710" s="10"/>
      <c r="D710" s="23"/>
      <c r="E710" s="18"/>
      <c r="F710" s="12"/>
      <c r="G710" s="13"/>
      <c r="H710" s="12"/>
      <c r="I710" s="18"/>
      <c r="J710" s="18"/>
      <c r="K710" s="18"/>
      <c r="L710" s="24"/>
      <c r="M710" s="25"/>
      <c r="N710" s="26"/>
      <c r="O710" s="27"/>
      <c r="P710" s="18"/>
      <c r="Q710" s="18"/>
    </row>
    <row r="711" spans="1:17" ht="15">
      <c r="A711" s="8"/>
      <c r="B711" s="9"/>
      <c r="C711" s="10"/>
      <c r="D711" s="23"/>
      <c r="E711" s="18"/>
      <c r="F711" s="12"/>
      <c r="G711" s="13"/>
      <c r="H711" s="12"/>
      <c r="I711" s="18"/>
      <c r="J711" s="18"/>
      <c r="K711" s="18"/>
      <c r="L711" s="24"/>
      <c r="M711" s="25"/>
      <c r="N711" s="26"/>
      <c r="O711" s="27"/>
      <c r="P711" s="18"/>
      <c r="Q711" s="18"/>
    </row>
    <row r="712" spans="1:17" ht="15">
      <c r="A712" s="8"/>
      <c r="B712" s="9"/>
      <c r="C712" s="10"/>
      <c r="D712" s="23"/>
      <c r="E712" s="18"/>
      <c r="F712" s="12"/>
      <c r="G712" s="13"/>
      <c r="H712" s="12"/>
      <c r="I712" s="18"/>
      <c r="J712" s="18"/>
      <c r="K712" s="18"/>
      <c r="L712" s="24"/>
      <c r="M712" s="25"/>
      <c r="N712" s="26"/>
      <c r="O712" s="27"/>
      <c r="P712" s="18"/>
      <c r="Q712" s="18"/>
    </row>
    <row r="713" spans="1:17" ht="15">
      <c r="A713" s="8"/>
      <c r="B713" s="9"/>
      <c r="C713" s="10"/>
      <c r="D713" s="23"/>
      <c r="E713" s="18"/>
      <c r="F713" s="12"/>
      <c r="G713" s="13"/>
      <c r="H713" s="12"/>
      <c r="I713" s="18"/>
      <c r="J713" s="18"/>
      <c r="K713" s="18"/>
      <c r="L713" s="24"/>
      <c r="M713" s="25"/>
      <c r="N713" s="26"/>
      <c r="O713" s="27"/>
      <c r="P713" s="18"/>
      <c r="Q713" s="18"/>
    </row>
    <row r="714" spans="1:17" ht="15">
      <c r="A714" s="8"/>
      <c r="B714" s="9"/>
      <c r="C714" s="10"/>
      <c r="D714" s="23"/>
      <c r="E714" s="18"/>
      <c r="F714" s="12"/>
      <c r="G714" s="13"/>
      <c r="H714" s="12"/>
      <c r="I714" s="18"/>
      <c r="J714" s="18"/>
      <c r="K714" s="18"/>
      <c r="L714" s="24"/>
      <c r="M714" s="25"/>
      <c r="N714" s="26"/>
      <c r="O714" s="27"/>
      <c r="P714" s="18"/>
      <c r="Q714" s="18"/>
    </row>
    <row r="715" spans="1:17" ht="15">
      <c r="A715" s="8"/>
      <c r="B715" s="9"/>
      <c r="C715" s="10"/>
      <c r="D715" s="23"/>
      <c r="E715" s="18"/>
      <c r="F715" s="12"/>
      <c r="G715" s="13"/>
      <c r="H715" s="12"/>
      <c r="I715" s="18"/>
      <c r="J715" s="18"/>
      <c r="K715" s="18"/>
      <c r="L715" s="24"/>
      <c r="M715" s="25"/>
      <c r="N715" s="26"/>
      <c r="O715" s="27"/>
      <c r="P715" s="18"/>
      <c r="Q715" s="18"/>
    </row>
    <row r="716" spans="1:17" ht="15">
      <c r="A716" s="8"/>
      <c r="B716" s="9"/>
      <c r="C716" s="10"/>
      <c r="D716" s="23"/>
      <c r="E716" s="18"/>
      <c r="F716" s="12"/>
      <c r="G716" s="13"/>
      <c r="H716" s="12"/>
      <c r="I716" s="18"/>
      <c r="J716" s="18"/>
      <c r="K716" s="18"/>
      <c r="L716" s="24"/>
      <c r="M716" s="25"/>
      <c r="N716" s="26"/>
      <c r="O716" s="27"/>
      <c r="P716" s="18"/>
      <c r="Q716" s="18"/>
    </row>
    <row r="717" spans="1:17" ht="15">
      <c r="A717" s="8"/>
      <c r="B717" s="9"/>
      <c r="C717" s="10"/>
      <c r="D717" s="23"/>
      <c r="E717" s="18"/>
      <c r="F717" s="12"/>
      <c r="G717" s="13"/>
      <c r="H717" s="12"/>
      <c r="I717" s="18"/>
      <c r="J717" s="18"/>
      <c r="K717" s="18"/>
      <c r="L717" s="24"/>
      <c r="M717" s="25"/>
      <c r="N717" s="26"/>
      <c r="O717" s="27"/>
      <c r="P717" s="18"/>
      <c r="Q717" s="18"/>
    </row>
    <row r="718" spans="1:17" ht="15">
      <c r="A718" s="8"/>
      <c r="B718" s="9"/>
      <c r="C718" s="10"/>
      <c r="D718" s="23"/>
      <c r="E718" s="18"/>
      <c r="F718" s="12"/>
      <c r="G718" s="13"/>
      <c r="H718" s="12"/>
      <c r="I718" s="18"/>
      <c r="J718" s="18"/>
      <c r="K718" s="18"/>
      <c r="L718" s="24"/>
      <c r="M718" s="25"/>
      <c r="N718" s="26"/>
      <c r="O718" s="27"/>
      <c r="P718" s="18"/>
      <c r="Q718" s="18"/>
    </row>
    <row r="719" spans="1:17" ht="15">
      <c r="A719" s="8"/>
      <c r="B719" s="9"/>
      <c r="C719" s="10"/>
      <c r="D719" s="23"/>
      <c r="E719" s="18"/>
      <c r="F719" s="12"/>
      <c r="G719" s="13"/>
      <c r="H719" s="12"/>
      <c r="I719" s="18"/>
      <c r="J719" s="18"/>
      <c r="K719" s="18"/>
      <c r="L719" s="24"/>
      <c r="M719" s="25"/>
      <c r="N719" s="26"/>
      <c r="O719" s="27"/>
      <c r="P719" s="18"/>
      <c r="Q719" s="18"/>
    </row>
    <row r="720" spans="1:17" ht="15">
      <c r="A720" s="8"/>
      <c r="B720" s="9"/>
      <c r="C720" s="10"/>
      <c r="D720" s="23"/>
      <c r="E720" s="18"/>
      <c r="F720" s="12"/>
      <c r="G720" s="13"/>
      <c r="H720" s="12"/>
      <c r="I720" s="18"/>
      <c r="J720" s="18"/>
      <c r="K720" s="18"/>
      <c r="L720" s="24"/>
      <c r="M720" s="25"/>
      <c r="N720" s="26"/>
      <c r="O720" s="27"/>
      <c r="P720" s="18"/>
      <c r="Q720" s="18"/>
    </row>
    <row r="721" spans="1:17" ht="15">
      <c r="A721" s="8"/>
      <c r="B721" s="9"/>
      <c r="C721" s="10"/>
      <c r="D721" s="23"/>
      <c r="E721" s="18"/>
      <c r="F721" s="12"/>
      <c r="G721" s="13"/>
      <c r="H721" s="12"/>
      <c r="I721" s="18"/>
      <c r="J721" s="18"/>
      <c r="K721" s="18"/>
      <c r="L721" s="24"/>
      <c r="M721" s="25"/>
      <c r="N721" s="26"/>
      <c r="O721" s="27"/>
      <c r="P721" s="18"/>
      <c r="Q721" s="18"/>
    </row>
    <row r="722" spans="1:17" ht="15">
      <c r="A722" s="8"/>
      <c r="B722" s="9"/>
      <c r="C722" s="10"/>
      <c r="D722" s="23"/>
      <c r="E722" s="18"/>
      <c r="F722" s="12"/>
      <c r="G722" s="13"/>
      <c r="H722" s="12"/>
      <c r="I722" s="18"/>
      <c r="J722" s="18"/>
      <c r="K722" s="18"/>
      <c r="L722" s="24"/>
      <c r="M722" s="25"/>
      <c r="N722" s="26"/>
      <c r="O722" s="27"/>
      <c r="P722" s="18"/>
      <c r="Q722" s="18"/>
    </row>
    <row r="723" spans="1:17" ht="15">
      <c r="A723" s="8"/>
      <c r="B723" s="9"/>
      <c r="C723" s="10"/>
      <c r="D723" s="23"/>
      <c r="E723" s="18"/>
      <c r="F723" s="12"/>
      <c r="G723" s="13"/>
      <c r="H723" s="12"/>
      <c r="I723" s="18"/>
      <c r="J723" s="18"/>
      <c r="K723" s="18"/>
      <c r="L723" s="24"/>
      <c r="M723" s="25"/>
      <c r="N723" s="26"/>
      <c r="O723" s="27"/>
      <c r="P723" s="18"/>
      <c r="Q723" s="18"/>
    </row>
    <row r="724" spans="1:17" ht="15">
      <c r="A724" s="8"/>
      <c r="B724" s="9"/>
      <c r="C724" s="10"/>
      <c r="D724" s="23"/>
      <c r="E724" s="18"/>
      <c r="F724" s="12"/>
      <c r="G724" s="13"/>
      <c r="H724" s="12"/>
      <c r="I724" s="18"/>
      <c r="J724" s="18"/>
      <c r="K724" s="18"/>
      <c r="L724" s="24"/>
      <c r="M724" s="25"/>
      <c r="N724" s="26"/>
      <c r="O724" s="27"/>
      <c r="P724" s="18"/>
      <c r="Q724" s="18"/>
    </row>
    <row r="725" spans="1:17" ht="15">
      <c r="A725" s="8"/>
      <c r="B725" s="9"/>
      <c r="C725" s="10"/>
      <c r="D725" s="23"/>
      <c r="E725" s="18"/>
      <c r="F725" s="12"/>
      <c r="G725" s="13"/>
      <c r="H725" s="12"/>
      <c r="I725" s="18"/>
      <c r="J725" s="18"/>
      <c r="K725" s="18"/>
      <c r="L725" s="24"/>
      <c r="M725" s="25"/>
      <c r="N725" s="26"/>
      <c r="O725" s="27"/>
      <c r="P725" s="18"/>
      <c r="Q725" s="18"/>
    </row>
    <row r="726" spans="1:17" ht="15">
      <c r="A726" s="8"/>
      <c r="B726" s="9"/>
      <c r="C726" s="10"/>
      <c r="D726" s="23"/>
      <c r="E726" s="18"/>
      <c r="F726" s="12"/>
      <c r="G726" s="13"/>
      <c r="H726" s="12"/>
      <c r="I726" s="18"/>
      <c r="J726" s="18"/>
      <c r="K726" s="18"/>
      <c r="L726" s="24"/>
      <c r="M726" s="25"/>
      <c r="N726" s="26"/>
      <c r="O726" s="27"/>
      <c r="P726" s="18"/>
      <c r="Q726" s="18"/>
    </row>
    <row r="727" spans="1:17" ht="15">
      <c r="A727" s="8"/>
      <c r="B727" s="9"/>
      <c r="C727" s="10"/>
      <c r="D727" s="23"/>
      <c r="E727" s="18"/>
      <c r="F727" s="12"/>
      <c r="G727" s="13"/>
      <c r="H727" s="12"/>
      <c r="I727" s="18"/>
      <c r="J727" s="18"/>
      <c r="K727" s="18"/>
      <c r="L727" s="24"/>
      <c r="M727" s="25"/>
      <c r="N727" s="26"/>
      <c r="O727" s="27"/>
      <c r="P727" s="18"/>
      <c r="Q727" s="18"/>
    </row>
    <row r="728" spans="1:17" ht="15">
      <c r="A728" s="8"/>
      <c r="B728" s="9"/>
      <c r="C728" s="10"/>
      <c r="D728" s="23"/>
      <c r="E728" s="18"/>
      <c r="F728" s="12"/>
      <c r="G728" s="13"/>
      <c r="H728" s="12"/>
      <c r="I728" s="18"/>
      <c r="J728" s="18"/>
      <c r="K728" s="18"/>
      <c r="L728" s="24"/>
      <c r="M728" s="25"/>
      <c r="N728" s="26"/>
      <c r="O728" s="27"/>
      <c r="P728" s="18"/>
      <c r="Q728" s="18"/>
    </row>
    <row r="729" spans="1:17" ht="15">
      <c r="A729" s="8"/>
      <c r="B729" s="9"/>
      <c r="C729" s="10"/>
      <c r="D729" s="23"/>
      <c r="E729" s="18"/>
      <c r="F729" s="12"/>
      <c r="G729" s="13"/>
      <c r="H729" s="12"/>
      <c r="I729" s="18"/>
      <c r="J729" s="18"/>
      <c r="K729" s="18"/>
      <c r="L729" s="24"/>
      <c r="M729" s="25"/>
      <c r="N729" s="26"/>
      <c r="O729" s="27"/>
      <c r="P729" s="18"/>
      <c r="Q729" s="18"/>
    </row>
    <row r="730" spans="1:17" ht="15">
      <c r="A730" s="8"/>
      <c r="B730" s="9"/>
      <c r="C730" s="10"/>
      <c r="D730" s="23"/>
      <c r="E730" s="18"/>
      <c r="F730" s="12"/>
      <c r="G730" s="13"/>
      <c r="H730" s="12"/>
      <c r="I730" s="18"/>
      <c r="J730" s="18"/>
      <c r="K730" s="18"/>
      <c r="L730" s="24"/>
      <c r="M730" s="25"/>
      <c r="N730" s="26"/>
      <c r="O730" s="27"/>
      <c r="P730" s="18"/>
      <c r="Q730" s="18"/>
    </row>
    <row r="731" spans="1:17" ht="15">
      <c r="A731" s="8"/>
      <c r="B731" s="9"/>
      <c r="C731" s="10"/>
      <c r="D731" s="23"/>
      <c r="E731" s="18"/>
      <c r="F731" s="12"/>
      <c r="G731" s="13"/>
      <c r="H731" s="12"/>
      <c r="I731" s="18"/>
      <c r="J731" s="18"/>
      <c r="K731" s="18"/>
      <c r="L731" s="24"/>
      <c r="M731" s="25"/>
      <c r="N731" s="26"/>
      <c r="O731" s="27"/>
      <c r="P731" s="18"/>
      <c r="Q731" s="18"/>
    </row>
    <row r="732" spans="1:17" ht="15">
      <c r="A732" s="8"/>
      <c r="B732" s="9"/>
      <c r="C732" s="10"/>
      <c r="D732" s="23"/>
      <c r="E732" s="18"/>
      <c r="F732" s="12"/>
      <c r="G732" s="13"/>
      <c r="H732" s="12"/>
      <c r="I732" s="18"/>
      <c r="J732" s="18"/>
      <c r="K732" s="18"/>
      <c r="L732" s="24"/>
      <c r="M732" s="25"/>
      <c r="N732" s="26"/>
      <c r="O732" s="27"/>
      <c r="P732" s="18"/>
      <c r="Q732" s="18"/>
    </row>
    <row r="733" spans="1:17" ht="15">
      <c r="A733" s="8"/>
      <c r="B733" s="9"/>
      <c r="C733" s="10"/>
      <c r="D733" s="23"/>
      <c r="E733" s="18"/>
      <c r="F733" s="12"/>
      <c r="G733" s="13"/>
      <c r="H733" s="12"/>
      <c r="I733" s="18"/>
      <c r="J733" s="18"/>
      <c r="K733" s="18"/>
      <c r="L733" s="24"/>
      <c r="M733" s="25"/>
      <c r="N733" s="26"/>
      <c r="O733" s="27"/>
      <c r="P733" s="18"/>
      <c r="Q733" s="18"/>
    </row>
    <row r="734" spans="1:17" ht="15">
      <c r="A734" s="8"/>
      <c r="B734" s="9"/>
      <c r="C734" s="10"/>
      <c r="D734" s="23"/>
      <c r="E734" s="18"/>
      <c r="F734" s="12"/>
      <c r="G734" s="13"/>
      <c r="H734" s="12"/>
      <c r="I734" s="18"/>
      <c r="J734" s="18"/>
      <c r="K734" s="18"/>
      <c r="L734" s="24"/>
      <c r="M734" s="25"/>
      <c r="N734" s="26"/>
      <c r="O734" s="27"/>
      <c r="P734" s="18"/>
      <c r="Q734" s="18"/>
    </row>
    <row r="735" spans="1:17" ht="15">
      <c r="A735" s="8"/>
      <c r="B735" s="9"/>
      <c r="C735" s="10"/>
      <c r="D735" s="23"/>
      <c r="E735" s="18"/>
      <c r="F735" s="12"/>
      <c r="G735" s="13"/>
      <c r="H735" s="12"/>
      <c r="I735" s="18"/>
      <c r="J735" s="18"/>
      <c r="K735" s="18"/>
      <c r="L735" s="24"/>
      <c r="M735" s="25"/>
      <c r="N735" s="26"/>
      <c r="O735" s="27"/>
      <c r="P735" s="18"/>
      <c r="Q735" s="18"/>
    </row>
    <row r="736" spans="1:17" ht="15">
      <c r="A736" s="8"/>
      <c r="B736" s="9"/>
      <c r="C736" s="10"/>
      <c r="D736" s="23"/>
      <c r="E736" s="18"/>
      <c r="F736" s="12"/>
      <c r="G736" s="13"/>
      <c r="H736" s="12"/>
      <c r="I736" s="18"/>
      <c r="J736" s="18"/>
      <c r="K736" s="18"/>
      <c r="L736" s="24"/>
      <c r="M736" s="25"/>
      <c r="N736" s="26"/>
      <c r="O736" s="27"/>
      <c r="P736" s="18"/>
      <c r="Q736" s="18"/>
    </row>
    <row r="737" spans="1:17" ht="15">
      <c r="A737" s="8"/>
      <c r="B737" s="9"/>
      <c r="C737" s="10"/>
      <c r="D737" s="23"/>
      <c r="E737" s="18"/>
      <c r="F737" s="12"/>
      <c r="G737" s="13"/>
      <c r="H737" s="12"/>
      <c r="I737" s="18"/>
      <c r="J737" s="18"/>
      <c r="K737" s="18"/>
      <c r="L737" s="24"/>
      <c r="M737" s="25"/>
      <c r="N737" s="26"/>
      <c r="O737" s="27"/>
      <c r="P737" s="18"/>
      <c r="Q737" s="18"/>
    </row>
    <row r="738" spans="1:17" ht="15">
      <c r="A738" s="8"/>
      <c r="B738" s="9"/>
      <c r="C738" s="10"/>
      <c r="D738" s="23"/>
      <c r="E738" s="18"/>
      <c r="F738" s="12"/>
      <c r="G738" s="13"/>
      <c r="H738" s="12"/>
      <c r="I738" s="18"/>
      <c r="J738" s="18"/>
      <c r="K738" s="18"/>
      <c r="L738" s="24"/>
      <c r="M738" s="25"/>
      <c r="N738" s="26"/>
      <c r="O738" s="27"/>
      <c r="P738" s="18"/>
      <c r="Q738" s="18"/>
    </row>
    <row r="739" spans="1:17" ht="15">
      <c r="A739" s="8"/>
      <c r="B739" s="9"/>
      <c r="C739" s="10"/>
      <c r="D739" s="23"/>
      <c r="E739" s="18"/>
      <c r="F739" s="12"/>
      <c r="G739" s="13"/>
      <c r="H739" s="12"/>
      <c r="I739" s="18"/>
      <c r="J739" s="18"/>
      <c r="K739" s="18"/>
      <c r="L739" s="24"/>
      <c r="M739" s="25"/>
      <c r="N739" s="26"/>
      <c r="O739" s="27"/>
      <c r="P739" s="18"/>
      <c r="Q739" s="18"/>
    </row>
    <row r="740" spans="1:17" ht="15">
      <c r="A740" s="8"/>
      <c r="B740" s="9"/>
      <c r="C740" s="10"/>
      <c r="D740" s="23"/>
      <c r="E740" s="18"/>
      <c r="F740" s="12"/>
      <c r="G740" s="13"/>
      <c r="H740" s="12"/>
      <c r="I740" s="18"/>
      <c r="J740" s="18"/>
      <c r="K740" s="18"/>
      <c r="L740" s="24"/>
      <c r="M740" s="25"/>
      <c r="N740" s="26"/>
      <c r="O740" s="27"/>
      <c r="P740" s="18"/>
      <c r="Q740" s="18"/>
    </row>
    <row r="741" spans="1:17" ht="15">
      <c r="A741" s="8"/>
      <c r="B741" s="9"/>
      <c r="C741" s="10"/>
      <c r="D741" s="23"/>
      <c r="E741" s="18"/>
      <c r="F741" s="12"/>
      <c r="G741" s="13"/>
      <c r="H741" s="12"/>
      <c r="I741" s="18"/>
      <c r="J741" s="18"/>
      <c r="K741" s="18"/>
      <c r="L741" s="24"/>
      <c r="M741" s="25"/>
      <c r="N741" s="26"/>
      <c r="O741" s="27"/>
      <c r="P741" s="18"/>
      <c r="Q741" s="18"/>
    </row>
    <row r="742" spans="1:17" ht="15">
      <c r="A742" s="8"/>
      <c r="B742" s="9"/>
      <c r="C742" s="10"/>
      <c r="D742" s="23"/>
      <c r="E742" s="18"/>
      <c r="F742" s="12"/>
      <c r="G742" s="13"/>
      <c r="H742" s="12"/>
      <c r="I742" s="18"/>
      <c r="J742" s="18"/>
      <c r="K742" s="18"/>
      <c r="L742" s="24"/>
      <c r="M742" s="25"/>
      <c r="N742" s="26"/>
      <c r="O742" s="27"/>
      <c r="P742" s="18"/>
      <c r="Q742" s="18"/>
    </row>
    <row r="743" spans="1:17" ht="15">
      <c r="A743" s="8"/>
      <c r="B743" s="9"/>
      <c r="C743" s="10"/>
      <c r="D743" s="23"/>
      <c r="E743" s="18"/>
      <c r="F743" s="12"/>
      <c r="G743" s="13"/>
      <c r="H743" s="12"/>
      <c r="I743" s="18"/>
      <c r="J743" s="18"/>
      <c r="K743" s="18"/>
      <c r="L743" s="24"/>
      <c r="M743" s="25"/>
      <c r="N743" s="26"/>
      <c r="O743" s="27"/>
      <c r="P743" s="18"/>
      <c r="Q743" s="18"/>
    </row>
    <row r="744" spans="1:17" ht="15">
      <c r="A744" s="8"/>
      <c r="B744" s="9"/>
      <c r="C744" s="10"/>
      <c r="D744" s="23"/>
      <c r="E744" s="18"/>
      <c r="F744" s="12"/>
      <c r="G744" s="13"/>
      <c r="H744" s="12"/>
      <c r="I744" s="18"/>
      <c r="J744" s="18"/>
      <c r="K744" s="18"/>
      <c r="L744" s="24"/>
      <c r="M744" s="25"/>
      <c r="N744" s="26"/>
      <c r="O744" s="27"/>
      <c r="P744" s="18"/>
      <c r="Q744" s="18"/>
    </row>
    <row r="745" spans="1:17" ht="15">
      <c r="A745" s="8"/>
      <c r="B745" s="9"/>
      <c r="C745" s="10"/>
      <c r="D745" s="23"/>
      <c r="E745" s="18"/>
      <c r="F745" s="12"/>
      <c r="G745" s="13"/>
      <c r="H745" s="12"/>
      <c r="I745" s="18"/>
      <c r="J745" s="18"/>
      <c r="K745" s="18"/>
      <c r="L745" s="24"/>
      <c r="M745" s="25"/>
      <c r="N745" s="26"/>
      <c r="O745" s="27"/>
      <c r="P745" s="18"/>
      <c r="Q745" s="18"/>
    </row>
    <row r="746" spans="1:17" ht="15">
      <c r="A746" s="8"/>
      <c r="B746" s="9"/>
      <c r="C746" s="10"/>
      <c r="D746" s="23"/>
      <c r="E746" s="18"/>
      <c r="F746" s="12"/>
      <c r="G746" s="13"/>
      <c r="H746" s="12"/>
      <c r="I746" s="18"/>
      <c r="J746" s="18"/>
      <c r="K746" s="18"/>
      <c r="L746" s="24"/>
      <c r="M746" s="25"/>
      <c r="N746" s="26"/>
      <c r="O746" s="27"/>
      <c r="P746" s="18"/>
      <c r="Q746" s="18"/>
    </row>
    <row r="747" spans="1:17" ht="15">
      <c r="A747" s="8"/>
      <c r="B747" s="9"/>
      <c r="C747" s="10"/>
      <c r="D747" s="23"/>
      <c r="E747" s="18"/>
      <c r="F747" s="12"/>
      <c r="G747" s="13"/>
      <c r="H747" s="12"/>
      <c r="I747" s="18"/>
      <c r="J747" s="18"/>
      <c r="K747" s="18"/>
      <c r="L747" s="24"/>
      <c r="M747" s="25"/>
      <c r="N747" s="26"/>
      <c r="O747" s="27"/>
      <c r="P747" s="18"/>
      <c r="Q747" s="18"/>
    </row>
    <row r="748" spans="1:17" ht="15">
      <c r="A748" s="8"/>
      <c r="B748" s="9"/>
      <c r="C748" s="10"/>
      <c r="D748" s="23"/>
      <c r="E748" s="18"/>
      <c r="F748" s="12"/>
      <c r="G748" s="13"/>
      <c r="H748" s="12"/>
      <c r="I748" s="18"/>
      <c r="J748" s="18"/>
      <c r="K748" s="18"/>
      <c r="L748" s="24"/>
      <c r="M748" s="25"/>
      <c r="N748" s="26"/>
      <c r="O748" s="27"/>
      <c r="P748" s="18"/>
      <c r="Q748" s="18"/>
    </row>
    <row r="749" spans="1:17" ht="15">
      <c r="A749" s="8"/>
      <c r="B749" s="9"/>
      <c r="C749" s="10"/>
      <c r="D749" s="23"/>
      <c r="E749" s="18"/>
      <c r="F749" s="12"/>
      <c r="G749" s="13"/>
      <c r="H749" s="12"/>
      <c r="I749" s="18"/>
      <c r="J749" s="18"/>
      <c r="K749" s="18"/>
      <c r="L749" s="24"/>
      <c r="M749" s="25"/>
      <c r="N749" s="26"/>
      <c r="O749" s="27"/>
      <c r="P749" s="18"/>
      <c r="Q749" s="18"/>
    </row>
    <row r="750" spans="1:17" ht="15">
      <c r="A750" s="8"/>
      <c r="B750" s="9"/>
      <c r="C750" s="10"/>
      <c r="D750" s="23"/>
      <c r="E750" s="18"/>
      <c r="F750" s="12"/>
      <c r="G750" s="13"/>
      <c r="H750" s="12"/>
      <c r="I750" s="18"/>
      <c r="J750" s="18"/>
      <c r="K750" s="18"/>
      <c r="L750" s="24"/>
      <c r="M750" s="25"/>
      <c r="N750" s="26"/>
      <c r="O750" s="27"/>
      <c r="P750" s="18"/>
      <c r="Q750" s="18"/>
    </row>
    <row r="751" spans="1:17" ht="15">
      <c r="A751" s="8"/>
      <c r="B751" s="9"/>
      <c r="C751" s="10"/>
      <c r="D751" s="23"/>
      <c r="E751" s="18"/>
      <c r="F751" s="12"/>
      <c r="G751" s="13"/>
      <c r="H751" s="12"/>
      <c r="I751" s="18"/>
      <c r="J751" s="18"/>
      <c r="K751" s="18"/>
      <c r="L751" s="24"/>
      <c r="M751" s="25"/>
      <c r="N751" s="26"/>
      <c r="O751" s="27"/>
      <c r="P751" s="18"/>
      <c r="Q751" s="18"/>
    </row>
    <row r="752" spans="1:17" ht="15">
      <c r="A752" s="8"/>
      <c r="B752" s="9"/>
      <c r="C752" s="10"/>
      <c r="D752" s="23"/>
      <c r="E752" s="18"/>
      <c r="F752" s="12"/>
      <c r="G752" s="13"/>
      <c r="H752" s="12"/>
      <c r="I752" s="18"/>
      <c r="J752" s="18"/>
      <c r="K752" s="18"/>
      <c r="L752" s="24"/>
      <c r="M752" s="25"/>
      <c r="N752" s="26"/>
      <c r="O752" s="27"/>
      <c r="P752" s="18"/>
      <c r="Q752" s="18"/>
    </row>
    <row r="753" spans="1:17" ht="15">
      <c r="A753" s="8"/>
      <c r="B753" s="9"/>
      <c r="C753" s="10"/>
      <c r="D753" s="23"/>
      <c r="E753" s="18"/>
      <c r="F753" s="12"/>
      <c r="G753" s="13"/>
      <c r="H753" s="12"/>
      <c r="I753" s="18"/>
      <c r="J753" s="18"/>
      <c r="K753" s="18"/>
      <c r="L753" s="24"/>
      <c r="M753" s="25"/>
      <c r="N753" s="26"/>
      <c r="O753" s="27"/>
      <c r="P753" s="18"/>
      <c r="Q753" s="18"/>
    </row>
    <row r="754" spans="1:17" ht="15">
      <c r="A754" s="8"/>
      <c r="B754" s="9"/>
      <c r="C754" s="10"/>
      <c r="D754" s="23"/>
      <c r="E754" s="18"/>
      <c r="F754" s="12"/>
      <c r="G754" s="13"/>
      <c r="H754" s="12"/>
      <c r="I754" s="18"/>
      <c r="J754" s="18"/>
      <c r="K754" s="18"/>
      <c r="L754" s="24"/>
      <c r="M754" s="25"/>
      <c r="N754" s="26"/>
      <c r="O754" s="27"/>
      <c r="P754" s="18"/>
      <c r="Q754" s="18"/>
    </row>
    <row r="755" spans="1:17" ht="15">
      <c r="A755" s="8"/>
      <c r="B755" s="9"/>
      <c r="C755" s="10"/>
      <c r="D755" s="23"/>
      <c r="E755" s="18"/>
      <c r="F755" s="12"/>
      <c r="G755" s="13"/>
      <c r="H755" s="12"/>
      <c r="I755" s="18"/>
      <c r="J755" s="18"/>
      <c r="K755" s="18"/>
      <c r="L755" s="24"/>
      <c r="M755" s="25"/>
      <c r="N755" s="26"/>
      <c r="O755" s="27"/>
      <c r="P755" s="18"/>
      <c r="Q755" s="18"/>
    </row>
    <row r="756" spans="1:17" ht="15">
      <c r="A756" s="8"/>
      <c r="B756" s="9"/>
      <c r="C756" s="10"/>
      <c r="D756" s="23"/>
      <c r="E756" s="18"/>
      <c r="F756" s="12"/>
      <c r="G756" s="13"/>
      <c r="H756" s="12"/>
      <c r="I756" s="18"/>
      <c r="J756" s="18"/>
      <c r="K756" s="18"/>
      <c r="L756" s="24"/>
      <c r="M756" s="25"/>
      <c r="N756" s="26"/>
      <c r="O756" s="27"/>
      <c r="P756" s="18"/>
      <c r="Q756" s="18"/>
    </row>
    <row r="757" spans="1:17" ht="15">
      <c r="A757" s="8"/>
      <c r="B757" s="9"/>
      <c r="C757" s="10"/>
      <c r="D757" s="23"/>
      <c r="E757" s="18"/>
      <c r="F757" s="12"/>
      <c r="G757" s="13"/>
      <c r="H757" s="12"/>
      <c r="I757" s="18"/>
      <c r="J757" s="18"/>
      <c r="K757" s="18"/>
      <c r="L757" s="24"/>
      <c r="M757" s="25"/>
      <c r="N757" s="26"/>
      <c r="O757" s="27"/>
      <c r="P757" s="18"/>
      <c r="Q757" s="18"/>
    </row>
    <row r="758" spans="1:17" ht="15">
      <c r="A758" s="8"/>
      <c r="B758" s="9"/>
      <c r="C758" s="10"/>
      <c r="D758" s="23"/>
      <c r="E758" s="18"/>
      <c r="F758" s="12"/>
      <c r="G758" s="13"/>
      <c r="H758" s="12"/>
      <c r="I758" s="18"/>
      <c r="J758" s="18"/>
      <c r="K758" s="18"/>
      <c r="L758" s="24"/>
      <c r="M758" s="25"/>
      <c r="N758" s="26"/>
      <c r="O758" s="27"/>
      <c r="P758" s="18"/>
      <c r="Q758" s="18"/>
    </row>
    <row r="759" spans="1:17" ht="15">
      <c r="A759" s="8"/>
      <c r="B759" s="9"/>
      <c r="C759" s="10"/>
      <c r="D759" s="23"/>
      <c r="E759" s="18"/>
      <c r="F759" s="12"/>
      <c r="G759" s="13"/>
      <c r="H759" s="12"/>
      <c r="I759" s="18"/>
      <c r="J759" s="18"/>
      <c r="K759" s="18"/>
      <c r="L759" s="24"/>
      <c r="M759" s="25"/>
      <c r="N759" s="26"/>
      <c r="O759" s="27"/>
      <c r="P759" s="18"/>
      <c r="Q759" s="18"/>
    </row>
    <row r="760" spans="1:17" ht="15">
      <c r="A760" s="8"/>
      <c r="B760" s="9"/>
      <c r="C760" s="10"/>
      <c r="D760" s="23"/>
      <c r="E760" s="18"/>
      <c r="F760" s="12"/>
      <c r="G760" s="13"/>
      <c r="H760" s="12"/>
      <c r="I760" s="18"/>
      <c r="J760" s="18"/>
      <c r="K760" s="18"/>
      <c r="L760" s="24"/>
      <c r="M760" s="25"/>
      <c r="N760" s="26"/>
      <c r="O760" s="27"/>
      <c r="P760" s="18"/>
      <c r="Q760" s="18"/>
    </row>
    <row r="761" spans="1:17" ht="15">
      <c r="A761" s="8"/>
      <c r="B761" s="9"/>
      <c r="C761" s="10"/>
      <c r="D761" s="23"/>
      <c r="E761" s="18"/>
      <c r="F761" s="12"/>
      <c r="G761" s="13"/>
      <c r="H761" s="12"/>
      <c r="I761" s="18"/>
      <c r="J761" s="18"/>
      <c r="K761" s="18"/>
      <c r="L761" s="24"/>
      <c r="M761" s="25"/>
      <c r="N761" s="26"/>
      <c r="O761" s="27"/>
      <c r="P761" s="18"/>
      <c r="Q761" s="18"/>
    </row>
    <row r="762" spans="1:17" ht="15">
      <c r="A762" s="8"/>
      <c r="B762" s="9"/>
      <c r="C762" s="10"/>
      <c r="D762" s="23"/>
      <c r="E762" s="18"/>
      <c r="F762" s="12"/>
      <c r="G762" s="13"/>
      <c r="H762" s="12"/>
      <c r="I762" s="18"/>
      <c r="J762" s="18"/>
      <c r="K762" s="18"/>
      <c r="L762" s="24"/>
      <c r="M762" s="25"/>
      <c r="N762" s="26"/>
      <c r="O762" s="27"/>
      <c r="P762" s="18"/>
      <c r="Q762" s="18"/>
    </row>
    <row r="763" spans="1:17" ht="15">
      <c r="A763" s="8"/>
      <c r="B763" s="9"/>
      <c r="C763" s="10"/>
      <c r="D763" s="23"/>
      <c r="E763" s="18"/>
      <c r="F763" s="12"/>
      <c r="G763" s="13"/>
      <c r="H763" s="12"/>
      <c r="I763" s="18"/>
      <c r="J763" s="18"/>
      <c r="K763" s="18"/>
      <c r="L763" s="24"/>
      <c r="M763" s="25"/>
      <c r="N763" s="26"/>
      <c r="O763" s="27"/>
      <c r="P763" s="18"/>
      <c r="Q763" s="18"/>
    </row>
    <row r="764" spans="1:17" ht="15">
      <c r="A764" s="8"/>
      <c r="B764" s="9"/>
      <c r="C764" s="10"/>
      <c r="D764" s="23"/>
      <c r="E764" s="18"/>
      <c r="F764" s="12"/>
      <c r="G764" s="13"/>
      <c r="H764" s="12"/>
      <c r="I764" s="18"/>
      <c r="J764" s="18"/>
      <c r="K764" s="18"/>
      <c r="L764" s="24"/>
      <c r="M764" s="25"/>
      <c r="N764" s="26"/>
      <c r="O764" s="27"/>
      <c r="P764" s="18"/>
      <c r="Q764" s="18"/>
    </row>
    <row r="765" spans="1:17" ht="15">
      <c r="A765" s="8"/>
      <c r="B765" s="9"/>
      <c r="C765" s="10"/>
      <c r="D765" s="23"/>
      <c r="E765" s="18"/>
      <c r="F765" s="12"/>
      <c r="G765" s="13"/>
      <c r="H765" s="12"/>
      <c r="I765" s="18"/>
      <c r="J765" s="18"/>
      <c r="K765" s="18"/>
      <c r="L765" s="24"/>
      <c r="M765" s="25"/>
      <c r="N765" s="26"/>
      <c r="O765" s="27"/>
      <c r="P765" s="18"/>
      <c r="Q765" s="18"/>
    </row>
    <row r="766" spans="1:17" ht="15">
      <c r="A766" s="8"/>
      <c r="B766" s="9"/>
      <c r="C766" s="10"/>
      <c r="D766" s="23"/>
      <c r="E766" s="18"/>
      <c r="F766" s="12"/>
      <c r="G766" s="13"/>
      <c r="H766" s="12"/>
      <c r="I766" s="18"/>
      <c r="J766" s="18"/>
      <c r="K766" s="18"/>
      <c r="L766" s="24"/>
      <c r="M766" s="25"/>
      <c r="N766" s="26"/>
      <c r="O766" s="27"/>
      <c r="P766" s="18"/>
      <c r="Q766" s="18"/>
    </row>
    <row r="767" spans="1:17" ht="15">
      <c r="A767" s="8"/>
      <c r="B767" s="9"/>
      <c r="C767" s="10"/>
      <c r="D767" s="23"/>
      <c r="E767" s="18"/>
      <c r="F767" s="12"/>
      <c r="G767" s="13"/>
      <c r="H767" s="12"/>
      <c r="I767" s="18"/>
      <c r="J767" s="18"/>
      <c r="K767" s="18"/>
      <c r="L767" s="24"/>
      <c r="M767" s="25"/>
      <c r="N767" s="26"/>
      <c r="O767" s="27"/>
      <c r="P767" s="18"/>
      <c r="Q767" s="18"/>
    </row>
    <row r="768" spans="1:17" ht="15">
      <c r="A768" s="8"/>
      <c r="B768" s="9"/>
      <c r="C768" s="10"/>
      <c r="D768" s="23"/>
      <c r="E768" s="18"/>
      <c r="F768" s="12"/>
      <c r="G768" s="13"/>
      <c r="H768" s="12"/>
      <c r="I768" s="18"/>
      <c r="J768" s="18"/>
      <c r="K768" s="18"/>
      <c r="L768" s="24"/>
      <c r="M768" s="25"/>
      <c r="N768" s="26"/>
      <c r="O768" s="27"/>
      <c r="P768" s="18"/>
      <c r="Q768" s="18"/>
    </row>
    <row r="769" spans="1:17" ht="15">
      <c r="A769" s="8"/>
      <c r="B769" s="9"/>
      <c r="C769" s="10"/>
      <c r="D769" s="23"/>
      <c r="E769" s="18"/>
      <c r="F769" s="12"/>
      <c r="G769" s="13"/>
      <c r="H769" s="12"/>
      <c r="I769" s="18"/>
      <c r="J769" s="18"/>
      <c r="K769" s="18"/>
      <c r="L769" s="24"/>
      <c r="M769" s="25"/>
      <c r="N769" s="26"/>
      <c r="O769" s="27"/>
      <c r="P769" s="18"/>
      <c r="Q769" s="18"/>
    </row>
    <row r="770" spans="1:17" ht="15">
      <c r="A770" s="8"/>
      <c r="B770" s="9"/>
      <c r="C770" s="10"/>
      <c r="D770" s="23"/>
      <c r="E770" s="18"/>
      <c r="F770" s="12"/>
      <c r="G770" s="13"/>
      <c r="H770" s="12"/>
      <c r="I770" s="18"/>
      <c r="J770" s="18"/>
      <c r="K770" s="18"/>
      <c r="L770" s="24"/>
      <c r="M770" s="25"/>
      <c r="N770" s="26"/>
      <c r="O770" s="27"/>
      <c r="P770" s="18"/>
      <c r="Q770" s="18"/>
    </row>
    <row r="771" spans="1:17" ht="15">
      <c r="A771" s="8"/>
      <c r="B771" s="9"/>
      <c r="C771" s="10"/>
      <c r="D771" s="23"/>
      <c r="E771" s="18"/>
      <c r="F771" s="12"/>
      <c r="G771" s="13"/>
      <c r="H771" s="12"/>
      <c r="I771" s="18"/>
      <c r="J771" s="18"/>
      <c r="K771" s="18"/>
      <c r="L771" s="24"/>
      <c r="M771" s="25"/>
      <c r="N771" s="26"/>
      <c r="O771" s="27"/>
      <c r="P771" s="18"/>
      <c r="Q771" s="18"/>
    </row>
    <row r="772" spans="1:17" ht="15">
      <c r="A772" s="8"/>
      <c r="B772" s="9"/>
      <c r="C772" s="10"/>
      <c r="D772" s="23"/>
      <c r="E772" s="18"/>
      <c r="F772" s="12"/>
      <c r="G772" s="13"/>
      <c r="H772" s="12"/>
      <c r="I772" s="18"/>
      <c r="J772" s="18"/>
      <c r="K772" s="18"/>
      <c r="L772" s="24"/>
      <c r="M772" s="25"/>
      <c r="N772" s="26"/>
      <c r="O772" s="27"/>
      <c r="P772" s="18"/>
      <c r="Q772" s="18"/>
    </row>
    <row r="773" spans="1:17" ht="15">
      <c r="A773" s="8"/>
      <c r="B773" s="9"/>
      <c r="C773" s="10"/>
      <c r="D773" s="23"/>
      <c r="E773" s="18"/>
      <c r="F773" s="12"/>
      <c r="G773" s="13"/>
      <c r="H773" s="12"/>
      <c r="I773" s="18"/>
      <c r="J773" s="18"/>
      <c r="K773" s="18"/>
      <c r="L773" s="24"/>
      <c r="M773" s="25"/>
      <c r="N773" s="26"/>
      <c r="O773" s="27"/>
      <c r="P773" s="18"/>
      <c r="Q773" s="18"/>
    </row>
    <row r="774" spans="1:17" ht="15">
      <c r="A774" s="8"/>
      <c r="B774" s="9"/>
      <c r="C774" s="10"/>
      <c r="D774" s="23"/>
      <c r="E774" s="18"/>
      <c r="F774" s="12"/>
      <c r="G774" s="13"/>
      <c r="H774" s="12"/>
      <c r="I774" s="18"/>
      <c r="J774" s="18"/>
      <c r="K774" s="18"/>
      <c r="L774" s="24"/>
      <c r="M774" s="25"/>
      <c r="N774" s="26"/>
      <c r="O774" s="27"/>
      <c r="P774" s="18"/>
      <c r="Q774" s="18"/>
    </row>
    <row r="775" spans="1:17" ht="15">
      <c r="A775" s="8"/>
      <c r="B775" s="9"/>
      <c r="C775" s="10"/>
      <c r="D775" s="23"/>
      <c r="E775" s="18"/>
      <c r="F775" s="12"/>
      <c r="G775" s="13"/>
      <c r="H775" s="12"/>
      <c r="I775" s="18"/>
      <c r="J775" s="18"/>
      <c r="K775" s="18"/>
      <c r="L775" s="24"/>
      <c r="M775" s="25"/>
      <c r="N775" s="26"/>
      <c r="O775" s="27"/>
      <c r="P775" s="18"/>
      <c r="Q775" s="18"/>
    </row>
    <row r="776" spans="1:17" ht="15">
      <c r="A776" s="8"/>
      <c r="B776" s="9"/>
      <c r="C776" s="10"/>
      <c r="D776" s="23"/>
      <c r="E776" s="18"/>
      <c r="F776" s="12"/>
      <c r="G776" s="13"/>
      <c r="H776" s="12"/>
      <c r="I776" s="18"/>
      <c r="J776" s="18"/>
      <c r="K776" s="18"/>
      <c r="L776" s="24"/>
      <c r="M776" s="25"/>
      <c r="N776" s="26"/>
      <c r="O776" s="27"/>
      <c r="P776" s="18"/>
      <c r="Q776" s="18"/>
    </row>
    <row r="777" spans="1:17" ht="15">
      <c r="A777" s="8"/>
      <c r="B777" s="9"/>
      <c r="C777" s="10"/>
      <c r="D777" s="23"/>
      <c r="E777" s="18"/>
      <c r="F777" s="12"/>
      <c r="G777" s="13"/>
      <c r="H777" s="12"/>
      <c r="I777" s="18"/>
      <c r="J777" s="18"/>
      <c r="K777" s="18"/>
      <c r="L777" s="24"/>
      <c r="M777" s="25"/>
      <c r="N777" s="26"/>
      <c r="O777" s="27"/>
      <c r="P777" s="18"/>
      <c r="Q777" s="18"/>
    </row>
    <row r="778" spans="1:17" ht="15">
      <c r="A778" s="8"/>
      <c r="B778" s="9"/>
      <c r="C778" s="10"/>
      <c r="D778" s="23"/>
      <c r="E778" s="18"/>
      <c r="F778" s="12"/>
      <c r="G778" s="13"/>
      <c r="H778" s="12"/>
      <c r="I778" s="18"/>
      <c r="J778" s="18"/>
      <c r="K778" s="18"/>
      <c r="L778" s="24"/>
      <c r="M778" s="25"/>
      <c r="N778" s="26"/>
      <c r="O778" s="27"/>
      <c r="P778" s="18"/>
      <c r="Q778" s="18"/>
    </row>
    <row r="779" spans="1:17" ht="15">
      <c r="A779" s="8"/>
      <c r="B779" s="9"/>
      <c r="C779" s="10"/>
      <c r="D779" s="23"/>
      <c r="E779" s="18"/>
      <c r="F779" s="12"/>
      <c r="G779" s="13"/>
      <c r="H779" s="12"/>
      <c r="I779" s="18"/>
      <c r="J779" s="18"/>
      <c r="K779" s="18"/>
      <c r="L779" s="24"/>
      <c r="M779" s="25"/>
      <c r="N779" s="26"/>
      <c r="O779" s="27"/>
      <c r="P779" s="18"/>
      <c r="Q779" s="18"/>
    </row>
    <row r="780" spans="1:17" ht="15">
      <c r="A780" s="8"/>
      <c r="B780" s="9"/>
      <c r="C780" s="10"/>
      <c r="D780" s="23"/>
      <c r="E780" s="18"/>
      <c r="F780" s="12"/>
      <c r="G780" s="13"/>
      <c r="H780" s="12"/>
      <c r="I780" s="18"/>
      <c r="J780" s="18"/>
      <c r="K780" s="18"/>
      <c r="L780" s="24"/>
      <c r="M780" s="25"/>
      <c r="N780" s="26"/>
      <c r="O780" s="27"/>
      <c r="P780" s="18"/>
      <c r="Q780" s="18"/>
    </row>
    <row r="781" spans="1:17" ht="15">
      <c r="A781" s="8"/>
      <c r="B781" s="9"/>
      <c r="C781" s="10"/>
      <c r="D781" s="23"/>
      <c r="E781" s="18"/>
      <c r="F781" s="12"/>
      <c r="G781" s="13"/>
      <c r="H781" s="12"/>
      <c r="I781" s="18"/>
      <c r="J781" s="18"/>
      <c r="K781" s="18"/>
      <c r="L781" s="24"/>
      <c r="M781" s="25"/>
      <c r="N781" s="26"/>
      <c r="O781" s="27"/>
      <c r="P781" s="18"/>
      <c r="Q781" s="18"/>
    </row>
    <row r="782" spans="1:17" ht="15">
      <c r="A782" s="8"/>
      <c r="B782" s="9"/>
      <c r="C782" s="10"/>
      <c r="D782" s="23"/>
      <c r="E782" s="18"/>
      <c r="F782" s="12"/>
      <c r="G782" s="13"/>
      <c r="H782" s="12"/>
      <c r="I782" s="18"/>
      <c r="J782" s="18"/>
      <c r="K782" s="18"/>
      <c r="L782" s="24"/>
      <c r="M782" s="25"/>
      <c r="N782" s="26"/>
      <c r="O782" s="27"/>
      <c r="P782" s="18"/>
      <c r="Q782" s="18"/>
    </row>
    <row r="783" spans="1:17" ht="15">
      <c r="A783" s="8"/>
      <c r="B783" s="9"/>
      <c r="C783" s="10"/>
      <c r="D783" s="23"/>
      <c r="E783" s="18"/>
      <c r="F783" s="12"/>
      <c r="G783" s="13"/>
      <c r="H783" s="12"/>
      <c r="I783" s="18"/>
      <c r="J783" s="18"/>
      <c r="K783" s="18"/>
      <c r="L783" s="24"/>
      <c r="M783" s="25"/>
      <c r="N783" s="26"/>
      <c r="O783" s="27"/>
      <c r="P783" s="18"/>
      <c r="Q783" s="18"/>
    </row>
    <row r="784" spans="1:17" ht="15">
      <c r="A784" s="8"/>
      <c r="B784" s="9"/>
      <c r="C784" s="10"/>
      <c r="D784" s="23"/>
      <c r="E784" s="18"/>
      <c r="F784" s="12"/>
      <c r="G784" s="13"/>
      <c r="H784" s="12"/>
      <c r="I784" s="18"/>
      <c r="J784" s="18"/>
      <c r="K784" s="18"/>
      <c r="L784" s="24"/>
      <c r="M784" s="25"/>
      <c r="N784" s="26"/>
      <c r="O784" s="27"/>
      <c r="P784" s="18"/>
      <c r="Q784" s="18"/>
    </row>
    <row r="785" spans="1:17" ht="15">
      <c r="A785" s="8"/>
      <c r="B785" s="9"/>
      <c r="C785" s="10"/>
      <c r="D785" s="23"/>
      <c r="E785" s="18"/>
      <c r="F785" s="12"/>
      <c r="G785" s="13"/>
      <c r="H785" s="12"/>
      <c r="I785" s="18"/>
      <c r="J785" s="18"/>
      <c r="K785" s="18"/>
      <c r="L785" s="24"/>
      <c r="M785" s="25"/>
      <c r="N785" s="26"/>
      <c r="O785" s="27"/>
      <c r="P785" s="18"/>
      <c r="Q785" s="18"/>
    </row>
    <row r="786" spans="1:17" ht="15">
      <c r="A786" s="8"/>
      <c r="B786" s="9"/>
      <c r="C786" s="10"/>
      <c r="D786" s="23"/>
      <c r="E786" s="18"/>
      <c r="F786" s="12"/>
      <c r="G786" s="13"/>
      <c r="H786" s="12"/>
      <c r="I786" s="18"/>
      <c r="J786" s="18"/>
      <c r="K786" s="18"/>
      <c r="L786" s="24"/>
      <c r="M786" s="25"/>
      <c r="N786" s="26"/>
      <c r="O786" s="27"/>
      <c r="P786" s="18"/>
      <c r="Q786" s="18"/>
    </row>
    <row r="787" spans="1:17" ht="15">
      <c r="A787" s="8"/>
      <c r="B787" s="9"/>
      <c r="C787" s="10"/>
      <c r="D787" s="23"/>
      <c r="E787" s="18"/>
      <c r="F787" s="12"/>
      <c r="G787" s="13"/>
      <c r="H787" s="12"/>
      <c r="I787" s="18"/>
      <c r="J787" s="18"/>
      <c r="K787" s="18"/>
      <c r="L787" s="24"/>
      <c r="M787" s="25"/>
      <c r="N787" s="26"/>
      <c r="O787" s="27"/>
      <c r="P787" s="18"/>
      <c r="Q787" s="18"/>
    </row>
    <row r="788" spans="1:17" ht="15">
      <c r="A788" s="8"/>
      <c r="B788" s="9"/>
      <c r="C788" s="10"/>
      <c r="D788" s="23"/>
      <c r="E788" s="18"/>
      <c r="F788" s="12"/>
      <c r="G788" s="13"/>
      <c r="H788" s="12"/>
      <c r="I788" s="18"/>
      <c r="J788" s="18"/>
      <c r="K788" s="18"/>
      <c r="L788" s="24"/>
      <c r="M788" s="25"/>
      <c r="N788" s="26"/>
      <c r="O788" s="27"/>
      <c r="P788" s="18"/>
      <c r="Q788" s="18"/>
    </row>
    <row r="789" spans="1:17" ht="15">
      <c r="A789" s="8"/>
      <c r="B789" s="9"/>
      <c r="C789" s="10"/>
      <c r="D789" s="23"/>
      <c r="E789" s="18"/>
      <c r="F789" s="12"/>
      <c r="G789" s="13"/>
      <c r="H789" s="12"/>
      <c r="I789" s="18"/>
      <c r="J789" s="18"/>
      <c r="K789" s="18"/>
      <c r="L789" s="24"/>
      <c r="M789" s="25"/>
      <c r="N789" s="26"/>
      <c r="O789" s="27"/>
      <c r="P789" s="18"/>
      <c r="Q789" s="18"/>
    </row>
    <row r="790" spans="1:17" ht="15">
      <c r="A790" s="8"/>
      <c r="B790" s="9"/>
      <c r="C790" s="10"/>
      <c r="D790" s="23"/>
      <c r="E790" s="18"/>
      <c r="F790" s="12"/>
      <c r="G790" s="13"/>
      <c r="H790" s="12"/>
      <c r="I790" s="18"/>
      <c r="J790" s="18"/>
      <c r="K790" s="18"/>
      <c r="L790" s="24"/>
      <c r="M790" s="25"/>
      <c r="N790" s="26"/>
      <c r="O790" s="27"/>
      <c r="P790" s="18"/>
      <c r="Q790" s="18"/>
    </row>
    <row r="791" spans="1:17" ht="15">
      <c r="A791" s="8"/>
      <c r="B791" s="9"/>
      <c r="C791" s="10"/>
      <c r="D791" s="23"/>
      <c r="E791" s="18"/>
      <c r="F791" s="12"/>
      <c r="G791" s="13"/>
      <c r="H791" s="12"/>
      <c r="I791" s="18"/>
      <c r="J791" s="18"/>
      <c r="K791" s="18"/>
      <c r="L791" s="24"/>
      <c r="M791" s="25"/>
      <c r="N791" s="26"/>
      <c r="O791" s="27"/>
      <c r="P791" s="18"/>
      <c r="Q791" s="18"/>
    </row>
    <row r="792" spans="1:17" ht="15">
      <c r="A792" s="8"/>
      <c r="B792" s="9"/>
      <c r="C792" s="10"/>
      <c r="D792" s="23"/>
      <c r="E792" s="18"/>
      <c r="F792" s="12"/>
      <c r="G792" s="13"/>
      <c r="H792" s="12"/>
      <c r="I792" s="18"/>
      <c r="J792" s="18"/>
      <c r="K792" s="18"/>
      <c r="L792" s="24"/>
      <c r="M792" s="25"/>
      <c r="N792" s="26"/>
      <c r="O792" s="27"/>
      <c r="P792" s="18"/>
      <c r="Q792" s="18"/>
    </row>
    <row r="793" spans="1:17" ht="15">
      <c r="A793" s="8"/>
      <c r="B793" s="9"/>
      <c r="C793" s="10"/>
      <c r="D793" s="23"/>
      <c r="E793" s="18"/>
      <c r="F793" s="12"/>
      <c r="G793" s="13"/>
      <c r="H793" s="12"/>
      <c r="I793" s="18"/>
      <c r="J793" s="18"/>
      <c r="K793" s="18"/>
      <c r="L793" s="24"/>
      <c r="M793" s="25"/>
      <c r="N793" s="26"/>
      <c r="O793" s="27"/>
      <c r="P793" s="18"/>
      <c r="Q793" s="18"/>
    </row>
    <row r="794" spans="1:17" ht="15">
      <c r="A794" s="8"/>
      <c r="B794" s="9"/>
      <c r="C794" s="10"/>
      <c r="D794" s="23"/>
      <c r="E794" s="18"/>
      <c r="F794" s="12"/>
      <c r="G794" s="13"/>
      <c r="H794" s="12"/>
      <c r="I794" s="18"/>
      <c r="J794" s="18"/>
      <c r="K794" s="18"/>
      <c r="L794" s="24"/>
      <c r="M794" s="25"/>
      <c r="N794" s="26"/>
      <c r="O794" s="27"/>
      <c r="P794" s="18"/>
      <c r="Q794" s="18"/>
    </row>
    <row r="795" spans="1:17" ht="15">
      <c r="A795" s="8"/>
      <c r="B795" s="9"/>
      <c r="C795" s="10"/>
      <c r="D795" s="23"/>
      <c r="E795" s="18"/>
      <c r="F795" s="12"/>
      <c r="G795" s="13"/>
      <c r="H795" s="12"/>
      <c r="I795" s="18"/>
      <c r="J795" s="18"/>
      <c r="K795" s="18"/>
      <c r="L795" s="24"/>
      <c r="M795" s="25"/>
      <c r="N795" s="26"/>
      <c r="O795" s="27"/>
      <c r="P795" s="18"/>
      <c r="Q795" s="18"/>
    </row>
    <row r="796" spans="1:17" ht="15">
      <c r="A796" s="8"/>
      <c r="B796" s="9"/>
      <c r="C796" s="10"/>
      <c r="D796" s="23"/>
      <c r="E796" s="18"/>
      <c r="F796" s="12"/>
      <c r="G796" s="13"/>
      <c r="H796" s="12"/>
      <c r="I796" s="18"/>
      <c r="J796" s="18"/>
      <c r="K796" s="18"/>
      <c r="L796" s="24"/>
      <c r="M796" s="25"/>
      <c r="N796" s="26"/>
      <c r="O796" s="27"/>
      <c r="P796" s="18"/>
      <c r="Q796" s="18"/>
    </row>
    <row r="797" spans="1:17" ht="15">
      <c r="A797" s="8"/>
      <c r="B797" s="9"/>
      <c r="C797" s="10"/>
      <c r="D797" s="23"/>
      <c r="E797" s="18"/>
      <c r="F797" s="12"/>
      <c r="G797" s="13"/>
      <c r="H797" s="12"/>
      <c r="I797" s="18"/>
      <c r="J797" s="18"/>
      <c r="K797" s="18"/>
      <c r="L797" s="24"/>
      <c r="M797" s="25"/>
      <c r="N797" s="26"/>
      <c r="O797" s="27"/>
      <c r="P797" s="18"/>
      <c r="Q797" s="18"/>
    </row>
    <row r="798" spans="1:17" ht="15">
      <c r="A798" s="8"/>
      <c r="B798" s="9"/>
      <c r="C798" s="10"/>
      <c r="D798" s="23"/>
      <c r="E798" s="18"/>
      <c r="F798" s="12"/>
      <c r="G798" s="13"/>
      <c r="H798" s="12"/>
      <c r="I798" s="18"/>
      <c r="J798" s="18"/>
      <c r="K798" s="18"/>
      <c r="L798" s="24"/>
      <c r="M798" s="25"/>
      <c r="N798" s="26"/>
      <c r="O798" s="27"/>
      <c r="P798" s="18"/>
      <c r="Q798" s="18"/>
    </row>
    <row r="799" spans="1:17" ht="15">
      <c r="A799" s="8"/>
      <c r="B799" s="9"/>
      <c r="C799" s="10"/>
      <c r="D799" s="23"/>
      <c r="E799" s="18"/>
      <c r="F799" s="12"/>
      <c r="G799" s="13"/>
      <c r="H799" s="12"/>
      <c r="I799" s="18"/>
      <c r="J799" s="18"/>
      <c r="K799" s="18"/>
      <c r="L799" s="24"/>
      <c r="M799" s="25"/>
      <c r="N799" s="26"/>
      <c r="O799" s="27"/>
      <c r="P799" s="18"/>
      <c r="Q799" s="18"/>
    </row>
    <row r="800" spans="1:17" ht="15">
      <c r="A800" s="8"/>
      <c r="B800" s="9"/>
      <c r="C800" s="10"/>
      <c r="D800" s="23"/>
      <c r="E800" s="18"/>
      <c r="F800" s="12"/>
      <c r="G800" s="13"/>
      <c r="H800" s="12"/>
      <c r="I800" s="18"/>
      <c r="J800" s="18"/>
      <c r="K800" s="18"/>
      <c r="L800" s="24"/>
      <c r="M800" s="25"/>
      <c r="N800" s="26"/>
      <c r="O800" s="27"/>
      <c r="P800" s="18"/>
      <c r="Q800" s="18"/>
    </row>
    <row r="801" spans="1:17" ht="15">
      <c r="A801" s="8"/>
      <c r="B801" s="9"/>
      <c r="C801" s="10"/>
      <c r="D801" s="23"/>
      <c r="E801" s="18"/>
      <c r="F801" s="12"/>
      <c r="G801" s="13"/>
      <c r="H801" s="12"/>
      <c r="I801" s="18"/>
      <c r="J801" s="18"/>
      <c r="K801" s="18"/>
      <c r="L801" s="24"/>
      <c r="M801" s="25"/>
      <c r="N801" s="26"/>
      <c r="O801" s="27"/>
      <c r="P801" s="18"/>
      <c r="Q801" s="18"/>
    </row>
    <row r="802" spans="1:17" ht="15">
      <c r="A802" s="8"/>
      <c r="B802" s="9"/>
      <c r="C802" s="10"/>
      <c r="D802" s="23"/>
      <c r="E802" s="18"/>
      <c r="F802" s="12"/>
      <c r="G802" s="13"/>
      <c r="H802" s="12"/>
      <c r="I802" s="18"/>
      <c r="J802" s="18"/>
      <c r="K802" s="18"/>
      <c r="L802" s="24"/>
      <c r="M802" s="25"/>
      <c r="N802" s="26"/>
      <c r="O802" s="27"/>
      <c r="P802" s="18"/>
      <c r="Q802" s="18"/>
    </row>
    <row r="803" spans="1:17" ht="15">
      <c r="A803" s="8"/>
      <c r="B803" s="9"/>
      <c r="C803" s="10"/>
      <c r="D803" s="23"/>
      <c r="E803" s="18"/>
      <c r="F803" s="12"/>
      <c r="G803" s="13"/>
      <c r="H803" s="12"/>
      <c r="I803" s="18"/>
      <c r="J803" s="18"/>
      <c r="K803" s="18"/>
      <c r="L803" s="24"/>
      <c r="M803" s="25"/>
      <c r="N803" s="26"/>
      <c r="O803" s="27"/>
      <c r="P803" s="18"/>
      <c r="Q803" s="18"/>
    </row>
    <row r="804" spans="1:17" ht="15">
      <c r="A804" s="8"/>
      <c r="B804" s="9"/>
      <c r="C804" s="10"/>
      <c r="D804" s="23"/>
      <c r="E804" s="18"/>
      <c r="F804" s="12"/>
      <c r="G804" s="13"/>
      <c r="H804" s="12"/>
      <c r="I804" s="18"/>
      <c r="J804" s="18"/>
      <c r="K804" s="18"/>
      <c r="L804" s="24"/>
      <c r="M804" s="25"/>
      <c r="N804" s="26"/>
      <c r="O804" s="27"/>
      <c r="P804" s="18"/>
      <c r="Q804" s="18"/>
    </row>
    <row r="805" spans="1:17" ht="15">
      <c r="A805" s="8"/>
      <c r="B805" s="9"/>
      <c r="C805" s="10"/>
      <c r="D805" s="23"/>
      <c r="E805" s="18"/>
      <c r="F805" s="12"/>
      <c r="G805" s="13"/>
      <c r="H805" s="12"/>
      <c r="I805" s="18"/>
      <c r="J805" s="18"/>
      <c r="K805" s="18"/>
      <c r="L805" s="24"/>
      <c r="M805" s="25"/>
      <c r="N805" s="26"/>
      <c r="O805" s="27"/>
      <c r="P805" s="18"/>
      <c r="Q805" s="18"/>
    </row>
    <row r="806" spans="1:17" ht="15">
      <c r="A806" s="8"/>
      <c r="B806" s="9"/>
      <c r="C806" s="10"/>
      <c r="D806" s="23"/>
      <c r="E806" s="18"/>
      <c r="F806" s="12"/>
      <c r="G806" s="13"/>
      <c r="H806" s="12"/>
      <c r="I806" s="18"/>
      <c r="J806" s="18"/>
      <c r="K806" s="18"/>
      <c r="L806" s="24"/>
      <c r="M806" s="25"/>
      <c r="N806" s="26"/>
      <c r="O806" s="27"/>
      <c r="P806" s="18"/>
      <c r="Q806" s="18"/>
    </row>
    <row r="807" spans="1:17" ht="15">
      <c r="A807" s="8"/>
      <c r="B807" s="9"/>
      <c r="C807" s="10"/>
      <c r="D807" s="23"/>
      <c r="E807" s="18"/>
      <c r="F807" s="12"/>
      <c r="G807" s="13"/>
      <c r="H807" s="12"/>
      <c r="I807" s="18"/>
      <c r="J807" s="18"/>
      <c r="K807" s="18"/>
      <c r="L807" s="24"/>
      <c r="M807" s="25"/>
      <c r="N807" s="26"/>
      <c r="O807" s="27"/>
      <c r="P807" s="18"/>
      <c r="Q807" s="18"/>
    </row>
    <row r="808" spans="1:17" ht="15">
      <c r="A808" s="8"/>
      <c r="B808" s="9"/>
      <c r="C808" s="10"/>
      <c r="D808" s="23"/>
      <c r="E808" s="18"/>
      <c r="F808" s="12"/>
      <c r="G808" s="13"/>
      <c r="H808" s="12"/>
      <c r="I808" s="18"/>
      <c r="J808" s="18"/>
      <c r="K808" s="18"/>
      <c r="L808" s="24"/>
      <c r="M808" s="25"/>
      <c r="N808" s="26"/>
      <c r="O808" s="27"/>
      <c r="P808" s="18"/>
      <c r="Q808" s="18"/>
    </row>
    <row r="809" spans="1:17" ht="15">
      <c r="A809" s="8"/>
      <c r="B809" s="9"/>
      <c r="C809" s="10"/>
      <c r="D809" s="23"/>
      <c r="E809" s="18"/>
      <c r="F809" s="12"/>
      <c r="G809" s="13"/>
      <c r="H809" s="12"/>
      <c r="I809" s="18"/>
      <c r="J809" s="18"/>
      <c r="K809" s="18"/>
      <c r="L809" s="24"/>
      <c r="M809" s="25"/>
      <c r="N809" s="26"/>
      <c r="O809" s="27"/>
      <c r="P809" s="18"/>
      <c r="Q809" s="18"/>
    </row>
    <row r="810" spans="1:17" ht="15">
      <c r="A810" s="8"/>
      <c r="B810" s="9"/>
      <c r="C810" s="10"/>
      <c r="D810" s="23"/>
      <c r="E810" s="18"/>
      <c r="F810" s="12"/>
      <c r="G810" s="13"/>
      <c r="H810" s="12"/>
      <c r="I810" s="18"/>
      <c r="J810" s="18"/>
      <c r="K810" s="18"/>
      <c r="L810" s="24"/>
      <c r="M810" s="25"/>
      <c r="N810" s="26"/>
      <c r="O810" s="27"/>
      <c r="P810" s="18"/>
      <c r="Q810" s="18"/>
    </row>
    <row r="811" spans="1:17" ht="15">
      <c r="A811" s="8"/>
      <c r="B811" s="9"/>
      <c r="C811" s="10"/>
      <c r="D811" s="23"/>
      <c r="E811" s="18"/>
      <c r="F811" s="12"/>
      <c r="G811" s="13"/>
      <c r="H811" s="12"/>
      <c r="I811" s="18"/>
      <c r="J811" s="18"/>
      <c r="K811" s="18"/>
      <c r="L811" s="24"/>
      <c r="M811" s="25"/>
      <c r="N811" s="26"/>
      <c r="O811" s="27"/>
      <c r="P811" s="18"/>
      <c r="Q811" s="18"/>
    </row>
    <row r="812" spans="1:17" ht="15">
      <c r="A812" s="8"/>
      <c r="B812" s="9"/>
      <c r="C812" s="10"/>
      <c r="D812" s="23"/>
      <c r="E812" s="18"/>
      <c r="F812" s="12"/>
      <c r="G812" s="13"/>
      <c r="H812" s="12"/>
      <c r="I812" s="18"/>
      <c r="J812" s="18"/>
      <c r="K812" s="18"/>
      <c r="L812" s="24"/>
      <c r="M812" s="25"/>
      <c r="N812" s="26"/>
      <c r="O812" s="27"/>
      <c r="P812" s="18"/>
      <c r="Q812" s="18"/>
    </row>
    <row r="813" spans="1:17" ht="15">
      <c r="A813" s="8"/>
      <c r="B813" s="9"/>
      <c r="C813" s="10"/>
      <c r="D813" s="23"/>
      <c r="E813" s="18"/>
      <c r="F813" s="12"/>
      <c r="G813" s="13"/>
      <c r="H813" s="12"/>
      <c r="I813" s="18"/>
      <c r="J813" s="18"/>
      <c r="K813" s="18"/>
      <c r="L813" s="24"/>
      <c r="M813" s="25"/>
      <c r="N813" s="26"/>
      <c r="O813" s="27"/>
      <c r="P813" s="18"/>
      <c r="Q813" s="18"/>
    </row>
    <row r="814" spans="1:17" ht="15">
      <c r="A814" s="8"/>
      <c r="B814" s="9"/>
      <c r="C814" s="10"/>
      <c r="D814" s="23"/>
      <c r="E814" s="18"/>
      <c r="F814" s="12"/>
      <c r="G814" s="13"/>
      <c r="H814" s="12"/>
      <c r="I814" s="18"/>
      <c r="J814" s="18"/>
      <c r="K814" s="18"/>
      <c r="L814" s="24"/>
      <c r="M814" s="25"/>
      <c r="N814" s="26"/>
      <c r="O814" s="27"/>
      <c r="P814" s="18"/>
      <c r="Q814" s="18"/>
    </row>
    <row r="815" spans="1:17" ht="15">
      <c r="A815" s="8"/>
      <c r="B815" s="9"/>
      <c r="C815" s="10"/>
      <c r="D815" s="23"/>
      <c r="E815" s="18"/>
      <c r="F815" s="12"/>
      <c r="G815" s="13"/>
      <c r="H815" s="12"/>
      <c r="I815" s="18"/>
      <c r="J815" s="18"/>
      <c r="K815" s="18"/>
      <c r="L815" s="24"/>
      <c r="M815" s="25"/>
      <c r="N815" s="26"/>
      <c r="O815" s="27"/>
      <c r="P815" s="18"/>
      <c r="Q815" s="18"/>
    </row>
    <row r="816" spans="1:17" ht="15">
      <c r="A816" s="8"/>
      <c r="B816" s="9"/>
      <c r="C816" s="10"/>
      <c r="D816" s="23"/>
      <c r="E816" s="18"/>
      <c r="F816" s="12"/>
      <c r="G816" s="13"/>
      <c r="H816" s="12"/>
      <c r="I816" s="18"/>
      <c r="J816" s="18"/>
      <c r="K816" s="18"/>
      <c r="L816" s="24"/>
      <c r="M816" s="25"/>
      <c r="N816" s="26"/>
      <c r="O816" s="27"/>
      <c r="P816" s="18"/>
      <c r="Q816" s="18"/>
    </row>
    <row r="817" spans="1:17" ht="15">
      <c r="A817" s="8"/>
      <c r="B817" s="9"/>
      <c r="C817" s="10"/>
      <c r="D817" s="23"/>
      <c r="E817" s="18"/>
      <c r="F817" s="12"/>
      <c r="G817" s="13"/>
      <c r="H817" s="12"/>
      <c r="I817" s="18"/>
      <c r="J817" s="18"/>
      <c r="K817" s="18"/>
      <c r="L817" s="24"/>
      <c r="M817" s="25"/>
      <c r="N817" s="26"/>
      <c r="O817" s="27"/>
      <c r="P817" s="18"/>
      <c r="Q817" s="18"/>
    </row>
    <row r="818" spans="1:17" ht="15">
      <c r="A818" s="8"/>
      <c r="B818" s="9"/>
      <c r="C818" s="10"/>
      <c r="D818" s="23"/>
      <c r="E818" s="18"/>
      <c r="F818" s="12"/>
      <c r="G818" s="13"/>
      <c r="H818" s="12"/>
      <c r="I818" s="18"/>
      <c r="J818" s="18"/>
      <c r="K818" s="18"/>
      <c r="L818" s="24"/>
      <c r="M818" s="25"/>
      <c r="N818" s="26"/>
      <c r="O818" s="27"/>
      <c r="P818" s="18"/>
      <c r="Q818" s="18"/>
    </row>
    <row r="819" spans="1:17" ht="15">
      <c r="A819" s="8"/>
      <c r="B819" s="9"/>
      <c r="C819" s="10"/>
      <c r="D819" s="23"/>
      <c r="E819" s="18"/>
      <c r="F819" s="12"/>
      <c r="G819" s="13"/>
      <c r="H819" s="12"/>
      <c r="I819" s="18"/>
      <c r="J819" s="18"/>
      <c r="K819" s="18"/>
      <c r="L819" s="24"/>
      <c r="M819" s="25"/>
      <c r="N819" s="26"/>
      <c r="O819" s="27"/>
      <c r="P819" s="18"/>
      <c r="Q819" s="18"/>
    </row>
    <row r="820" spans="1:17" ht="15">
      <c r="A820" s="8"/>
      <c r="B820" s="9"/>
      <c r="C820" s="10"/>
      <c r="D820" s="23"/>
      <c r="E820" s="18"/>
      <c r="F820" s="12"/>
      <c r="G820" s="13"/>
      <c r="H820" s="12"/>
      <c r="I820" s="18"/>
      <c r="J820" s="18"/>
      <c r="K820" s="18"/>
      <c r="L820" s="24"/>
      <c r="M820" s="25"/>
      <c r="N820" s="26"/>
      <c r="O820" s="27"/>
      <c r="P820" s="18"/>
      <c r="Q820" s="18"/>
    </row>
    <row r="821" spans="1:17" ht="15">
      <c r="A821" s="8"/>
      <c r="B821" s="9"/>
      <c r="C821" s="10"/>
      <c r="D821" s="23"/>
      <c r="E821" s="18"/>
      <c r="F821" s="12"/>
      <c r="G821" s="13"/>
      <c r="H821" s="12"/>
      <c r="I821" s="18"/>
      <c r="J821" s="18"/>
      <c r="K821" s="18"/>
      <c r="L821" s="24"/>
      <c r="M821" s="25"/>
      <c r="N821" s="26"/>
      <c r="O821" s="27"/>
      <c r="P821" s="18"/>
      <c r="Q821" s="18"/>
    </row>
    <row r="822" spans="1:17" ht="15">
      <c r="A822" s="8"/>
      <c r="B822" s="9"/>
      <c r="C822" s="10"/>
      <c r="D822" s="23"/>
      <c r="E822" s="18"/>
      <c r="F822" s="12"/>
      <c r="G822" s="13"/>
      <c r="H822" s="12"/>
      <c r="I822" s="18"/>
      <c r="J822" s="18"/>
      <c r="K822" s="18"/>
      <c r="L822" s="24"/>
      <c r="M822" s="25"/>
      <c r="N822" s="26"/>
      <c r="O822" s="27"/>
      <c r="P822" s="18"/>
      <c r="Q822" s="18"/>
    </row>
    <row r="823" spans="1:17" ht="15">
      <c r="A823" s="8"/>
      <c r="B823" s="9"/>
      <c r="C823" s="10"/>
      <c r="D823" s="23"/>
      <c r="E823" s="18"/>
      <c r="F823" s="12"/>
      <c r="G823" s="13"/>
      <c r="H823" s="12"/>
      <c r="I823" s="18"/>
      <c r="J823" s="18"/>
      <c r="K823" s="18"/>
      <c r="L823" s="24"/>
      <c r="M823" s="25"/>
      <c r="N823" s="26"/>
      <c r="O823" s="27"/>
      <c r="P823" s="18"/>
      <c r="Q823" s="18"/>
    </row>
    <row r="824" spans="1:17" ht="15">
      <c r="A824" s="8"/>
      <c r="B824" s="9"/>
      <c r="C824" s="10"/>
      <c r="D824" s="23"/>
      <c r="E824" s="18"/>
      <c r="F824" s="12"/>
      <c r="G824" s="13"/>
      <c r="H824" s="12"/>
      <c r="I824" s="18"/>
      <c r="J824" s="18"/>
      <c r="K824" s="18"/>
      <c r="L824" s="24"/>
      <c r="M824" s="25"/>
      <c r="N824" s="26"/>
      <c r="O824" s="27"/>
      <c r="P824" s="18"/>
      <c r="Q824" s="18"/>
    </row>
    <row r="825" spans="1:17" ht="15">
      <c r="A825" s="8"/>
      <c r="B825" s="9"/>
      <c r="C825" s="10"/>
      <c r="D825" s="23"/>
      <c r="E825" s="18"/>
      <c r="F825" s="12"/>
      <c r="G825" s="13"/>
      <c r="H825" s="12"/>
      <c r="I825" s="18"/>
      <c r="J825" s="18"/>
      <c r="K825" s="18"/>
      <c r="L825" s="24"/>
      <c r="M825" s="25"/>
      <c r="N825" s="26"/>
      <c r="O825" s="27"/>
      <c r="P825" s="18"/>
      <c r="Q825" s="18"/>
    </row>
    <row r="826" spans="1:17" ht="15">
      <c r="A826" s="8"/>
      <c r="B826" s="9"/>
      <c r="C826" s="10"/>
      <c r="D826" s="23"/>
      <c r="E826" s="18"/>
      <c r="F826" s="12"/>
      <c r="G826" s="13"/>
      <c r="H826" s="12"/>
      <c r="I826" s="18"/>
      <c r="J826" s="18"/>
      <c r="K826" s="18"/>
      <c r="L826" s="24"/>
      <c r="M826" s="25"/>
      <c r="N826" s="26"/>
      <c r="O826" s="27"/>
      <c r="P826" s="18"/>
      <c r="Q826" s="18"/>
    </row>
    <row r="827" spans="1:17" ht="15">
      <c r="A827" s="8"/>
      <c r="B827" s="9"/>
      <c r="C827" s="10"/>
      <c r="D827" s="23"/>
      <c r="E827" s="18"/>
      <c r="F827" s="12"/>
      <c r="G827" s="13"/>
      <c r="H827" s="12"/>
      <c r="I827" s="18"/>
      <c r="J827" s="18"/>
      <c r="K827" s="18"/>
      <c r="L827" s="24"/>
      <c r="M827" s="25"/>
      <c r="N827" s="26"/>
      <c r="O827" s="27"/>
      <c r="P827" s="18"/>
      <c r="Q827" s="18"/>
    </row>
    <row r="828" spans="1:17" ht="15">
      <c r="A828" s="8"/>
      <c r="B828" s="9"/>
      <c r="C828" s="10"/>
      <c r="D828" s="23"/>
      <c r="E828" s="18"/>
      <c r="F828" s="12"/>
      <c r="G828" s="13"/>
      <c r="H828" s="12"/>
      <c r="I828" s="18"/>
      <c r="J828" s="18"/>
      <c r="K828" s="18"/>
      <c r="L828" s="24"/>
      <c r="M828" s="25"/>
      <c r="N828" s="26"/>
      <c r="O828" s="27"/>
      <c r="P828" s="18"/>
      <c r="Q828" s="18"/>
    </row>
    <row r="829" spans="1:17" ht="15">
      <c r="A829" s="8"/>
      <c r="B829" s="9"/>
      <c r="C829" s="10"/>
      <c r="D829" s="23"/>
      <c r="E829" s="18"/>
      <c r="F829" s="12"/>
      <c r="G829" s="13"/>
      <c r="H829" s="12"/>
      <c r="I829" s="18"/>
      <c r="J829" s="18"/>
      <c r="K829" s="18"/>
      <c r="L829" s="24"/>
      <c r="M829" s="25"/>
      <c r="N829" s="26"/>
      <c r="O829" s="27"/>
      <c r="P829" s="18"/>
      <c r="Q829" s="18"/>
    </row>
    <row r="830" spans="1:17" ht="15">
      <c r="A830" s="8"/>
      <c r="B830" s="9"/>
      <c r="C830" s="10"/>
      <c r="D830" s="23"/>
      <c r="E830" s="18"/>
      <c r="F830" s="12"/>
      <c r="G830" s="13"/>
      <c r="H830" s="12"/>
      <c r="I830" s="18"/>
      <c r="J830" s="18"/>
      <c r="K830" s="18"/>
      <c r="L830" s="24"/>
      <c r="M830" s="25"/>
      <c r="N830" s="26"/>
      <c r="O830" s="27"/>
      <c r="P830" s="18"/>
      <c r="Q830" s="18"/>
    </row>
    <row r="831" spans="1:17" ht="15">
      <c r="A831" s="8"/>
      <c r="B831" s="9"/>
      <c r="C831" s="10"/>
      <c r="D831" s="23"/>
      <c r="E831" s="18"/>
      <c r="F831" s="12"/>
      <c r="G831" s="13"/>
      <c r="H831" s="12"/>
      <c r="I831" s="18"/>
      <c r="J831" s="18"/>
      <c r="K831" s="18"/>
      <c r="L831" s="24"/>
      <c r="M831" s="25"/>
      <c r="N831" s="26"/>
      <c r="O831" s="27"/>
      <c r="P831" s="18"/>
      <c r="Q831" s="18"/>
    </row>
    <row r="832" spans="1:17" ht="15">
      <c r="A832" s="8"/>
      <c r="B832" s="9"/>
      <c r="C832" s="10"/>
      <c r="D832" s="23"/>
      <c r="E832" s="18"/>
      <c r="F832" s="12"/>
      <c r="G832" s="13"/>
      <c r="H832" s="12"/>
      <c r="I832" s="18"/>
      <c r="J832" s="18"/>
      <c r="K832" s="18"/>
      <c r="L832" s="24"/>
      <c r="M832" s="25"/>
      <c r="N832" s="26"/>
      <c r="O832" s="27"/>
      <c r="P832" s="18"/>
      <c r="Q832" s="18"/>
    </row>
    <row r="833" spans="1:17" ht="15">
      <c r="A833" s="8"/>
      <c r="B833" s="9"/>
      <c r="C833" s="10"/>
      <c r="D833" s="23"/>
      <c r="E833" s="18"/>
      <c r="F833" s="12"/>
      <c r="G833" s="13"/>
      <c r="H833" s="12"/>
      <c r="I833" s="18"/>
      <c r="J833" s="18"/>
      <c r="K833" s="18"/>
      <c r="L833" s="24"/>
      <c r="M833" s="25"/>
      <c r="N833" s="26"/>
      <c r="O833" s="27"/>
      <c r="P833" s="18"/>
      <c r="Q833" s="18"/>
    </row>
    <row r="834" spans="1:17" ht="15">
      <c r="A834" s="8"/>
      <c r="B834" s="9"/>
      <c r="C834" s="10"/>
      <c r="D834" s="23"/>
      <c r="E834" s="18"/>
      <c r="F834" s="12"/>
      <c r="G834" s="13"/>
      <c r="H834" s="12"/>
      <c r="I834" s="18"/>
      <c r="J834" s="18"/>
      <c r="K834" s="18"/>
      <c r="L834" s="24"/>
      <c r="M834" s="25"/>
      <c r="N834" s="26"/>
      <c r="O834" s="27"/>
      <c r="P834" s="18"/>
      <c r="Q834" s="18"/>
    </row>
    <row r="835" spans="1:17" ht="15">
      <c r="A835" s="8"/>
      <c r="B835" s="9"/>
      <c r="C835" s="10"/>
      <c r="D835" s="23"/>
      <c r="E835" s="18"/>
      <c r="F835" s="12"/>
      <c r="G835" s="13"/>
      <c r="H835" s="12"/>
      <c r="I835" s="18"/>
      <c r="J835" s="18"/>
      <c r="K835" s="18"/>
      <c r="L835" s="24"/>
      <c r="M835" s="25"/>
      <c r="N835" s="26"/>
      <c r="O835" s="27"/>
      <c r="P835" s="18"/>
      <c r="Q835" s="18"/>
    </row>
    <row r="836" spans="1:17" ht="15">
      <c r="A836" s="8"/>
      <c r="B836" s="9"/>
      <c r="C836" s="10"/>
      <c r="D836" s="23"/>
      <c r="E836" s="18"/>
      <c r="F836" s="12"/>
      <c r="G836" s="13"/>
      <c r="H836" s="12"/>
      <c r="I836" s="18"/>
      <c r="J836" s="18"/>
      <c r="K836" s="18"/>
      <c r="L836" s="24"/>
      <c r="M836" s="25"/>
      <c r="N836" s="26"/>
      <c r="O836" s="27"/>
      <c r="P836" s="18"/>
      <c r="Q836" s="18"/>
    </row>
    <row r="837" spans="1:17" ht="15">
      <c r="A837" s="8"/>
      <c r="B837" s="9"/>
      <c r="C837" s="10"/>
      <c r="D837" s="23"/>
      <c r="E837" s="18"/>
      <c r="F837" s="12"/>
      <c r="G837" s="13"/>
      <c r="H837" s="12"/>
      <c r="I837" s="18"/>
      <c r="J837" s="18"/>
      <c r="K837" s="18"/>
      <c r="L837" s="24"/>
      <c r="M837" s="25"/>
      <c r="N837" s="26"/>
      <c r="O837" s="27"/>
      <c r="P837" s="18"/>
      <c r="Q837" s="18"/>
    </row>
    <row r="838" spans="1:17" ht="15">
      <c r="A838" s="8"/>
      <c r="B838" s="9"/>
      <c r="C838" s="10"/>
      <c r="D838" s="23"/>
      <c r="E838" s="18"/>
      <c r="F838" s="12"/>
      <c r="G838" s="13"/>
      <c r="H838" s="12"/>
      <c r="I838" s="18"/>
      <c r="J838" s="18"/>
      <c r="K838" s="18"/>
      <c r="L838" s="24"/>
      <c r="M838" s="25"/>
      <c r="N838" s="26"/>
      <c r="O838" s="27"/>
      <c r="P838" s="18"/>
      <c r="Q838" s="18"/>
    </row>
    <row r="839" spans="1:17" ht="15">
      <c r="A839" s="8"/>
      <c r="B839" s="9"/>
      <c r="C839" s="10"/>
      <c r="D839" s="23"/>
      <c r="E839" s="18"/>
      <c r="F839" s="12"/>
      <c r="G839" s="13"/>
      <c r="H839" s="12"/>
      <c r="I839" s="18"/>
      <c r="J839" s="18"/>
      <c r="K839" s="18"/>
      <c r="L839" s="24"/>
      <c r="M839" s="25"/>
      <c r="N839" s="26"/>
      <c r="O839" s="27"/>
      <c r="P839" s="18"/>
      <c r="Q839" s="18"/>
    </row>
    <row r="840" spans="1:17" ht="15">
      <c r="A840" s="8"/>
      <c r="B840" s="9"/>
      <c r="C840" s="10"/>
      <c r="D840" s="23"/>
      <c r="E840" s="18"/>
      <c r="F840" s="12"/>
      <c r="G840" s="13"/>
      <c r="H840" s="12"/>
      <c r="I840" s="18"/>
      <c r="J840" s="18"/>
      <c r="K840" s="18"/>
      <c r="L840" s="24"/>
      <c r="M840" s="25"/>
      <c r="N840" s="26"/>
      <c r="O840" s="27"/>
      <c r="P840" s="18"/>
      <c r="Q840" s="18"/>
    </row>
    <row r="841" spans="1:17" ht="15">
      <c r="A841" s="8"/>
      <c r="B841" s="9"/>
      <c r="C841" s="10"/>
      <c r="D841" s="23"/>
      <c r="E841" s="18"/>
      <c r="F841" s="12"/>
      <c r="G841" s="13"/>
      <c r="H841" s="12"/>
      <c r="I841" s="18"/>
      <c r="J841" s="18"/>
      <c r="K841" s="18"/>
      <c r="L841" s="24"/>
      <c r="M841" s="25"/>
      <c r="N841" s="26"/>
      <c r="O841" s="27"/>
      <c r="P841" s="18"/>
      <c r="Q841" s="18"/>
    </row>
    <row r="842" spans="1:17" ht="15">
      <c r="A842" s="8"/>
      <c r="B842" s="9"/>
      <c r="C842" s="10"/>
      <c r="D842" s="23"/>
      <c r="E842" s="18"/>
      <c r="F842" s="12"/>
      <c r="G842" s="13"/>
      <c r="H842" s="12"/>
      <c r="I842" s="18"/>
      <c r="J842" s="18"/>
      <c r="K842" s="18"/>
      <c r="L842" s="24"/>
      <c r="M842" s="25"/>
      <c r="N842" s="26"/>
      <c r="O842" s="27"/>
      <c r="P842" s="18"/>
      <c r="Q842" s="18"/>
    </row>
    <row r="843" spans="1:17" ht="15">
      <c r="A843" s="8"/>
      <c r="B843" s="9"/>
      <c r="C843" s="10"/>
      <c r="D843" s="23"/>
      <c r="E843" s="18"/>
      <c r="F843" s="12"/>
      <c r="G843" s="13"/>
      <c r="H843" s="12"/>
      <c r="I843" s="18"/>
      <c r="J843" s="18"/>
      <c r="K843" s="18"/>
      <c r="L843" s="24"/>
      <c r="M843" s="25"/>
      <c r="N843" s="26"/>
      <c r="O843" s="27"/>
      <c r="P843" s="18"/>
      <c r="Q843" s="18"/>
    </row>
    <row r="844" spans="1:17" ht="15">
      <c r="A844" s="8"/>
      <c r="B844" s="9"/>
      <c r="C844" s="10"/>
      <c r="D844" s="23"/>
      <c r="E844" s="18"/>
      <c r="F844" s="12"/>
      <c r="G844" s="13"/>
      <c r="H844" s="12"/>
      <c r="I844" s="18"/>
      <c r="J844" s="18"/>
      <c r="K844" s="18"/>
      <c r="L844" s="24"/>
      <c r="M844" s="25"/>
      <c r="N844" s="26"/>
      <c r="O844" s="27"/>
      <c r="P844" s="18"/>
      <c r="Q844" s="18"/>
    </row>
    <row r="845" spans="1:17" ht="15">
      <c r="A845" s="8"/>
      <c r="B845" s="9"/>
      <c r="C845" s="10"/>
      <c r="D845" s="23"/>
      <c r="E845" s="18"/>
      <c r="F845" s="12"/>
      <c r="G845" s="13"/>
      <c r="H845" s="12"/>
      <c r="I845" s="18"/>
      <c r="J845" s="18"/>
      <c r="K845" s="18"/>
      <c r="L845" s="24"/>
      <c r="M845" s="25"/>
      <c r="N845" s="26"/>
      <c r="O845" s="27"/>
      <c r="P845" s="18"/>
      <c r="Q845" s="18"/>
    </row>
    <row r="846" spans="1:17" ht="15">
      <c r="A846" s="8"/>
      <c r="B846" s="9"/>
      <c r="C846" s="10"/>
      <c r="D846" s="23"/>
      <c r="E846" s="18"/>
      <c r="F846" s="12"/>
      <c r="G846" s="13"/>
      <c r="H846" s="12"/>
      <c r="I846" s="18"/>
      <c r="J846" s="18"/>
      <c r="K846" s="18"/>
      <c r="L846" s="24"/>
      <c r="M846" s="25"/>
      <c r="N846" s="26"/>
      <c r="O846" s="27"/>
      <c r="P846" s="18"/>
      <c r="Q846" s="18"/>
    </row>
    <row r="847" spans="1:17" ht="15">
      <c r="A847" s="8"/>
      <c r="B847" s="9"/>
      <c r="C847" s="10"/>
      <c r="D847" s="23"/>
      <c r="E847" s="18"/>
      <c r="F847" s="12"/>
      <c r="G847" s="13"/>
      <c r="H847" s="12"/>
      <c r="I847" s="18"/>
      <c r="J847" s="18"/>
      <c r="K847" s="18"/>
      <c r="L847" s="24"/>
      <c r="M847" s="25"/>
      <c r="N847" s="26"/>
      <c r="O847" s="27"/>
      <c r="P847" s="18"/>
      <c r="Q847" s="18"/>
    </row>
    <row r="848" spans="1:17" ht="15">
      <c r="A848" s="8"/>
      <c r="B848" s="9"/>
      <c r="C848" s="10"/>
      <c r="D848" s="23"/>
      <c r="E848" s="18"/>
      <c r="F848" s="12"/>
      <c r="G848" s="13"/>
      <c r="H848" s="12"/>
      <c r="I848" s="18"/>
      <c r="J848" s="18"/>
      <c r="K848" s="18"/>
      <c r="L848" s="24"/>
      <c r="M848" s="25"/>
      <c r="N848" s="26"/>
      <c r="O848" s="27"/>
      <c r="P848" s="18"/>
      <c r="Q848" s="18"/>
    </row>
    <row r="849" spans="1:17" ht="15">
      <c r="A849" s="8"/>
      <c r="B849" s="9"/>
      <c r="C849" s="10"/>
      <c r="D849" s="23"/>
      <c r="E849" s="18"/>
      <c r="F849" s="12"/>
      <c r="G849" s="13"/>
      <c r="H849" s="12"/>
      <c r="I849" s="18"/>
      <c r="J849" s="18"/>
      <c r="K849" s="18"/>
      <c r="L849" s="24"/>
      <c r="M849" s="25"/>
      <c r="N849" s="26"/>
      <c r="O849" s="27"/>
      <c r="P849" s="18"/>
      <c r="Q849" s="18"/>
    </row>
    <row r="850" spans="1:17" ht="15">
      <c r="A850" s="8"/>
      <c r="B850" s="9"/>
      <c r="C850" s="10"/>
      <c r="D850" s="23"/>
      <c r="E850" s="18"/>
      <c r="F850" s="12"/>
      <c r="G850" s="13"/>
      <c r="H850" s="12"/>
      <c r="I850" s="18"/>
      <c r="J850" s="18"/>
      <c r="K850" s="18"/>
      <c r="L850" s="24"/>
      <c r="M850" s="25"/>
      <c r="N850" s="26"/>
      <c r="O850" s="27"/>
      <c r="P850" s="18"/>
      <c r="Q850" s="18"/>
    </row>
    <row r="851" spans="1:17" ht="15">
      <c r="A851" s="8"/>
      <c r="B851" s="9"/>
      <c r="C851" s="10"/>
      <c r="D851" s="23"/>
      <c r="E851" s="18"/>
      <c r="F851" s="12"/>
      <c r="G851" s="13"/>
      <c r="H851" s="12"/>
      <c r="I851" s="18"/>
      <c r="J851" s="18"/>
      <c r="K851" s="18"/>
      <c r="L851" s="24"/>
      <c r="M851" s="25"/>
      <c r="N851" s="26"/>
      <c r="O851" s="27"/>
      <c r="P851" s="18"/>
      <c r="Q851" s="18"/>
    </row>
    <row r="852" spans="1:17" ht="15">
      <c r="A852" s="8"/>
      <c r="B852" s="9"/>
      <c r="C852" s="10"/>
      <c r="D852" s="23"/>
      <c r="E852" s="18"/>
      <c r="F852" s="12"/>
      <c r="G852" s="13"/>
      <c r="H852" s="12"/>
      <c r="I852" s="18"/>
      <c r="J852" s="18"/>
      <c r="K852" s="18"/>
      <c r="L852" s="24"/>
      <c r="M852" s="25"/>
      <c r="N852" s="26"/>
      <c r="O852" s="27"/>
      <c r="P852" s="18"/>
      <c r="Q852" s="18"/>
    </row>
    <row r="853" spans="1:17" ht="15">
      <c r="A853" s="8"/>
      <c r="B853" s="9"/>
      <c r="C853" s="10"/>
      <c r="D853" s="23"/>
      <c r="E853" s="18"/>
      <c r="F853" s="12"/>
      <c r="G853" s="13"/>
      <c r="H853" s="12"/>
      <c r="I853" s="18"/>
      <c r="J853" s="18"/>
      <c r="K853" s="18"/>
      <c r="L853" s="24"/>
      <c r="M853" s="25"/>
      <c r="N853" s="26"/>
      <c r="O853" s="27"/>
      <c r="P853" s="18"/>
      <c r="Q853" s="18"/>
    </row>
    <row r="854" spans="1:17" ht="15">
      <c r="A854" s="8"/>
      <c r="B854" s="9"/>
      <c r="C854" s="10"/>
      <c r="D854" s="23"/>
      <c r="E854" s="18"/>
      <c r="F854" s="12"/>
      <c r="G854" s="13"/>
      <c r="H854" s="12"/>
      <c r="I854" s="18"/>
      <c r="J854" s="18"/>
      <c r="K854" s="18"/>
      <c r="L854" s="24"/>
      <c r="M854" s="25"/>
      <c r="N854" s="26"/>
      <c r="O854" s="27"/>
      <c r="P854" s="18"/>
      <c r="Q854" s="18"/>
    </row>
    <row r="855" spans="1:17" ht="15">
      <c r="A855" s="8"/>
      <c r="B855" s="9"/>
      <c r="C855" s="10"/>
      <c r="D855" s="23"/>
      <c r="E855" s="18"/>
      <c r="F855" s="12"/>
      <c r="G855" s="13"/>
      <c r="H855" s="12"/>
      <c r="I855" s="18"/>
      <c r="J855" s="18"/>
      <c r="K855" s="18"/>
      <c r="L855" s="24"/>
      <c r="M855" s="25"/>
      <c r="N855" s="26"/>
      <c r="O855" s="27"/>
      <c r="P855" s="18"/>
      <c r="Q855" s="18"/>
    </row>
    <row r="856" spans="1:17" ht="15">
      <c r="A856" s="8"/>
      <c r="B856" s="9"/>
      <c r="C856" s="10"/>
      <c r="D856" s="23"/>
      <c r="E856" s="18"/>
      <c r="F856" s="12"/>
      <c r="G856" s="13"/>
      <c r="H856" s="12"/>
      <c r="I856" s="18"/>
      <c r="J856" s="18"/>
      <c r="K856" s="18"/>
      <c r="L856" s="24"/>
      <c r="M856" s="25"/>
      <c r="N856" s="26"/>
      <c r="O856" s="27"/>
      <c r="P856" s="18"/>
      <c r="Q856" s="18"/>
    </row>
    <row r="857" spans="1:17" ht="15">
      <c r="A857" s="8"/>
      <c r="B857" s="9"/>
      <c r="C857" s="10"/>
      <c r="D857" s="23"/>
      <c r="E857" s="18"/>
      <c r="F857" s="12"/>
      <c r="G857" s="13"/>
      <c r="H857" s="12"/>
      <c r="I857" s="18"/>
      <c r="J857" s="18"/>
      <c r="K857" s="18"/>
      <c r="L857" s="24"/>
      <c r="M857" s="25"/>
      <c r="N857" s="26"/>
      <c r="O857" s="27"/>
      <c r="P857" s="18"/>
      <c r="Q857" s="18"/>
    </row>
    <row r="858" spans="1:17" ht="15">
      <c r="A858" s="8"/>
      <c r="B858" s="9"/>
      <c r="C858" s="10"/>
      <c r="D858" s="23"/>
      <c r="E858" s="18"/>
      <c r="F858" s="12"/>
      <c r="G858" s="13"/>
      <c r="H858" s="12"/>
      <c r="I858" s="18"/>
      <c r="J858" s="18"/>
      <c r="K858" s="18"/>
      <c r="L858" s="24"/>
      <c r="M858" s="25"/>
      <c r="N858" s="26"/>
      <c r="O858" s="27"/>
      <c r="P858" s="18"/>
      <c r="Q858" s="18"/>
    </row>
    <row r="859" spans="1:17" ht="15">
      <c r="A859" s="8"/>
      <c r="B859" s="9"/>
      <c r="C859" s="10"/>
      <c r="D859" s="23"/>
      <c r="E859" s="18"/>
      <c r="F859" s="12"/>
      <c r="G859" s="13"/>
      <c r="H859" s="12"/>
      <c r="I859" s="18"/>
      <c r="J859" s="18"/>
      <c r="K859" s="18"/>
      <c r="L859" s="24"/>
      <c r="M859" s="25"/>
      <c r="N859" s="26"/>
      <c r="O859" s="27"/>
      <c r="P859" s="18"/>
      <c r="Q859" s="18"/>
    </row>
    <row r="860" spans="1:17" ht="15">
      <c r="A860" s="8"/>
      <c r="B860" s="9"/>
      <c r="C860" s="10"/>
      <c r="D860" s="23"/>
      <c r="E860" s="18"/>
      <c r="F860" s="12"/>
      <c r="G860" s="13"/>
      <c r="H860" s="12"/>
      <c r="I860" s="18"/>
      <c r="J860" s="18"/>
      <c r="K860" s="18"/>
      <c r="L860" s="24"/>
      <c r="M860" s="25"/>
      <c r="N860" s="26"/>
      <c r="O860" s="27"/>
      <c r="P860" s="18"/>
      <c r="Q860" s="18"/>
    </row>
    <row r="861" spans="1:17" ht="15">
      <c r="A861" s="8"/>
      <c r="B861" s="9"/>
      <c r="C861" s="10"/>
      <c r="D861" s="23"/>
      <c r="E861" s="18"/>
      <c r="F861" s="12"/>
      <c r="G861" s="13"/>
      <c r="H861" s="12"/>
      <c r="I861" s="18"/>
      <c r="J861" s="18"/>
      <c r="K861" s="18"/>
      <c r="L861" s="24"/>
      <c r="M861" s="25"/>
      <c r="N861" s="26"/>
      <c r="O861" s="27"/>
      <c r="P861" s="18"/>
      <c r="Q861" s="18"/>
    </row>
    <row r="862" spans="1:17" ht="15">
      <c r="A862" s="8"/>
      <c r="B862" s="9"/>
      <c r="C862" s="10"/>
      <c r="D862" s="23"/>
      <c r="E862" s="18"/>
      <c r="F862" s="12"/>
      <c r="G862" s="13"/>
      <c r="H862" s="12"/>
      <c r="I862" s="18"/>
      <c r="J862" s="18"/>
      <c r="K862" s="18"/>
      <c r="L862" s="24"/>
      <c r="M862" s="25"/>
      <c r="N862" s="26"/>
      <c r="O862" s="27"/>
      <c r="P862" s="18"/>
      <c r="Q862" s="18"/>
    </row>
    <row r="863" spans="1:17" ht="15">
      <c r="A863" s="8"/>
      <c r="B863" s="9"/>
      <c r="C863" s="10"/>
      <c r="D863" s="23"/>
      <c r="E863" s="18"/>
      <c r="F863" s="12"/>
      <c r="G863" s="13"/>
      <c r="H863" s="12"/>
      <c r="I863" s="18"/>
      <c r="J863" s="18"/>
      <c r="K863" s="18"/>
      <c r="L863" s="24"/>
      <c r="M863" s="25"/>
      <c r="N863" s="26"/>
      <c r="O863" s="27"/>
      <c r="P863" s="18"/>
      <c r="Q863" s="18"/>
    </row>
    <row r="864" spans="1:17" ht="15">
      <c r="A864" s="8"/>
      <c r="B864" s="9"/>
      <c r="C864" s="10"/>
      <c r="D864" s="23"/>
      <c r="E864" s="18"/>
      <c r="F864" s="12"/>
      <c r="G864" s="13"/>
      <c r="H864" s="12"/>
      <c r="I864" s="18"/>
      <c r="J864" s="18"/>
      <c r="K864" s="18"/>
      <c r="L864" s="24"/>
      <c r="M864" s="25"/>
      <c r="N864" s="26"/>
      <c r="O864" s="27"/>
      <c r="P864" s="18"/>
      <c r="Q864" s="18"/>
    </row>
    <row r="865" spans="1:17" ht="15">
      <c r="A865" s="8"/>
      <c r="B865" s="9"/>
      <c r="C865" s="10"/>
      <c r="D865" s="23"/>
      <c r="E865" s="18"/>
      <c r="F865" s="12"/>
      <c r="G865" s="13"/>
      <c r="H865" s="12"/>
      <c r="I865" s="18"/>
      <c r="J865" s="18"/>
      <c r="K865" s="18"/>
      <c r="L865" s="24"/>
      <c r="M865" s="25"/>
      <c r="N865" s="26"/>
      <c r="O865" s="27"/>
      <c r="P865" s="18"/>
      <c r="Q865" s="18"/>
    </row>
    <row r="866" spans="1:17" ht="15">
      <c r="A866" s="8"/>
      <c r="B866" s="9"/>
      <c r="C866" s="10"/>
      <c r="D866" s="23"/>
      <c r="E866" s="18"/>
      <c r="F866" s="12"/>
      <c r="G866" s="13"/>
      <c r="H866" s="12"/>
      <c r="I866" s="18"/>
      <c r="J866" s="18"/>
      <c r="K866" s="18"/>
      <c r="L866" s="24"/>
      <c r="M866" s="25"/>
      <c r="N866" s="26"/>
      <c r="O866" s="27"/>
      <c r="P866" s="18"/>
      <c r="Q866" s="18"/>
    </row>
    <row r="867" spans="1:17" ht="15">
      <c r="A867" s="8"/>
      <c r="B867" s="9"/>
      <c r="C867" s="10"/>
      <c r="D867" s="23"/>
      <c r="E867" s="18"/>
      <c r="F867" s="12"/>
      <c r="G867" s="13"/>
      <c r="H867" s="12"/>
      <c r="I867" s="18"/>
      <c r="J867" s="18"/>
      <c r="K867" s="18"/>
      <c r="L867" s="24"/>
      <c r="M867" s="25"/>
      <c r="N867" s="26"/>
      <c r="O867" s="27"/>
      <c r="P867" s="18"/>
      <c r="Q867" s="18"/>
    </row>
    <row r="868" spans="1:17" ht="15">
      <c r="A868" s="8"/>
      <c r="B868" s="9"/>
      <c r="C868" s="10"/>
      <c r="D868" s="23"/>
      <c r="E868" s="18"/>
      <c r="F868" s="12"/>
      <c r="G868" s="13"/>
      <c r="H868" s="12"/>
      <c r="I868" s="18"/>
      <c r="J868" s="18"/>
      <c r="K868" s="18"/>
      <c r="L868" s="24"/>
      <c r="M868" s="25"/>
      <c r="N868" s="26"/>
      <c r="O868" s="27"/>
      <c r="P868" s="18"/>
      <c r="Q868" s="18"/>
    </row>
    <row r="869" spans="1:17" ht="15">
      <c r="A869" s="8"/>
      <c r="B869" s="9"/>
      <c r="C869" s="10"/>
      <c r="D869" s="23"/>
      <c r="E869" s="18"/>
      <c r="F869" s="12"/>
      <c r="G869" s="13"/>
      <c r="H869" s="12"/>
      <c r="I869" s="18"/>
      <c r="J869" s="18"/>
      <c r="K869" s="18"/>
      <c r="L869" s="24"/>
      <c r="M869" s="25"/>
      <c r="N869" s="26"/>
      <c r="O869" s="27"/>
      <c r="P869" s="18"/>
      <c r="Q869" s="18"/>
    </row>
    <row r="870" spans="1:17" ht="15">
      <c r="A870" s="8"/>
      <c r="B870" s="9"/>
      <c r="C870" s="10"/>
      <c r="D870" s="23"/>
      <c r="E870" s="18"/>
      <c r="F870" s="12"/>
      <c r="G870" s="13"/>
      <c r="H870" s="12"/>
      <c r="I870" s="18"/>
      <c r="J870" s="18"/>
      <c r="K870" s="18"/>
      <c r="L870" s="24"/>
      <c r="M870" s="25"/>
      <c r="N870" s="26"/>
      <c r="O870" s="27"/>
      <c r="P870" s="18"/>
      <c r="Q870" s="18"/>
    </row>
    <row r="871" spans="1:17" ht="15">
      <c r="A871" s="8"/>
      <c r="B871" s="9"/>
      <c r="C871" s="10"/>
      <c r="D871" s="23"/>
      <c r="E871" s="18"/>
      <c r="F871" s="12"/>
      <c r="G871" s="13"/>
      <c r="H871" s="12"/>
      <c r="I871" s="18"/>
      <c r="J871" s="18"/>
      <c r="K871" s="18"/>
      <c r="L871" s="24"/>
      <c r="M871" s="25"/>
      <c r="N871" s="26"/>
      <c r="O871" s="27"/>
      <c r="P871" s="18"/>
      <c r="Q871" s="18"/>
    </row>
    <row r="872" spans="1:17" ht="15">
      <c r="A872" s="8"/>
      <c r="B872" s="9"/>
      <c r="C872" s="10"/>
      <c r="D872" s="23"/>
      <c r="E872" s="18"/>
      <c r="F872" s="12"/>
      <c r="G872" s="13"/>
      <c r="H872" s="12"/>
      <c r="I872" s="18"/>
      <c r="J872" s="18"/>
      <c r="K872" s="18"/>
      <c r="L872" s="24"/>
      <c r="M872" s="25"/>
      <c r="N872" s="26"/>
      <c r="O872" s="27"/>
      <c r="P872" s="18"/>
      <c r="Q872" s="18"/>
    </row>
    <row r="873" spans="1:17" ht="15">
      <c r="A873" s="8"/>
      <c r="B873" s="9"/>
      <c r="C873" s="10"/>
      <c r="D873" s="23"/>
      <c r="E873" s="18"/>
      <c r="F873" s="12"/>
      <c r="G873" s="13"/>
      <c r="H873" s="12"/>
      <c r="I873" s="18"/>
      <c r="J873" s="18"/>
      <c r="K873" s="18"/>
      <c r="L873" s="24"/>
      <c r="M873" s="25"/>
      <c r="N873" s="26"/>
      <c r="O873" s="27"/>
      <c r="P873" s="18"/>
      <c r="Q873" s="18"/>
    </row>
    <row r="874" spans="1:17" ht="15">
      <c r="A874" s="8"/>
      <c r="B874" s="9"/>
      <c r="C874" s="10"/>
      <c r="D874" s="23"/>
      <c r="E874" s="18"/>
      <c r="F874" s="12"/>
      <c r="G874" s="13"/>
      <c r="H874" s="12"/>
      <c r="I874" s="18"/>
      <c r="J874" s="18"/>
      <c r="K874" s="18"/>
      <c r="L874" s="24"/>
      <c r="M874" s="25"/>
      <c r="N874" s="26"/>
      <c r="O874" s="27"/>
      <c r="P874" s="18"/>
      <c r="Q874" s="18"/>
    </row>
    <row r="875" spans="1:17" ht="15">
      <c r="A875" s="8"/>
      <c r="B875" s="9"/>
      <c r="C875" s="10"/>
      <c r="D875" s="23"/>
      <c r="E875" s="18"/>
      <c r="F875" s="12"/>
      <c r="G875" s="13"/>
      <c r="H875" s="12"/>
      <c r="I875" s="18"/>
      <c r="J875" s="18"/>
      <c r="K875" s="18"/>
      <c r="L875" s="24"/>
      <c r="M875" s="25"/>
      <c r="N875" s="26"/>
      <c r="O875" s="27"/>
      <c r="P875" s="18"/>
      <c r="Q875" s="18"/>
    </row>
    <row r="876" spans="1:17" ht="15">
      <c r="A876" s="8"/>
      <c r="B876" s="9"/>
      <c r="C876" s="10"/>
      <c r="D876" s="23"/>
      <c r="E876" s="18"/>
      <c r="F876" s="12"/>
      <c r="G876" s="13"/>
      <c r="H876" s="12"/>
      <c r="I876" s="18"/>
      <c r="J876" s="18"/>
      <c r="K876" s="18"/>
      <c r="L876" s="24"/>
      <c r="M876" s="25"/>
      <c r="N876" s="26"/>
      <c r="O876" s="27"/>
      <c r="P876" s="18"/>
      <c r="Q876" s="18"/>
    </row>
    <row r="877" spans="1:17" ht="15">
      <c r="A877" s="8"/>
      <c r="B877" s="9"/>
      <c r="C877" s="10"/>
      <c r="D877" s="23"/>
      <c r="E877" s="18"/>
      <c r="F877" s="12"/>
      <c r="G877" s="13"/>
      <c r="H877" s="12"/>
      <c r="I877" s="18"/>
      <c r="J877" s="18"/>
      <c r="K877" s="18"/>
      <c r="L877" s="24"/>
      <c r="M877" s="25"/>
      <c r="N877" s="26"/>
      <c r="O877" s="27"/>
      <c r="P877" s="18"/>
      <c r="Q877" s="18"/>
    </row>
    <row r="878" spans="1:17" ht="15">
      <c r="A878" s="8"/>
      <c r="B878" s="9"/>
      <c r="C878" s="10"/>
      <c r="D878" s="23"/>
      <c r="E878" s="18"/>
      <c r="F878" s="12"/>
      <c r="G878" s="13"/>
      <c r="H878" s="12"/>
      <c r="I878" s="18"/>
      <c r="J878" s="18"/>
      <c r="K878" s="18"/>
      <c r="L878" s="24"/>
      <c r="M878" s="25"/>
      <c r="N878" s="26"/>
      <c r="O878" s="27"/>
      <c r="P878" s="18"/>
      <c r="Q878" s="18"/>
    </row>
    <row r="879" spans="1:17" ht="15">
      <c r="A879" s="8"/>
      <c r="B879" s="9"/>
      <c r="C879" s="10"/>
      <c r="D879" s="23"/>
      <c r="E879" s="18"/>
      <c r="F879" s="12"/>
      <c r="G879" s="13"/>
      <c r="H879" s="12"/>
      <c r="I879" s="18"/>
      <c r="J879" s="18"/>
      <c r="K879" s="18"/>
      <c r="L879" s="24"/>
      <c r="M879" s="25"/>
      <c r="N879" s="26"/>
      <c r="O879" s="27"/>
      <c r="P879" s="18"/>
      <c r="Q879" s="18"/>
    </row>
    <row r="880" spans="1:17" ht="15">
      <c r="A880" s="8"/>
      <c r="B880" s="9"/>
      <c r="C880" s="10"/>
      <c r="D880" s="23"/>
      <c r="E880" s="18"/>
      <c r="F880" s="12"/>
      <c r="G880" s="13"/>
      <c r="H880" s="12"/>
      <c r="I880" s="18"/>
      <c r="J880" s="18"/>
      <c r="K880" s="18"/>
      <c r="L880" s="24"/>
      <c r="M880" s="25"/>
      <c r="N880" s="26"/>
      <c r="O880" s="27"/>
      <c r="P880" s="18"/>
      <c r="Q880" s="18"/>
    </row>
    <row r="881" spans="1:17" ht="15">
      <c r="A881" s="8"/>
      <c r="B881" s="9"/>
      <c r="C881" s="10"/>
      <c r="D881" s="23"/>
      <c r="E881" s="18"/>
      <c r="F881" s="12"/>
      <c r="G881" s="13"/>
      <c r="H881" s="12"/>
      <c r="I881" s="18"/>
      <c r="J881" s="18"/>
      <c r="K881" s="18"/>
      <c r="L881" s="24"/>
      <c r="M881" s="25"/>
      <c r="N881" s="26"/>
      <c r="O881" s="27"/>
      <c r="P881" s="18"/>
      <c r="Q881" s="18"/>
    </row>
    <row r="882" spans="1:17" ht="15">
      <c r="A882" s="8"/>
      <c r="B882" s="9"/>
      <c r="C882" s="10"/>
      <c r="D882" s="23"/>
      <c r="E882" s="18"/>
      <c r="F882" s="12"/>
      <c r="G882" s="13"/>
      <c r="H882" s="12"/>
      <c r="I882" s="18"/>
      <c r="J882" s="18"/>
      <c r="K882" s="18"/>
      <c r="L882" s="24"/>
      <c r="M882" s="25"/>
      <c r="N882" s="26"/>
      <c r="O882" s="27"/>
      <c r="P882" s="18"/>
      <c r="Q882" s="18"/>
    </row>
    <row r="883" spans="1:17" ht="15">
      <c r="A883" s="8"/>
      <c r="B883" s="9"/>
      <c r="C883" s="10"/>
      <c r="D883" s="23"/>
      <c r="E883" s="18"/>
      <c r="F883" s="12"/>
      <c r="G883" s="13"/>
      <c r="H883" s="12"/>
      <c r="I883" s="18"/>
      <c r="J883" s="18"/>
      <c r="K883" s="18"/>
      <c r="L883" s="24"/>
      <c r="M883" s="25"/>
      <c r="N883" s="26"/>
      <c r="O883" s="27"/>
      <c r="P883" s="18"/>
      <c r="Q883" s="18"/>
    </row>
    <row r="884" spans="1:17" ht="15">
      <c r="A884" s="8"/>
      <c r="B884" s="9"/>
      <c r="C884" s="10"/>
      <c r="D884" s="23"/>
      <c r="E884" s="18"/>
      <c r="F884" s="12"/>
      <c r="G884" s="13"/>
      <c r="H884" s="12"/>
      <c r="I884" s="18"/>
      <c r="J884" s="18"/>
      <c r="K884" s="18"/>
      <c r="L884" s="24"/>
      <c r="M884" s="25"/>
      <c r="N884" s="26"/>
      <c r="O884" s="27"/>
      <c r="P884" s="18"/>
      <c r="Q884" s="18"/>
    </row>
    <row r="885" spans="1:17" ht="15">
      <c r="A885" s="8"/>
      <c r="B885" s="9"/>
      <c r="C885" s="10"/>
      <c r="D885" s="23"/>
      <c r="E885" s="18"/>
      <c r="F885" s="12"/>
      <c r="G885" s="13"/>
      <c r="H885" s="12"/>
      <c r="I885" s="18"/>
      <c r="J885" s="18"/>
      <c r="K885" s="18"/>
      <c r="L885" s="24"/>
      <c r="M885" s="25"/>
      <c r="N885" s="26"/>
      <c r="O885" s="27"/>
      <c r="P885" s="18"/>
      <c r="Q885" s="18"/>
    </row>
    <row r="886" spans="1:17" ht="15">
      <c r="A886" s="8"/>
      <c r="B886" s="9"/>
      <c r="C886" s="10"/>
      <c r="D886" s="23"/>
      <c r="E886" s="18"/>
      <c r="F886" s="12"/>
      <c r="G886" s="13"/>
      <c r="H886" s="12"/>
      <c r="I886" s="18"/>
      <c r="J886" s="18"/>
      <c r="K886" s="18"/>
      <c r="L886" s="24"/>
      <c r="M886" s="25"/>
      <c r="N886" s="26"/>
      <c r="O886" s="27"/>
      <c r="P886" s="18"/>
      <c r="Q886" s="18"/>
    </row>
    <row r="887" spans="1:17" ht="15">
      <c r="A887" s="8"/>
      <c r="B887" s="9"/>
      <c r="C887" s="10"/>
      <c r="D887" s="23"/>
      <c r="E887" s="18"/>
      <c r="F887" s="12"/>
      <c r="G887" s="13"/>
      <c r="H887" s="12"/>
      <c r="I887" s="18"/>
      <c r="J887" s="18"/>
      <c r="K887" s="18"/>
      <c r="L887" s="24"/>
      <c r="M887" s="25"/>
      <c r="N887" s="26"/>
      <c r="O887" s="27"/>
      <c r="P887" s="18"/>
      <c r="Q887" s="18"/>
    </row>
    <row r="888" spans="1:17" ht="15">
      <c r="A888" s="8"/>
      <c r="B888" s="9"/>
      <c r="C888" s="10"/>
      <c r="D888" s="23"/>
      <c r="E888" s="18"/>
      <c r="F888" s="12"/>
      <c r="G888" s="13"/>
      <c r="H888" s="12"/>
      <c r="I888" s="18"/>
      <c r="J888" s="18"/>
      <c r="K888" s="18"/>
      <c r="L888" s="24"/>
      <c r="M888" s="25"/>
      <c r="N888" s="26"/>
      <c r="O888" s="27"/>
      <c r="P888" s="18"/>
      <c r="Q888" s="18"/>
    </row>
    <row r="889" spans="1:17" ht="15">
      <c r="A889" s="8"/>
      <c r="B889" s="9"/>
      <c r="C889" s="10"/>
      <c r="D889" s="23"/>
      <c r="E889" s="18"/>
      <c r="F889" s="12"/>
      <c r="G889" s="13"/>
      <c r="H889" s="12"/>
      <c r="I889" s="18"/>
      <c r="J889" s="18"/>
      <c r="K889" s="18"/>
      <c r="L889" s="24"/>
      <c r="M889" s="25"/>
      <c r="N889" s="26"/>
      <c r="O889" s="27"/>
      <c r="P889" s="18"/>
      <c r="Q889" s="18"/>
    </row>
    <row r="890" spans="1:17" ht="15">
      <c r="A890" s="8"/>
      <c r="B890" s="9"/>
      <c r="C890" s="10"/>
      <c r="D890" s="23"/>
      <c r="E890" s="18"/>
      <c r="F890" s="12"/>
      <c r="G890" s="13"/>
      <c r="H890" s="12"/>
      <c r="I890" s="18"/>
      <c r="J890" s="18"/>
      <c r="K890" s="18"/>
      <c r="L890" s="24"/>
      <c r="M890" s="25"/>
      <c r="N890" s="26"/>
      <c r="O890" s="27"/>
      <c r="P890" s="18"/>
      <c r="Q890" s="18"/>
    </row>
    <row r="891" spans="1:17" ht="15">
      <c r="A891" s="8"/>
      <c r="B891" s="9"/>
      <c r="C891" s="10"/>
      <c r="D891" s="23"/>
      <c r="E891" s="18"/>
      <c r="F891" s="12"/>
      <c r="G891" s="13"/>
      <c r="H891" s="12"/>
      <c r="I891" s="18"/>
      <c r="J891" s="18"/>
      <c r="K891" s="18"/>
      <c r="L891" s="24"/>
      <c r="M891" s="25"/>
      <c r="N891" s="26"/>
      <c r="O891" s="27"/>
      <c r="P891" s="18"/>
      <c r="Q891" s="18"/>
    </row>
    <row r="892" spans="1:17" ht="15">
      <c r="A892" s="8"/>
      <c r="B892" s="9"/>
      <c r="C892" s="10"/>
      <c r="D892" s="23"/>
      <c r="E892" s="18"/>
      <c r="F892" s="12"/>
      <c r="G892" s="13"/>
      <c r="H892" s="12"/>
      <c r="I892" s="18"/>
      <c r="J892" s="18"/>
      <c r="K892" s="18"/>
      <c r="L892" s="24"/>
      <c r="M892" s="25"/>
      <c r="N892" s="26"/>
      <c r="O892" s="27"/>
      <c r="P892" s="18"/>
      <c r="Q892" s="18"/>
    </row>
    <row r="893" spans="1:17" ht="15">
      <c r="A893" s="8"/>
      <c r="B893" s="9"/>
      <c r="C893" s="10"/>
      <c r="D893" s="23"/>
      <c r="E893" s="18"/>
      <c r="F893" s="12"/>
      <c r="G893" s="13"/>
      <c r="H893" s="12"/>
      <c r="I893" s="18"/>
      <c r="J893" s="18"/>
      <c r="K893" s="18"/>
      <c r="L893" s="24"/>
      <c r="M893" s="25"/>
      <c r="N893" s="26"/>
      <c r="O893" s="27"/>
      <c r="P893" s="18"/>
      <c r="Q893" s="18"/>
    </row>
    <row r="894" spans="1:17" ht="15">
      <c r="A894" s="8"/>
      <c r="B894" s="9"/>
      <c r="C894" s="10"/>
      <c r="D894" s="23"/>
      <c r="E894" s="18"/>
      <c r="F894" s="12"/>
      <c r="G894" s="13"/>
      <c r="H894" s="12"/>
      <c r="I894" s="18"/>
      <c r="J894" s="18"/>
      <c r="K894" s="18"/>
      <c r="L894" s="24"/>
      <c r="M894" s="25"/>
      <c r="N894" s="26"/>
      <c r="O894" s="27"/>
      <c r="P894" s="18"/>
      <c r="Q894" s="18"/>
    </row>
    <row r="895" spans="1:17" ht="15">
      <c r="A895" s="8"/>
      <c r="B895" s="9"/>
      <c r="C895" s="10"/>
      <c r="D895" s="23"/>
      <c r="E895" s="18"/>
      <c r="F895" s="12"/>
      <c r="G895" s="13"/>
      <c r="H895" s="12"/>
      <c r="I895" s="18"/>
      <c r="J895" s="18"/>
      <c r="K895" s="18"/>
      <c r="L895" s="24"/>
      <c r="M895" s="25"/>
      <c r="N895" s="26"/>
      <c r="O895" s="27"/>
      <c r="P895" s="18"/>
      <c r="Q895" s="18"/>
    </row>
    <row r="896" spans="1:17" ht="15">
      <c r="A896" s="8"/>
      <c r="B896" s="9"/>
      <c r="C896" s="10"/>
      <c r="D896" s="23"/>
      <c r="E896" s="18"/>
      <c r="F896" s="12"/>
      <c r="G896" s="13"/>
      <c r="H896" s="12"/>
      <c r="I896" s="18"/>
      <c r="J896" s="18"/>
      <c r="K896" s="18"/>
      <c r="L896" s="24"/>
      <c r="M896" s="25"/>
      <c r="N896" s="26"/>
      <c r="O896" s="27"/>
      <c r="P896" s="18"/>
      <c r="Q896" s="18"/>
    </row>
    <row r="897" spans="1:17" ht="15">
      <c r="A897" s="8"/>
      <c r="B897" s="9"/>
      <c r="C897" s="10"/>
      <c r="D897" s="23"/>
      <c r="E897" s="18"/>
      <c r="F897" s="12"/>
      <c r="G897" s="13"/>
      <c r="H897" s="12"/>
      <c r="I897" s="18"/>
      <c r="J897" s="18"/>
      <c r="K897" s="18"/>
      <c r="L897" s="24"/>
      <c r="M897" s="25"/>
      <c r="N897" s="26"/>
      <c r="O897" s="27"/>
      <c r="P897" s="18"/>
      <c r="Q897" s="18"/>
    </row>
    <row r="898" spans="1:17" ht="15">
      <c r="A898" s="8"/>
      <c r="B898" s="9"/>
      <c r="C898" s="10"/>
      <c r="D898" s="23"/>
      <c r="E898" s="18"/>
      <c r="F898" s="12"/>
      <c r="G898" s="13"/>
      <c r="H898" s="12"/>
      <c r="I898" s="18"/>
      <c r="J898" s="18"/>
      <c r="K898" s="18"/>
      <c r="L898" s="24"/>
      <c r="M898" s="25"/>
      <c r="N898" s="26"/>
      <c r="O898" s="27"/>
      <c r="P898" s="18"/>
      <c r="Q898" s="18"/>
    </row>
    <row r="899" spans="1:17" ht="15">
      <c r="A899" s="8"/>
      <c r="B899" s="9"/>
      <c r="C899" s="10"/>
      <c r="D899" s="23"/>
      <c r="E899" s="18"/>
      <c r="F899" s="12"/>
      <c r="G899" s="13"/>
      <c r="H899" s="12"/>
      <c r="I899" s="18"/>
      <c r="J899" s="18"/>
      <c r="K899" s="18"/>
      <c r="L899" s="24"/>
      <c r="M899" s="25"/>
      <c r="N899" s="26"/>
      <c r="O899" s="27"/>
      <c r="P899" s="18"/>
      <c r="Q899" s="18"/>
    </row>
    <row r="900" spans="1:17" ht="15">
      <c r="A900" s="8"/>
      <c r="B900" s="9"/>
      <c r="C900" s="10"/>
      <c r="D900" s="23"/>
      <c r="E900" s="18"/>
      <c r="F900" s="12"/>
      <c r="G900" s="13"/>
      <c r="H900" s="12"/>
      <c r="I900" s="18"/>
      <c r="J900" s="18"/>
      <c r="K900" s="18"/>
      <c r="L900" s="24"/>
      <c r="M900" s="25"/>
      <c r="N900" s="26"/>
      <c r="O900" s="27"/>
      <c r="P900" s="18"/>
      <c r="Q900" s="18"/>
    </row>
    <row r="901" spans="1:17" ht="15">
      <c r="A901" s="8"/>
      <c r="B901" s="9"/>
      <c r="C901" s="10"/>
      <c r="D901" s="23"/>
      <c r="E901" s="18"/>
      <c r="F901" s="12"/>
      <c r="G901" s="13"/>
      <c r="H901" s="12"/>
      <c r="I901" s="18"/>
      <c r="J901" s="18"/>
      <c r="K901" s="18"/>
      <c r="L901" s="24"/>
      <c r="M901" s="25"/>
      <c r="N901" s="26"/>
      <c r="O901" s="27"/>
      <c r="P901" s="18"/>
      <c r="Q901" s="18"/>
    </row>
    <row r="902" spans="1:17" ht="15">
      <c r="A902" s="8"/>
      <c r="B902" s="9"/>
      <c r="C902" s="10"/>
      <c r="D902" s="23"/>
      <c r="E902" s="18"/>
      <c r="F902" s="12"/>
      <c r="G902" s="13"/>
      <c r="H902" s="12"/>
      <c r="I902" s="18"/>
      <c r="J902" s="18"/>
      <c r="K902" s="18"/>
      <c r="L902" s="24"/>
      <c r="M902" s="25"/>
      <c r="N902" s="26"/>
      <c r="O902" s="27"/>
      <c r="P902" s="18"/>
      <c r="Q902" s="18"/>
    </row>
    <row r="903" spans="1:17" ht="15">
      <c r="A903" s="8"/>
      <c r="B903" s="9"/>
      <c r="C903" s="10"/>
      <c r="D903" s="23"/>
      <c r="E903" s="18"/>
      <c r="F903" s="12"/>
      <c r="G903" s="13"/>
      <c r="H903" s="12"/>
      <c r="I903" s="18"/>
      <c r="J903" s="18"/>
      <c r="K903" s="18"/>
      <c r="L903" s="24"/>
      <c r="M903" s="25"/>
      <c r="N903" s="26"/>
      <c r="O903" s="27"/>
      <c r="P903" s="18"/>
      <c r="Q903" s="18"/>
    </row>
    <row r="904" spans="1:17" ht="15">
      <c r="A904" s="8"/>
      <c r="B904" s="9"/>
      <c r="C904" s="10"/>
      <c r="D904" s="23"/>
      <c r="E904" s="18"/>
      <c r="F904" s="12"/>
      <c r="G904" s="13"/>
      <c r="H904" s="12"/>
      <c r="I904" s="18"/>
      <c r="J904" s="18"/>
      <c r="K904" s="18"/>
      <c r="L904" s="24"/>
      <c r="M904" s="25"/>
      <c r="N904" s="26"/>
      <c r="O904" s="27"/>
      <c r="P904" s="18"/>
      <c r="Q904" s="18"/>
    </row>
    <row r="905" spans="1:17" ht="15">
      <c r="A905" s="8"/>
      <c r="B905" s="9"/>
      <c r="C905" s="10"/>
      <c r="D905" s="23"/>
      <c r="E905" s="18"/>
      <c r="F905" s="12"/>
      <c r="G905" s="13"/>
      <c r="H905" s="12"/>
      <c r="I905" s="18"/>
      <c r="J905" s="18"/>
      <c r="K905" s="18"/>
      <c r="L905" s="24"/>
      <c r="M905" s="25"/>
      <c r="N905" s="26"/>
      <c r="O905" s="27"/>
      <c r="P905" s="18"/>
      <c r="Q905" s="18"/>
    </row>
    <row r="906" spans="1:17" ht="15">
      <c r="A906" s="8"/>
      <c r="B906" s="9"/>
      <c r="C906" s="10"/>
      <c r="D906" s="23"/>
      <c r="E906" s="18"/>
      <c r="F906" s="12"/>
      <c r="G906" s="13"/>
      <c r="H906" s="12"/>
      <c r="I906" s="18"/>
      <c r="J906" s="18"/>
      <c r="K906" s="18"/>
      <c r="L906" s="24"/>
      <c r="M906" s="25"/>
      <c r="N906" s="26"/>
      <c r="O906" s="27"/>
      <c r="P906" s="18"/>
      <c r="Q906" s="18"/>
    </row>
    <row r="907" spans="1:17" ht="15">
      <c r="A907" s="8"/>
      <c r="B907" s="9"/>
      <c r="C907" s="10"/>
      <c r="D907" s="23"/>
      <c r="E907" s="18"/>
      <c r="F907" s="12"/>
      <c r="G907" s="13"/>
      <c r="H907" s="12"/>
      <c r="I907" s="18"/>
      <c r="J907" s="18"/>
      <c r="K907" s="18"/>
      <c r="L907" s="24"/>
      <c r="M907" s="25"/>
      <c r="N907" s="26"/>
      <c r="O907" s="27"/>
      <c r="P907" s="18"/>
      <c r="Q907" s="18"/>
    </row>
    <row r="908" spans="1:17" ht="15">
      <c r="A908" s="8"/>
      <c r="B908" s="9"/>
      <c r="C908" s="10"/>
      <c r="D908" s="23"/>
      <c r="E908" s="18"/>
      <c r="F908" s="12"/>
      <c r="G908" s="13"/>
      <c r="H908" s="12"/>
      <c r="I908" s="18"/>
      <c r="J908" s="18"/>
      <c r="K908" s="18"/>
      <c r="L908" s="24"/>
      <c r="M908" s="25"/>
      <c r="N908" s="26"/>
      <c r="O908" s="27"/>
      <c r="P908" s="18"/>
      <c r="Q908" s="18"/>
    </row>
    <row r="909" spans="1:17" ht="15">
      <c r="A909" s="8"/>
      <c r="B909" s="9"/>
      <c r="C909" s="10"/>
      <c r="D909" s="23"/>
      <c r="E909" s="18"/>
      <c r="F909" s="12"/>
      <c r="G909" s="13"/>
      <c r="H909" s="12"/>
      <c r="I909" s="18"/>
      <c r="J909" s="18"/>
      <c r="K909" s="18"/>
      <c r="L909" s="24"/>
      <c r="M909" s="25"/>
      <c r="N909" s="26"/>
      <c r="O909" s="27"/>
      <c r="P909" s="18"/>
      <c r="Q909" s="18"/>
    </row>
    <row r="910" spans="1:17" ht="15">
      <c r="A910" s="8"/>
      <c r="B910" s="9"/>
      <c r="C910" s="10"/>
      <c r="D910" s="23"/>
      <c r="E910" s="18"/>
      <c r="F910" s="12"/>
      <c r="G910" s="13"/>
      <c r="H910" s="12"/>
      <c r="I910" s="18"/>
      <c r="J910" s="18"/>
      <c r="K910" s="18"/>
      <c r="L910" s="24"/>
      <c r="M910" s="25"/>
      <c r="N910" s="26"/>
      <c r="O910" s="27"/>
      <c r="P910" s="18"/>
      <c r="Q910" s="18"/>
    </row>
    <row r="911" spans="1:17" ht="15">
      <c r="A911" s="8"/>
      <c r="B911" s="9"/>
      <c r="C911" s="10"/>
      <c r="D911" s="23"/>
      <c r="E911" s="18"/>
      <c r="F911" s="12"/>
      <c r="G911" s="13"/>
      <c r="H911" s="12"/>
      <c r="I911" s="18"/>
      <c r="J911" s="18"/>
      <c r="K911" s="18"/>
      <c r="L911" s="24"/>
      <c r="M911" s="25"/>
      <c r="N911" s="26"/>
      <c r="O911" s="27"/>
      <c r="P911" s="18"/>
      <c r="Q911" s="18"/>
    </row>
    <row r="912" spans="1:17" ht="15">
      <c r="A912" s="8"/>
      <c r="B912" s="9"/>
      <c r="C912" s="10"/>
      <c r="D912" s="23"/>
      <c r="E912" s="18"/>
      <c r="F912" s="12"/>
      <c r="G912" s="13"/>
      <c r="H912" s="12"/>
      <c r="I912" s="18"/>
      <c r="J912" s="18"/>
      <c r="K912" s="18"/>
      <c r="L912" s="24"/>
      <c r="M912" s="25"/>
      <c r="N912" s="26"/>
      <c r="O912" s="27"/>
      <c r="P912" s="18"/>
      <c r="Q912" s="18"/>
    </row>
    <row r="913" spans="1:17" ht="15">
      <c r="A913" s="8"/>
      <c r="B913" s="9"/>
      <c r="C913" s="10"/>
      <c r="D913" s="23"/>
      <c r="E913" s="18"/>
      <c r="F913" s="12"/>
      <c r="G913" s="13"/>
      <c r="H913" s="12"/>
      <c r="I913" s="18"/>
      <c r="J913" s="18"/>
      <c r="K913" s="18"/>
      <c r="L913" s="24"/>
      <c r="M913" s="25"/>
      <c r="N913" s="26"/>
      <c r="O913" s="27"/>
      <c r="P913" s="18"/>
      <c r="Q913" s="18"/>
    </row>
    <row r="914" spans="1:17" ht="15">
      <c r="A914" s="8"/>
      <c r="B914" s="9"/>
      <c r="C914" s="10"/>
      <c r="D914" s="23"/>
      <c r="E914" s="18"/>
      <c r="F914" s="12"/>
      <c r="G914" s="13"/>
      <c r="H914" s="12"/>
      <c r="I914" s="18"/>
      <c r="J914" s="18"/>
      <c r="K914" s="18"/>
      <c r="L914" s="24"/>
      <c r="M914" s="25"/>
      <c r="N914" s="26"/>
      <c r="O914" s="27"/>
      <c r="P914" s="18"/>
      <c r="Q914" s="18"/>
    </row>
    <row r="915" spans="1:17" ht="15">
      <c r="A915" s="8"/>
      <c r="B915" s="9"/>
      <c r="C915" s="10"/>
      <c r="D915" s="23"/>
      <c r="E915" s="18"/>
      <c r="F915" s="12"/>
      <c r="G915" s="13"/>
      <c r="H915" s="12"/>
      <c r="I915" s="18"/>
      <c r="J915" s="18"/>
      <c r="K915" s="18"/>
      <c r="L915" s="24"/>
      <c r="M915" s="25"/>
      <c r="N915" s="26"/>
      <c r="O915" s="27"/>
      <c r="P915" s="18"/>
      <c r="Q915" s="18"/>
    </row>
    <row r="916" spans="1:17" ht="15">
      <c r="A916" s="8"/>
      <c r="B916" s="9"/>
      <c r="C916" s="10"/>
      <c r="D916" s="23"/>
      <c r="E916" s="18"/>
      <c r="F916" s="12"/>
      <c r="G916" s="13"/>
      <c r="H916" s="12"/>
      <c r="I916" s="18"/>
      <c r="J916" s="18"/>
      <c r="K916" s="18"/>
      <c r="L916" s="24"/>
      <c r="M916" s="25"/>
      <c r="N916" s="26"/>
      <c r="O916" s="27"/>
      <c r="P916" s="18"/>
      <c r="Q916" s="18"/>
    </row>
    <row r="917" spans="1:17" ht="15">
      <c r="A917" s="8"/>
      <c r="B917" s="9"/>
      <c r="C917" s="10"/>
      <c r="D917" s="23"/>
      <c r="E917" s="18"/>
      <c r="F917" s="12"/>
      <c r="G917" s="13"/>
      <c r="H917" s="12"/>
      <c r="I917" s="18"/>
      <c r="J917" s="18"/>
      <c r="K917" s="18"/>
      <c r="L917" s="24"/>
      <c r="M917" s="25"/>
      <c r="N917" s="26"/>
      <c r="O917" s="27"/>
      <c r="P917" s="18"/>
      <c r="Q917" s="18"/>
    </row>
    <row r="918" spans="1:17" ht="15">
      <c r="A918" s="8"/>
      <c r="B918" s="9"/>
      <c r="C918" s="10"/>
      <c r="D918" s="23"/>
      <c r="E918" s="18"/>
      <c r="F918" s="12"/>
      <c r="G918" s="13"/>
      <c r="H918" s="12"/>
      <c r="I918" s="18"/>
      <c r="J918" s="18"/>
      <c r="K918" s="18"/>
      <c r="L918" s="24"/>
      <c r="M918" s="25"/>
      <c r="N918" s="26"/>
      <c r="O918" s="27"/>
      <c r="P918" s="18"/>
      <c r="Q918" s="18"/>
    </row>
    <row r="919" spans="1:17" ht="15">
      <c r="A919" s="8"/>
      <c r="B919" s="9"/>
      <c r="C919" s="10"/>
      <c r="D919" s="23"/>
      <c r="E919" s="18"/>
      <c r="F919" s="12"/>
      <c r="G919" s="13"/>
      <c r="H919" s="12"/>
      <c r="I919" s="18"/>
      <c r="J919" s="18"/>
      <c r="K919" s="18"/>
      <c r="L919" s="24"/>
      <c r="M919" s="25"/>
      <c r="N919" s="26"/>
      <c r="O919" s="27"/>
      <c r="P919" s="18"/>
      <c r="Q919" s="18"/>
    </row>
    <row r="920" spans="1:17" ht="15">
      <c r="A920" s="8"/>
      <c r="B920" s="9"/>
      <c r="C920" s="10"/>
      <c r="D920" s="23"/>
      <c r="E920" s="18"/>
      <c r="F920" s="12"/>
      <c r="G920" s="13"/>
      <c r="H920" s="12"/>
      <c r="I920" s="18"/>
      <c r="J920" s="18"/>
      <c r="K920" s="18"/>
      <c r="L920" s="24"/>
      <c r="M920" s="25"/>
      <c r="N920" s="26"/>
      <c r="O920" s="27"/>
      <c r="P920" s="18"/>
      <c r="Q920" s="18"/>
    </row>
    <row r="921" spans="1:17" ht="15">
      <c r="A921" s="8"/>
      <c r="B921" s="9"/>
      <c r="C921" s="10"/>
      <c r="D921" s="23"/>
      <c r="E921" s="18"/>
      <c r="F921" s="12"/>
      <c r="G921" s="13"/>
      <c r="H921" s="12"/>
      <c r="I921" s="18"/>
      <c r="J921" s="18"/>
      <c r="K921" s="18"/>
      <c r="L921" s="24"/>
      <c r="M921" s="25"/>
      <c r="N921" s="26"/>
      <c r="O921" s="27"/>
      <c r="P921" s="18"/>
      <c r="Q921" s="18"/>
    </row>
    <row r="922" spans="1:17" ht="15">
      <c r="A922" s="8"/>
      <c r="B922" s="9"/>
      <c r="C922" s="10"/>
      <c r="D922" s="23"/>
      <c r="E922" s="18"/>
      <c r="F922" s="12"/>
      <c r="G922" s="13"/>
      <c r="H922" s="12"/>
      <c r="I922" s="18"/>
      <c r="J922" s="18"/>
      <c r="K922" s="18"/>
      <c r="L922" s="24"/>
      <c r="M922" s="25"/>
      <c r="N922" s="26"/>
      <c r="O922" s="27"/>
      <c r="P922" s="18"/>
      <c r="Q922" s="18"/>
    </row>
    <row r="923" spans="1:17" ht="15">
      <c r="A923" s="8"/>
      <c r="B923" s="9"/>
      <c r="C923" s="10"/>
      <c r="D923" s="23"/>
      <c r="E923" s="18"/>
      <c r="F923" s="12"/>
      <c r="G923" s="13"/>
      <c r="H923" s="12"/>
      <c r="I923" s="18"/>
      <c r="J923" s="18"/>
      <c r="K923" s="18"/>
      <c r="L923" s="24"/>
      <c r="M923" s="25"/>
      <c r="N923" s="26"/>
      <c r="O923" s="27"/>
      <c r="P923" s="18"/>
      <c r="Q923" s="18"/>
    </row>
    <row r="924" spans="1:17" ht="15">
      <c r="A924" s="8"/>
      <c r="B924" s="9"/>
      <c r="C924" s="10"/>
      <c r="D924" s="23"/>
      <c r="E924" s="18"/>
      <c r="F924" s="12"/>
      <c r="G924" s="13"/>
      <c r="H924" s="12"/>
      <c r="I924" s="18"/>
      <c r="J924" s="18"/>
      <c r="K924" s="18"/>
      <c r="L924" s="24"/>
      <c r="M924" s="25"/>
      <c r="N924" s="26"/>
      <c r="O924" s="27"/>
      <c r="P924" s="18"/>
      <c r="Q924" s="18"/>
    </row>
    <row r="925" spans="1:17" ht="15">
      <c r="A925" s="8"/>
      <c r="B925" s="9"/>
      <c r="C925" s="10"/>
      <c r="D925" s="23"/>
      <c r="E925" s="18"/>
      <c r="F925" s="12"/>
      <c r="G925" s="13"/>
      <c r="H925" s="12"/>
      <c r="I925" s="18"/>
      <c r="J925" s="18"/>
      <c r="K925" s="18"/>
      <c r="L925" s="24"/>
      <c r="M925" s="25"/>
      <c r="N925" s="26"/>
      <c r="O925" s="27"/>
      <c r="P925" s="18"/>
      <c r="Q925" s="18"/>
    </row>
    <row r="926" spans="1:17" ht="15">
      <c r="A926" s="8"/>
      <c r="B926" s="9"/>
      <c r="C926" s="10"/>
      <c r="D926" s="23"/>
      <c r="E926" s="18"/>
      <c r="F926" s="12"/>
      <c r="G926" s="13"/>
      <c r="H926" s="12"/>
      <c r="I926" s="18"/>
      <c r="J926" s="18"/>
      <c r="K926" s="18"/>
      <c r="L926" s="24"/>
      <c r="M926" s="25"/>
      <c r="N926" s="26"/>
      <c r="O926" s="27"/>
      <c r="P926" s="18"/>
      <c r="Q926" s="18"/>
    </row>
    <row r="927" spans="1:17" ht="15">
      <c r="A927" s="8"/>
      <c r="B927" s="9"/>
      <c r="C927" s="10"/>
      <c r="D927" s="23"/>
      <c r="E927" s="18"/>
      <c r="F927" s="12"/>
      <c r="G927" s="13"/>
      <c r="H927" s="12"/>
      <c r="I927" s="18"/>
      <c r="J927" s="18"/>
      <c r="K927" s="18"/>
      <c r="L927" s="24"/>
      <c r="M927" s="25"/>
      <c r="N927" s="26"/>
      <c r="O927" s="27"/>
      <c r="P927" s="18"/>
      <c r="Q927" s="18"/>
    </row>
    <row r="928" spans="1:17" ht="15">
      <c r="A928" s="8"/>
      <c r="B928" s="9"/>
      <c r="C928" s="10"/>
      <c r="D928" s="23"/>
      <c r="E928" s="18"/>
      <c r="F928" s="12"/>
      <c r="G928" s="13"/>
      <c r="H928" s="12"/>
      <c r="I928" s="18"/>
      <c r="J928" s="18"/>
      <c r="K928" s="18"/>
      <c r="L928" s="24"/>
      <c r="M928" s="25"/>
      <c r="N928" s="26"/>
      <c r="O928" s="27"/>
      <c r="P928" s="18"/>
      <c r="Q928" s="18"/>
    </row>
    <row r="929" spans="1:17" ht="15">
      <c r="A929" s="8"/>
      <c r="B929" s="9"/>
      <c r="C929" s="10"/>
      <c r="D929" s="23"/>
      <c r="E929" s="18"/>
      <c r="F929" s="12"/>
      <c r="G929" s="13"/>
      <c r="H929" s="12"/>
      <c r="I929" s="18"/>
      <c r="J929" s="18"/>
      <c r="K929" s="18"/>
      <c r="L929" s="24"/>
      <c r="M929" s="25"/>
      <c r="N929" s="26"/>
      <c r="O929" s="27"/>
      <c r="P929" s="18"/>
      <c r="Q929" s="18"/>
    </row>
    <row r="930" spans="1:17" ht="15">
      <c r="A930" s="8"/>
      <c r="B930" s="9"/>
      <c r="C930" s="10"/>
      <c r="D930" s="23"/>
      <c r="E930" s="18"/>
      <c r="F930" s="12"/>
      <c r="G930" s="13"/>
      <c r="H930" s="12"/>
      <c r="I930" s="18"/>
      <c r="J930" s="18"/>
      <c r="K930" s="18"/>
      <c r="L930" s="24"/>
      <c r="M930" s="25"/>
      <c r="N930" s="26"/>
      <c r="O930" s="27"/>
      <c r="P930" s="18"/>
      <c r="Q930" s="18"/>
    </row>
    <row r="931" spans="1:17" ht="15">
      <c r="A931" s="8"/>
      <c r="B931" s="9"/>
      <c r="C931" s="10"/>
      <c r="D931" s="23"/>
      <c r="E931" s="18"/>
      <c r="F931" s="12"/>
      <c r="G931" s="13"/>
      <c r="H931" s="12"/>
      <c r="I931" s="18"/>
      <c r="J931" s="18"/>
      <c r="K931" s="18"/>
      <c r="L931" s="24"/>
      <c r="M931" s="25"/>
      <c r="N931" s="26"/>
      <c r="O931" s="27"/>
      <c r="P931" s="18"/>
      <c r="Q931" s="18"/>
    </row>
    <row r="932" spans="1:17" ht="15">
      <c r="A932" s="8"/>
      <c r="B932" s="9"/>
      <c r="C932" s="10"/>
      <c r="D932" s="23"/>
      <c r="E932" s="18"/>
      <c r="F932" s="12"/>
      <c r="G932" s="13"/>
      <c r="H932" s="12"/>
      <c r="I932" s="18"/>
      <c r="J932" s="18"/>
      <c r="K932" s="18"/>
      <c r="L932" s="24"/>
      <c r="M932" s="25"/>
      <c r="N932" s="26"/>
      <c r="O932" s="27"/>
      <c r="P932" s="18"/>
      <c r="Q932" s="18"/>
    </row>
    <row r="933" spans="1:17" ht="15">
      <c r="A933" s="8"/>
      <c r="B933" s="9"/>
      <c r="C933" s="10"/>
      <c r="D933" s="23"/>
      <c r="E933" s="18"/>
      <c r="F933" s="12"/>
      <c r="G933" s="13"/>
      <c r="H933" s="12"/>
      <c r="I933" s="18"/>
      <c r="J933" s="18"/>
      <c r="K933" s="18"/>
      <c r="L933" s="24"/>
      <c r="M933" s="25"/>
      <c r="N933" s="26"/>
      <c r="O933" s="27"/>
      <c r="P933" s="18"/>
      <c r="Q933" s="18"/>
    </row>
    <row r="934" spans="1:17" ht="15">
      <c r="A934" s="8"/>
      <c r="B934" s="9"/>
      <c r="C934" s="10"/>
      <c r="D934" s="23"/>
      <c r="E934" s="18"/>
      <c r="F934" s="12"/>
      <c r="G934" s="13"/>
      <c r="H934" s="12"/>
      <c r="I934" s="18"/>
      <c r="J934" s="18"/>
      <c r="K934" s="18"/>
      <c r="L934" s="24"/>
      <c r="M934" s="25"/>
      <c r="N934" s="26"/>
      <c r="O934" s="27"/>
      <c r="P934" s="18"/>
      <c r="Q934" s="18"/>
    </row>
    <row r="935" spans="1:17" ht="15">
      <c r="A935" s="8"/>
      <c r="B935" s="9"/>
      <c r="C935" s="10"/>
      <c r="D935" s="23"/>
      <c r="E935" s="18"/>
      <c r="F935" s="12"/>
      <c r="G935" s="13"/>
      <c r="H935" s="12"/>
      <c r="I935" s="18"/>
      <c r="J935" s="18"/>
      <c r="K935" s="18"/>
      <c r="L935" s="24"/>
      <c r="M935" s="25"/>
      <c r="N935" s="26"/>
      <c r="O935" s="27"/>
      <c r="P935" s="18"/>
      <c r="Q935" s="18"/>
    </row>
    <row r="936" spans="1:17" ht="15">
      <c r="A936" s="8"/>
      <c r="B936" s="9"/>
      <c r="C936" s="10"/>
      <c r="D936" s="23"/>
      <c r="E936" s="18"/>
      <c r="F936" s="12"/>
      <c r="G936" s="13"/>
      <c r="H936" s="12"/>
      <c r="I936" s="18"/>
      <c r="J936" s="18"/>
      <c r="K936" s="18"/>
      <c r="L936" s="24"/>
      <c r="M936" s="25"/>
      <c r="N936" s="26"/>
      <c r="O936" s="27"/>
      <c r="P936" s="18"/>
      <c r="Q936" s="18"/>
    </row>
    <row r="937" spans="1:17" ht="15">
      <c r="A937" s="8"/>
      <c r="B937" s="9"/>
      <c r="C937" s="10"/>
      <c r="D937" s="23"/>
      <c r="E937" s="18"/>
      <c r="F937" s="12"/>
      <c r="G937" s="13"/>
      <c r="H937" s="12"/>
      <c r="I937" s="18"/>
      <c r="J937" s="18"/>
      <c r="K937" s="18"/>
      <c r="L937" s="24"/>
      <c r="M937" s="25"/>
      <c r="N937" s="26"/>
      <c r="O937" s="27"/>
      <c r="P937" s="18"/>
      <c r="Q937" s="18"/>
    </row>
    <row r="938" spans="1:17" ht="15">
      <c r="A938" s="8"/>
      <c r="B938" s="9"/>
      <c r="C938" s="10"/>
      <c r="D938" s="23"/>
      <c r="E938" s="18"/>
      <c r="F938" s="12"/>
      <c r="G938" s="13"/>
      <c r="H938" s="12"/>
      <c r="I938" s="18"/>
      <c r="J938" s="18"/>
      <c r="K938" s="18"/>
      <c r="L938" s="24"/>
      <c r="M938" s="25"/>
      <c r="N938" s="26"/>
      <c r="O938" s="27"/>
      <c r="P938" s="18"/>
      <c r="Q938" s="18"/>
    </row>
    <row r="939" spans="1:17" ht="15">
      <c r="A939" s="8"/>
      <c r="B939" s="9"/>
      <c r="C939" s="10"/>
      <c r="D939" s="23"/>
      <c r="E939" s="18"/>
      <c r="F939" s="12"/>
      <c r="G939" s="13"/>
      <c r="H939" s="12"/>
      <c r="I939" s="18"/>
      <c r="J939" s="18"/>
      <c r="K939" s="18"/>
      <c r="L939" s="24"/>
      <c r="M939" s="25"/>
      <c r="N939" s="26"/>
      <c r="O939" s="27"/>
      <c r="P939" s="18"/>
      <c r="Q939" s="18"/>
    </row>
    <row r="940" spans="1:17" ht="15">
      <c r="A940" s="8"/>
      <c r="B940" s="9"/>
      <c r="C940" s="10"/>
      <c r="D940" s="23"/>
      <c r="E940" s="18"/>
      <c r="F940" s="12"/>
      <c r="G940" s="13"/>
      <c r="H940" s="12"/>
      <c r="I940" s="18"/>
      <c r="J940" s="18"/>
      <c r="K940" s="18"/>
      <c r="L940" s="24"/>
      <c r="M940" s="25"/>
      <c r="N940" s="26"/>
      <c r="O940" s="27"/>
      <c r="P940" s="18"/>
      <c r="Q940" s="18"/>
    </row>
    <row r="941" spans="1:17" ht="15">
      <c r="A941" s="8"/>
      <c r="B941" s="9"/>
      <c r="C941" s="10"/>
      <c r="D941" s="23"/>
      <c r="E941" s="18"/>
      <c r="F941" s="12"/>
      <c r="G941" s="13"/>
      <c r="H941" s="12"/>
      <c r="I941" s="18"/>
      <c r="J941" s="18"/>
      <c r="K941" s="18"/>
      <c r="L941" s="24"/>
      <c r="M941" s="25"/>
      <c r="N941" s="26"/>
      <c r="O941" s="27"/>
      <c r="P941" s="18"/>
      <c r="Q941" s="18"/>
    </row>
    <row r="942" spans="1:17" ht="15">
      <c r="A942" s="8"/>
      <c r="B942" s="9"/>
      <c r="C942" s="10"/>
      <c r="D942" s="23"/>
      <c r="E942" s="18"/>
      <c r="F942" s="12"/>
      <c r="G942" s="13"/>
      <c r="H942" s="12"/>
      <c r="I942" s="18"/>
      <c r="J942" s="18"/>
      <c r="K942" s="18"/>
      <c r="L942" s="24"/>
      <c r="M942" s="25"/>
      <c r="N942" s="26"/>
      <c r="O942" s="27"/>
      <c r="P942" s="18"/>
      <c r="Q942" s="18"/>
    </row>
    <row r="943" spans="1:17" ht="15">
      <c r="A943" s="8"/>
      <c r="B943" s="9"/>
      <c r="C943" s="10"/>
      <c r="D943" s="23"/>
      <c r="E943" s="18"/>
      <c r="F943" s="12"/>
      <c r="G943" s="13"/>
      <c r="H943" s="12"/>
      <c r="I943" s="18"/>
      <c r="J943" s="18"/>
      <c r="K943" s="18"/>
      <c r="L943" s="24"/>
      <c r="M943" s="25"/>
      <c r="N943" s="26"/>
      <c r="O943" s="27"/>
      <c r="P943" s="18"/>
      <c r="Q943" s="18"/>
    </row>
    <row r="944" spans="1:17" ht="15">
      <c r="A944" s="8"/>
      <c r="B944" s="9"/>
      <c r="C944" s="10"/>
      <c r="D944" s="23"/>
      <c r="E944" s="18"/>
      <c r="F944" s="12"/>
      <c r="G944" s="13"/>
      <c r="H944" s="12"/>
      <c r="I944" s="18"/>
      <c r="J944" s="18"/>
      <c r="K944" s="18"/>
      <c r="L944" s="24"/>
      <c r="M944" s="25"/>
      <c r="N944" s="26"/>
      <c r="O944" s="27"/>
      <c r="P944" s="18"/>
      <c r="Q944" s="18"/>
    </row>
    <row r="945" spans="1:17" ht="15">
      <c r="A945" s="8"/>
      <c r="B945" s="9"/>
      <c r="C945" s="10"/>
      <c r="D945" s="23"/>
      <c r="E945" s="18"/>
      <c r="F945" s="12"/>
      <c r="G945" s="13"/>
      <c r="H945" s="12"/>
      <c r="I945" s="18"/>
      <c r="J945" s="18"/>
      <c r="K945" s="18"/>
      <c r="L945" s="24"/>
      <c r="M945" s="25"/>
      <c r="N945" s="26"/>
      <c r="O945" s="27"/>
      <c r="P945" s="18"/>
      <c r="Q945" s="18"/>
    </row>
    <row r="946" spans="1:17" ht="15">
      <c r="A946" s="8"/>
      <c r="B946" s="9"/>
      <c r="C946" s="10"/>
      <c r="D946" s="23"/>
      <c r="E946" s="18"/>
      <c r="F946" s="12"/>
      <c r="G946" s="13"/>
      <c r="H946" s="12"/>
      <c r="I946" s="18"/>
      <c r="J946" s="18"/>
      <c r="K946" s="18"/>
      <c r="L946" s="24"/>
      <c r="M946" s="25"/>
      <c r="N946" s="26"/>
      <c r="O946" s="27"/>
      <c r="P946" s="18"/>
      <c r="Q946" s="18"/>
    </row>
    <row r="947" spans="1:17" ht="15">
      <c r="A947" s="8"/>
      <c r="B947" s="9"/>
      <c r="C947" s="10"/>
      <c r="D947" s="23"/>
      <c r="E947" s="18"/>
      <c r="F947" s="12"/>
      <c r="G947" s="13"/>
      <c r="H947" s="12"/>
      <c r="I947" s="18"/>
      <c r="J947" s="18"/>
      <c r="K947" s="18"/>
      <c r="L947" s="24"/>
      <c r="M947" s="25"/>
      <c r="N947" s="26"/>
      <c r="O947" s="27"/>
      <c r="P947" s="18"/>
      <c r="Q947" s="18"/>
    </row>
    <row r="948" spans="1:17" ht="15">
      <c r="A948" s="8"/>
      <c r="B948" s="9"/>
      <c r="C948" s="10"/>
      <c r="D948" s="23"/>
      <c r="E948" s="18"/>
      <c r="F948" s="12"/>
      <c r="G948" s="13"/>
      <c r="H948" s="12"/>
      <c r="I948" s="18"/>
      <c r="J948" s="18"/>
      <c r="K948" s="18"/>
      <c r="L948" s="24"/>
      <c r="M948" s="25"/>
      <c r="N948" s="26"/>
      <c r="O948" s="27"/>
      <c r="P948" s="18"/>
      <c r="Q948" s="18"/>
    </row>
    <row r="949" spans="1:17" ht="15">
      <c r="A949" s="8"/>
      <c r="B949" s="9"/>
      <c r="C949" s="10"/>
      <c r="D949" s="23"/>
      <c r="E949" s="18"/>
      <c r="F949" s="12"/>
      <c r="G949" s="13"/>
      <c r="H949" s="12"/>
      <c r="I949" s="18"/>
      <c r="J949" s="18"/>
      <c r="K949" s="18"/>
      <c r="L949" s="24"/>
      <c r="M949" s="25"/>
      <c r="N949" s="26"/>
      <c r="O949" s="27"/>
      <c r="P949" s="18"/>
      <c r="Q949" s="18"/>
    </row>
    <row r="950" spans="1:17" ht="15">
      <c r="A950" s="8"/>
      <c r="B950" s="9"/>
      <c r="C950" s="10"/>
      <c r="D950" s="23"/>
      <c r="E950" s="18"/>
      <c r="F950" s="12"/>
      <c r="G950" s="13"/>
      <c r="H950" s="12"/>
      <c r="I950" s="18"/>
      <c r="J950" s="18"/>
      <c r="K950" s="18"/>
      <c r="L950" s="24"/>
      <c r="M950" s="25"/>
      <c r="N950" s="26"/>
      <c r="O950" s="27"/>
      <c r="P950" s="18"/>
      <c r="Q950" s="18"/>
    </row>
    <row r="951" spans="1:17" ht="15">
      <c r="A951" s="8"/>
      <c r="B951" s="9"/>
      <c r="C951" s="10"/>
      <c r="D951" s="23"/>
      <c r="E951" s="18"/>
      <c r="F951" s="12"/>
      <c r="G951" s="13"/>
      <c r="H951" s="12"/>
      <c r="I951" s="18"/>
      <c r="J951" s="18"/>
      <c r="K951" s="18"/>
      <c r="L951" s="24"/>
      <c r="M951" s="25"/>
      <c r="N951" s="26"/>
      <c r="O951" s="27"/>
      <c r="P951" s="18"/>
      <c r="Q951" s="18"/>
    </row>
    <row r="952" spans="1:17" ht="15">
      <c r="A952" s="8"/>
      <c r="B952" s="9"/>
      <c r="C952" s="10"/>
      <c r="D952" s="23"/>
      <c r="E952" s="18"/>
      <c r="F952" s="12"/>
      <c r="G952" s="13"/>
      <c r="H952" s="12"/>
      <c r="I952" s="18"/>
      <c r="J952" s="18"/>
      <c r="K952" s="18"/>
      <c r="L952" s="24"/>
      <c r="M952" s="25"/>
      <c r="N952" s="26"/>
      <c r="O952" s="27"/>
      <c r="P952" s="18"/>
      <c r="Q952" s="18"/>
    </row>
    <row r="953" spans="1:17" ht="15">
      <c r="A953" s="8"/>
      <c r="B953" s="9"/>
      <c r="C953" s="10"/>
      <c r="D953" s="23"/>
      <c r="E953" s="18"/>
      <c r="F953" s="12"/>
      <c r="G953" s="13"/>
      <c r="H953" s="12"/>
      <c r="I953" s="18"/>
      <c r="J953" s="18"/>
      <c r="K953" s="18"/>
      <c r="L953" s="24"/>
      <c r="M953" s="25"/>
      <c r="N953" s="26"/>
      <c r="O953" s="27"/>
      <c r="P953" s="18"/>
      <c r="Q953" s="18"/>
    </row>
    <row r="954" spans="1:17" ht="15">
      <c r="A954" s="8"/>
      <c r="B954" s="9"/>
      <c r="C954" s="10"/>
      <c r="D954" s="23"/>
      <c r="E954" s="18"/>
      <c r="F954" s="12"/>
      <c r="G954" s="13"/>
      <c r="H954" s="12"/>
      <c r="I954" s="18"/>
      <c r="J954" s="18"/>
      <c r="K954" s="18"/>
      <c r="L954" s="24"/>
      <c r="M954" s="25"/>
      <c r="N954" s="26"/>
      <c r="O954" s="27"/>
      <c r="P954" s="18"/>
      <c r="Q954" s="18"/>
    </row>
    <row r="955" spans="1:17" ht="15">
      <c r="A955" s="8"/>
      <c r="B955" s="9"/>
      <c r="C955" s="10"/>
      <c r="D955" s="23"/>
      <c r="E955" s="18"/>
      <c r="F955" s="12"/>
      <c r="G955" s="13"/>
      <c r="H955" s="12"/>
      <c r="I955" s="18"/>
      <c r="J955" s="18"/>
      <c r="K955" s="18"/>
      <c r="L955" s="24"/>
      <c r="M955" s="25"/>
      <c r="N955" s="26"/>
      <c r="O955" s="27"/>
      <c r="P955" s="18"/>
      <c r="Q955" s="18"/>
    </row>
    <row r="956" spans="1:17" ht="15">
      <c r="A956" s="8"/>
      <c r="B956" s="9"/>
      <c r="C956" s="10"/>
      <c r="D956" s="23"/>
      <c r="E956" s="18"/>
      <c r="F956" s="12"/>
      <c r="G956" s="13"/>
      <c r="H956" s="12"/>
      <c r="I956" s="18"/>
      <c r="J956" s="18"/>
      <c r="K956" s="18"/>
      <c r="L956" s="24"/>
      <c r="M956" s="25"/>
      <c r="N956" s="26"/>
      <c r="O956" s="27"/>
      <c r="P956" s="18"/>
      <c r="Q956" s="18"/>
    </row>
    <row r="957" spans="1:17" ht="15">
      <c r="A957" s="8"/>
      <c r="B957" s="9"/>
      <c r="C957" s="10"/>
      <c r="D957" s="23"/>
      <c r="E957" s="18"/>
      <c r="F957" s="12"/>
      <c r="G957" s="13"/>
      <c r="H957" s="12"/>
      <c r="I957" s="18"/>
      <c r="J957" s="18"/>
      <c r="K957" s="18"/>
      <c r="L957" s="24"/>
      <c r="M957" s="25"/>
      <c r="N957" s="26"/>
      <c r="O957" s="27"/>
      <c r="P957" s="18"/>
      <c r="Q957" s="18"/>
    </row>
    <row r="958" spans="1:17" ht="15">
      <c r="A958" s="8"/>
      <c r="B958" s="9"/>
      <c r="C958" s="10"/>
      <c r="D958" s="23"/>
      <c r="E958" s="18"/>
      <c r="F958" s="12"/>
      <c r="G958" s="13"/>
      <c r="H958" s="12"/>
      <c r="I958" s="18"/>
      <c r="J958" s="18"/>
      <c r="K958" s="18"/>
      <c r="L958" s="24"/>
      <c r="M958" s="25"/>
      <c r="N958" s="26"/>
      <c r="O958" s="27"/>
      <c r="P958" s="18"/>
      <c r="Q958" s="18"/>
    </row>
    <row r="959" spans="1:17" ht="15">
      <c r="A959" s="8"/>
      <c r="B959" s="9"/>
      <c r="C959" s="10"/>
      <c r="D959" s="23"/>
      <c r="E959" s="18"/>
      <c r="F959" s="12"/>
      <c r="G959" s="13"/>
      <c r="H959" s="12"/>
      <c r="I959" s="18"/>
      <c r="J959" s="18"/>
      <c r="K959" s="18"/>
      <c r="L959" s="24"/>
      <c r="M959" s="25"/>
      <c r="N959" s="26"/>
      <c r="O959" s="27"/>
      <c r="P959" s="18"/>
      <c r="Q959" s="18"/>
    </row>
    <row r="960" spans="1:17" ht="15">
      <c r="A960" s="8"/>
      <c r="B960" s="9"/>
      <c r="C960" s="10"/>
      <c r="D960" s="23"/>
      <c r="E960" s="18"/>
      <c r="F960" s="12"/>
      <c r="G960" s="13"/>
      <c r="H960" s="12"/>
      <c r="I960" s="18"/>
      <c r="J960" s="18"/>
      <c r="K960" s="18"/>
      <c r="L960" s="24"/>
      <c r="M960" s="25"/>
      <c r="N960" s="26"/>
      <c r="O960" s="27"/>
      <c r="P960" s="18"/>
      <c r="Q960" s="18"/>
    </row>
    <row r="961" spans="1:17" ht="15">
      <c r="A961" s="8"/>
      <c r="B961" s="9"/>
      <c r="C961" s="10"/>
      <c r="D961" s="23"/>
      <c r="E961" s="18"/>
      <c r="F961" s="12"/>
      <c r="G961" s="13"/>
      <c r="H961" s="12"/>
      <c r="I961" s="18"/>
      <c r="J961" s="18"/>
      <c r="K961" s="18"/>
      <c r="L961" s="24"/>
      <c r="M961" s="25"/>
      <c r="N961" s="26"/>
      <c r="O961" s="27"/>
      <c r="P961" s="18"/>
      <c r="Q961" s="18"/>
    </row>
    <row r="962" spans="1:17" ht="15">
      <c r="A962" s="8"/>
      <c r="B962" s="9"/>
      <c r="C962" s="10"/>
      <c r="D962" s="23"/>
      <c r="E962" s="18"/>
      <c r="F962" s="12"/>
      <c r="G962" s="13"/>
      <c r="H962" s="12"/>
      <c r="I962" s="18"/>
      <c r="J962" s="18"/>
      <c r="K962" s="18"/>
      <c r="L962" s="24"/>
      <c r="M962" s="25"/>
      <c r="N962" s="26"/>
      <c r="O962" s="27"/>
      <c r="P962" s="18"/>
      <c r="Q962" s="18"/>
    </row>
    <row r="963" spans="1:17" ht="15">
      <c r="A963" s="8"/>
      <c r="B963" s="9"/>
      <c r="C963" s="10"/>
      <c r="D963" s="23"/>
      <c r="E963" s="18"/>
      <c r="F963" s="12"/>
      <c r="G963" s="13"/>
      <c r="H963" s="12"/>
      <c r="I963" s="18"/>
      <c r="J963" s="18"/>
      <c r="K963" s="18"/>
      <c r="L963" s="24"/>
      <c r="M963" s="25"/>
      <c r="N963" s="26"/>
      <c r="O963" s="27"/>
      <c r="P963" s="18"/>
      <c r="Q963" s="18"/>
    </row>
    <row r="964" spans="1:17" ht="15">
      <c r="A964" s="8"/>
      <c r="B964" s="9"/>
      <c r="C964" s="10"/>
      <c r="D964" s="23"/>
      <c r="E964" s="18"/>
      <c r="F964" s="12"/>
      <c r="G964" s="13"/>
      <c r="H964" s="12"/>
      <c r="I964" s="18"/>
      <c r="J964" s="18"/>
      <c r="K964" s="18"/>
      <c r="L964" s="24"/>
      <c r="M964" s="25"/>
      <c r="N964" s="26"/>
      <c r="O964" s="27"/>
      <c r="P964" s="18"/>
      <c r="Q964" s="18"/>
    </row>
    <row r="965" spans="1:17" ht="15">
      <c r="A965" s="8"/>
      <c r="B965" s="9"/>
      <c r="C965" s="10"/>
      <c r="D965" s="23"/>
      <c r="E965" s="18"/>
      <c r="F965" s="12"/>
      <c r="G965" s="13"/>
      <c r="H965" s="12"/>
      <c r="I965" s="18"/>
      <c r="J965" s="18"/>
      <c r="K965" s="18"/>
      <c r="L965" s="24"/>
      <c r="M965" s="25"/>
      <c r="N965" s="26"/>
      <c r="O965" s="27"/>
      <c r="P965" s="18"/>
      <c r="Q965" s="18"/>
    </row>
    <row r="966" spans="1:17" ht="15">
      <c r="A966" s="8"/>
      <c r="B966" s="9"/>
      <c r="C966" s="10"/>
      <c r="D966" s="23"/>
      <c r="E966" s="18"/>
      <c r="F966" s="12"/>
      <c r="G966" s="13"/>
      <c r="H966" s="12"/>
      <c r="I966" s="18"/>
      <c r="J966" s="18"/>
      <c r="K966" s="18"/>
      <c r="L966" s="24"/>
      <c r="M966" s="25"/>
      <c r="N966" s="26"/>
      <c r="O966" s="27"/>
      <c r="P966" s="18"/>
      <c r="Q966" s="18"/>
    </row>
    <row r="967" spans="1:17" ht="15">
      <c r="A967" s="8"/>
      <c r="B967" s="9"/>
      <c r="C967" s="10"/>
      <c r="D967" s="23"/>
      <c r="E967" s="18"/>
      <c r="F967" s="12"/>
      <c r="G967" s="13"/>
      <c r="H967" s="12"/>
      <c r="I967" s="18"/>
      <c r="J967" s="18"/>
      <c r="K967" s="18"/>
      <c r="L967" s="24"/>
      <c r="M967" s="25"/>
      <c r="N967" s="26"/>
      <c r="O967" s="27"/>
      <c r="P967" s="18"/>
      <c r="Q967" s="18"/>
    </row>
    <row r="968" spans="1:17" ht="15">
      <c r="A968" s="8"/>
      <c r="B968" s="9"/>
      <c r="C968" s="10"/>
      <c r="D968" s="23"/>
      <c r="E968" s="18"/>
      <c r="F968" s="12"/>
      <c r="G968" s="13"/>
      <c r="H968" s="12"/>
      <c r="I968" s="18"/>
      <c r="J968" s="18"/>
      <c r="K968" s="18"/>
      <c r="L968" s="24"/>
      <c r="M968" s="25"/>
      <c r="N968" s="26"/>
      <c r="O968" s="27"/>
      <c r="P968" s="18"/>
      <c r="Q968" s="18"/>
    </row>
    <row r="969" spans="1:17" ht="15">
      <c r="A969" s="8"/>
      <c r="B969" s="9"/>
      <c r="C969" s="10"/>
      <c r="D969" s="23"/>
      <c r="E969" s="18"/>
      <c r="F969" s="12"/>
      <c r="G969" s="13"/>
      <c r="H969" s="12"/>
      <c r="I969" s="18"/>
      <c r="J969" s="18"/>
      <c r="K969" s="18"/>
      <c r="L969" s="24"/>
      <c r="M969" s="25"/>
      <c r="N969" s="26"/>
      <c r="O969" s="27"/>
      <c r="P969" s="18"/>
      <c r="Q969" s="18"/>
    </row>
    <row r="970" spans="1:17" ht="15">
      <c r="A970" s="8"/>
      <c r="B970" s="9"/>
      <c r="C970" s="10"/>
      <c r="D970" s="23"/>
      <c r="E970" s="18"/>
      <c r="F970" s="12"/>
      <c r="G970" s="13"/>
      <c r="H970" s="12"/>
      <c r="I970" s="18"/>
      <c r="J970" s="18"/>
      <c r="K970" s="18"/>
      <c r="L970" s="24"/>
      <c r="M970" s="25"/>
      <c r="N970" s="26"/>
      <c r="O970" s="27"/>
      <c r="P970" s="18"/>
      <c r="Q970" s="18"/>
    </row>
    <row r="971" spans="1:17" ht="15">
      <c r="A971" s="8"/>
      <c r="B971" s="9"/>
      <c r="C971" s="10"/>
      <c r="D971" s="23"/>
      <c r="E971" s="18"/>
      <c r="F971" s="12"/>
      <c r="G971" s="13"/>
      <c r="H971" s="12"/>
      <c r="I971" s="18"/>
      <c r="J971" s="18"/>
      <c r="K971" s="18"/>
      <c r="L971" s="24"/>
      <c r="M971" s="25"/>
      <c r="N971" s="26"/>
      <c r="O971" s="27"/>
      <c r="P971" s="18"/>
      <c r="Q971" s="18"/>
    </row>
    <row r="972" spans="1:17" ht="15">
      <c r="A972" s="8"/>
      <c r="B972" s="9"/>
      <c r="C972" s="10"/>
      <c r="D972" s="23"/>
      <c r="E972" s="18"/>
      <c r="F972" s="12"/>
      <c r="G972" s="13"/>
      <c r="H972" s="12"/>
      <c r="I972" s="18"/>
      <c r="J972" s="18"/>
      <c r="K972" s="18"/>
      <c r="L972" s="24"/>
      <c r="M972" s="25"/>
      <c r="N972" s="26"/>
      <c r="O972" s="27"/>
      <c r="P972" s="18"/>
      <c r="Q972" s="18"/>
    </row>
    <row r="973" spans="1:17" ht="15">
      <c r="A973" s="8"/>
      <c r="B973" s="9"/>
      <c r="C973" s="10"/>
      <c r="D973" s="23"/>
      <c r="E973" s="18"/>
      <c r="F973" s="12"/>
      <c r="G973" s="13"/>
      <c r="H973" s="12"/>
      <c r="I973" s="18"/>
      <c r="J973" s="18"/>
      <c r="K973" s="18"/>
      <c r="L973" s="24"/>
      <c r="M973" s="25"/>
      <c r="N973" s="26"/>
      <c r="O973" s="27"/>
      <c r="P973" s="18"/>
      <c r="Q973" s="18"/>
    </row>
    <row r="974" spans="1:17" ht="15">
      <c r="A974" s="8"/>
      <c r="B974" s="9"/>
      <c r="C974" s="10"/>
      <c r="D974" s="23"/>
      <c r="E974" s="18"/>
      <c r="F974" s="12"/>
      <c r="G974" s="13"/>
      <c r="H974" s="12"/>
      <c r="I974" s="18"/>
      <c r="J974" s="18"/>
      <c r="K974" s="18"/>
      <c r="L974" s="24"/>
      <c r="M974" s="25"/>
      <c r="N974" s="26"/>
      <c r="O974" s="27"/>
      <c r="P974" s="18"/>
      <c r="Q974" s="18"/>
    </row>
    <row r="975" spans="1:17" ht="15">
      <c r="A975" s="8"/>
      <c r="B975" s="9"/>
      <c r="C975" s="10"/>
      <c r="D975" s="23"/>
      <c r="E975" s="18"/>
      <c r="F975" s="12"/>
      <c r="G975" s="13"/>
      <c r="H975" s="12"/>
      <c r="I975" s="18"/>
      <c r="J975" s="18"/>
      <c r="K975" s="18"/>
      <c r="L975" s="24"/>
      <c r="M975" s="25"/>
      <c r="N975" s="26"/>
      <c r="O975" s="27"/>
      <c r="P975" s="18"/>
      <c r="Q975" s="18"/>
    </row>
    <row r="976" spans="1:17" ht="15">
      <c r="A976" s="8"/>
      <c r="B976" s="9"/>
      <c r="C976" s="10"/>
      <c r="D976" s="23"/>
      <c r="E976" s="18"/>
      <c r="F976" s="12"/>
      <c r="G976" s="13"/>
      <c r="H976" s="12"/>
      <c r="I976" s="18"/>
      <c r="J976" s="18"/>
      <c r="K976" s="18"/>
      <c r="L976" s="24"/>
      <c r="M976" s="25"/>
      <c r="N976" s="26"/>
      <c r="O976" s="27"/>
      <c r="P976" s="18"/>
      <c r="Q976" s="18"/>
    </row>
    <row r="977" spans="1:17" ht="15">
      <c r="A977" s="8"/>
      <c r="B977" s="9"/>
      <c r="C977" s="10"/>
      <c r="D977" s="23"/>
      <c r="E977" s="18"/>
      <c r="F977" s="12"/>
      <c r="G977" s="13"/>
      <c r="H977" s="12"/>
      <c r="I977" s="18"/>
      <c r="J977" s="18"/>
      <c r="K977" s="18"/>
      <c r="L977" s="24"/>
      <c r="M977" s="25"/>
      <c r="N977" s="26"/>
      <c r="O977" s="27"/>
      <c r="P977" s="18"/>
      <c r="Q977" s="18"/>
    </row>
    <row r="978" spans="1:17" ht="15">
      <c r="A978" s="8"/>
      <c r="B978" s="9"/>
      <c r="C978" s="10"/>
      <c r="D978" s="23"/>
      <c r="E978" s="18"/>
      <c r="F978" s="12"/>
      <c r="G978" s="13"/>
      <c r="H978" s="12"/>
      <c r="I978" s="18"/>
      <c r="J978" s="18"/>
      <c r="K978" s="18"/>
      <c r="L978" s="24"/>
      <c r="M978" s="25"/>
      <c r="N978" s="26"/>
      <c r="O978" s="27"/>
      <c r="P978" s="18"/>
      <c r="Q978" s="18"/>
    </row>
    <row r="979" spans="1:17" ht="15">
      <c r="A979" s="8"/>
      <c r="B979" s="9"/>
      <c r="C979" s="10"/>
      <c r="D979" s="23"/>
      <c r="E979" s="18"/>
      <c r="F979" s="12"/>
      <c r="G979" s="13"/>
      <c r="H979" s="12"/>
      <c r="I979" s="18"/>
      <c r="J979" s="18"/>
      <c r="K979" s="18"/>
      <c r="L979" s="24"/>
      <c r="M979" s="25"/>
      <c r="N979" s="26"/>
      <c r="O979" s="27"/>
      <c r="P979" s="18"/>
      <c r="Q979" s="18"/>
    </row>
    <row r="980" spans="1:17" ht="15">
      <c r="A980" s="8"/>
      <c r="B980" s="9"/>
      <c r="C980" s="10"/>
      <c r="D980" s="23"/>
      <c r="E980" s="18"/>
      <c r="F980" s="12"/>
      <c r="G980" s="13"/>
      <c r="H980" s="12"/>
      <c r="I980" s="18"/>
      <c r="J980" s="18"/>
      <c r="K980" s="18"/>
      <c r="L980" s="24"/>
      <c r="M980" s="25"/>
      <c r="N980" s="26"/>
      <c r="O980" s="27"/>
      <c r="P980" s="18"/>
      <c r="Q980" s="18"/>
    </row>
    <row r="981" spans="1:17" ht="15">
      <c r="A981" s="8"/>
      <c r="B981" s="9"/>
      <c r="C981" s="10"/>
      <c r="D981" s="23"/>
      <c r="E981" s="18"/>
      <c r="F981" s="12"/>
      <c r="G981" s="13"/>
      <c r="H981" s="12"/>
      <c r="I981" s="18"/>
      <c r="J981" s="18"/>
      <c r="K981" s="18"/>
      <c r="L981" s="24"/>
      <c r="M981" s="25"/>
      <c r="N981" s="26"/>
      <c r="O981" s="27"/>
      <c r="P981" s="18"/>
      <c r="Q981" s="18"/>
    </row>
    <row r="982" spans="1:17" ht="15">
      <c r="A982" s="8"/>
      <c r="B982" s="9"/>
      <c r="C982" s="10"/>
      <c r="D982" s="23"/>
      <c r="E982" s="18"/>
      <c r="F982" s="12"/>
      <c r="G982" s="13"/>
      <c r="H982" s="12"/>
      <c r="I982" s="18"/>
      <c r="J982" s="18"/>
      <c r="K982" s="18"/>
      <c r="L982" s="24"/>
      <c r="M982" s="25"/>
      <c r="N982" s="26"/>
      <c r="O982" s="27"/>
      <c r="P982" s="18"/>
      <c r="Q982" s="18"/>
    </row>
    <row r="983" spans="1:17" ht="15">
      <c r="A983" s="8"/>
      <c r="B983" s="9"/>
      <c r="C983" s="10"/>
      <c r="D983" s="23"/>
      <c r="E983" s="18"/>
      <c r="F983" s="12"/>
      <c r="G983" s="13"/>
      <c r="H983" s="12"/>
      <c r="I983" s="18"/>
      <c r="J983" s="18"/>
      <c r="K983" s="18"/>
      <c r="L983" s="24"/>
      <c r="M983" s="25"/>
      <c r="N983" s="26"/>
      <c r="O983" s="27"/>
      <c r="P983" s="18"/>
      <c r="Q983" s="18"/>
    </row>
    <row r="984" spans="1:17" ht="15">
      <c r="A984" s="8"/>
      <c r="B984" s="9"/>
      <c r="C984" s="10"/>
      <c r="D984" s="23"/>
      <c r="E984" s="18"/>
      <c r="F984" s="12"/>
      <c r="G984" s="13"/>
      <c r="H984" s="12"/>
      <c r="I984" s="18"/>
      <c r="J984" s="18"/>
      <c r="K984" s="18"/>
      <c r="L984" s="24"/>
      <c r="M984" s="25"/>
      <c r="N984" s="26"/>
      <c r="O984" s="27"/>
      <c r="P984" s="18"/>
      <c r="Q984" s="18"/>
    </row>
    <row r="985" spans="1:17" ht="15">
      <c r="A985" s="28"/>
      <c r="B985" s="23"/>
      <c r="C985" s="10"/>
      <c r="D985" s="23"/>
      <c r="E985" s="18"/>
      <c r="F985" s="12"/>
      <c r="G985" s="13"/>
      <c r="H985" s="12"/>
      <c r="I985" s="18"/>
      <c r="J985" s="18"/>
      <c r="K985" s="18"/>
      <c r="L985" s="24"/>
      <c r="M985" s="25"/>
      <c r="N985" s="26"/>
      <c r="O985" s="27"/>
      <c r="P985" s="18"/>
      <c r="Q985" s="18"/>
    </row>
    <row r="986" spans="1:17" ht="15">
      <c r="A986" s="28"/>
      <c r="B986" s="23"/>
      <c r="C986" s="10"/>
      <c r="D986" s="23"/>
      <c r="E986" s="18"/>
      <c r="F986" s="12"/>
      <c r="G986" s="13"/>
      <c r="H986" s="12"/>
      <c r="I986" s="18"/>
      <c r="J986" s="18"/>
      <c r="K986" s="18"/>
      <c r="L986" s="24"/>
      <c r="M986" s="25"/>
      <c r="N986" s="26"/>
      <c r="O986" s="27"/>
      <c r="P986" s="18"/>
      <c r="Q986" s="18"/>
    </row>
    <row r="987" spans="1:17" ht="15">
      <c r="A987" s="28"/>
      <c r="B987" s="23"/>
      <c r="C987" s="10"/>
      <c r="D987" s="23"/>
      <c r="E987" s="18"/>
      <c r="F987" s="12"/>
      <c r="G987" s="13"/>
      <c r="H987" s="12"/>
      <c r="I987" s="18"/>
      <c r="J987" s="18"/>
      <c r="K987" s="18"/>
      <c r="L987" s="24"/>
      <c r="M987" s="25"/>
      <c r="N987" s="26"/>
      <c r="O987" s="27"/>
      <c r="P987" s="18"/>
      <c r="Q987" s="18"/>
    </row>
    <row r="988" spans="1:17" ht="15">
      <c r="A988" s="28"/>
      <c r="B988" s="23"/>
      <c r="C988" s="10"/>
      <c r="D988" s="23"/>
      <c r="E988" s="18"/>
      <c r="F988" s="12"/>
      <c r="G988" s="13"/>
      <c r="H988" s="12"/>
      <c r="I988" s="18"/>
      <c r="J988" s="18"/>
      <c r="K988" s="18"/>
      <c r="L988" s="24"/>
      <c r="M988" s="25"/>
      <c r="N988" s="26"/>
      <c r="O988" s="27"/>
      <c r="P988" s="18"/>
      <c r="Q988" s="18"/>
    </row>
    <row r="989" spans="1:17" ht="15">
      <c r="A989" s="28"/>
      <c r="B989" s="23"/>
      <c r="C989" s="10"/>
      <c r="D989" s="23"/>
      <c r="E989" s="18"/>
      <c r="F989" s="12"/>
      <c r="G989" s="13"/>
      <c r="H989" s="12"/>
      <c r="I989" s="18"/>
      <c r="J989" s="18"/>
      <c r="K989" s="18"/>
      <c r="L989" s="24"/>
      <c r="M989" s="25"/>
      <c r="N989" s="26"/>
      <c r="O989" s="27"/>
      <c r="P989" s="18"/>
      <c r="Q989" s="18"/>
    </row>
    <row r="990" spans="1:17" ht="15">
      <c r="A990" s="28"/>
      <c r="B990" s="23"/>
      <c r="C990" s="10"/>
      <c r="D990" s="23"/>
      <c r="E990" s="18"/>
      <c r="F990" s="12"/>
      <c r="G990" s="13"/>
      <c r="H990" s="12"/>
      <c r="I990" s="18"/>
      <c r="J990" s="18"/>
      <c r="K990" s="18"/>
      <c r="L990" s="24"/>
      <c r="M990" s="25"/>
      <c r="N990" s="26"/>
      <c r="O990" s="27"/>
      <c r="P990" s="18"/>
      <c r="Q990" s="18"/>
    </row>
    <row r="991" spans="1:17" ht="15">
      <c r="A991" s="28"/>
      <c r="B991" s="23"/>
      <c r="C991" s="10"/>
      <c r="D991" s="23"/>
      <c r="E991" s="18"/>
      <c r="F991" s="12"/>
      <c r="G991" s="13"/>
      <c r="H991" s="12"/>
      <c r="I991" s="18"/>
      <c r="J991" s="18"/>
      <c r="K991" s="18"/>
      <c r="L991" s="24"/>
      <c r="M991" s="25"/>
      <c r="N991" s="26"/>
      <c r="O991" s="27"/>
      <c r="P991" s="18"/>
      <c r="Q991" s="18"/>
    </row>
    <row r="992" spans="1:17" ht="15">
      <c r="A992" s="28"/>
      <c r="B992" s="23"/>
      <c r="C992" s="10"/>
      <c r="D992" s="23"/>
      <c r="E992" s="18"/>
      <c r="F992" s="12"/>
      <c r="G992" s="13"/>
      <c r="H992" s="12"/>
      <c r="I992" s="18"/>
      <c r="J992" s="18"/>
      <c r="K992" s="18"/>
      <c r="L992" s="24"/>
      <c r="M992" s="25"/>
      <c r="N992" s="26"/>
      <c r="O992" s="27"/>
      <c r="P992" s="18"/>
      <c r="Q992" s="18"/>
    </row>
    <row r="993" spans="1:17" ht="15">
      <c r="A993" s="28"/>
      <c r="B993" s="23"/>
      <c r="C993" s="10"/>
      <c r="D993" s="23"/>
      <c r="E993" s="18"/>
      <c r="F993" s="12"/>
      <c r="G993" s="13"/>
      <c r="H993" s="12"/>
      <c r="I993" s="18"/>
      <c r="J993" s="18"/>
      <c r="K993" s="18"/>
      <c r="L993" s="24"/>
      <c r="M993" s="25"/>
      <c r="N993" s="26"/>
      <c r="O993" s="27"/>
      <c r="P993" s="18"/>
      <c r="Q993" s="18"/>
    </row>
    <row r="994" spans="1:17" ht="15">
      <c r="A994" s="28"/>
      <c r="B994" s="23"/>
      <c r="C994" s="10"/>
      <c r="D994" s="23"/>
      <c r="E994" s="18"/>
      <c r="F994" s="12"/>
      <c r="G994" s="13"/>
      <c r="H994" s="12"/>
      <c r="I994" s="18"/>
      <c r="J994" s="18"/>
      <c r="K994" s="18"/>
      <c r="L994" s="24"/>
      <c r="M994" s="25"/>
      <c r="N994" s="26"/>
      <c r="O994" s="27"/>
      <c r="P994" s="18"/>
      <c r="Q994" s="18"/>
    </row>
    <row r="995" spans="1:17" ht="15">
      <c r="A995" s="28"/>
      <c r="B995" s="23"/>
      <c r="C995" s="10"/>
      <c r="D995" s="23"/>
      <c r="E995" s="18"/>
      <c r="F995" s="12"/>
      <c r="G995" s="13"/>
      <c r="H995" s="12"/>
      <c r="I995" s="18"/>
      <c r="J995" s="18"/>
      <c r="K995" s="18"/>
      <c r="L995" s="24"/>
      <c r="M995" s="25"/>
      <c r="N995" s="26"/>
      <c r="O995" s="27"/>
      <c r="P995" s="18"/>
      <c r="Q995" s="18"/>
    </row>
    <row r="996" spans="1:17" ht="15">
      <c r="A996" s="28"/>
      <c r="B996" s="23"/>
      <c r="C996" s="10"/>
      <c r="D996" s="23"/>
      <c r="E996" s="18"/>
      <c r="F996" s="12"/>
      <c r="G996" s="13"/>
      <c r="H996" s="12"/>
      <c r="I996" s="18"/>
      <c r="J996" s="18"/>
      <c r="K996" s="18"/>
      <c r="L996" s="24"/>
      <c r="M996" s="25"/>
      <c r="N996" s="26"/>
      <c r="O996" s="27"/>
      <c r="P996" s="18"/>
      <c r="Q996" s="18"/>
    </row>
    <row r="997" spans="1:17" ht="15">
      <c r="A997" s="28"/>
      <c r="B997" s="23"/>
      <c r="C997" s="10"/>
      <c r="D997" s="23"/>
      <c r="E997" s="18"/>
      <c r="F997" s="12"/>
      <c r="G997" s="13"/>
      <c r="H997" s="12"/>
      <c r="I997" s="18"/>
      <c r="J997" s="18"/>
      <c r="K997" s="18"/>
      <c r="L997" s="24"/>
      <c r="M997" s="25"/>
      <c r="N997" s="26"/>
      <c r="O997" s="27"/>
      <c r="P997" s="18"/>
      <c r="Q997" s="18"/>
    </row>
    <row r="998" spans="1:17" ht="15">
      <c r="A998" s="28"/>
      <c r="B998" s="23"/>
      <c r="C998" s="10"/>
      <c r="D998" s="23"/>
      <c r="E998" s="18"/>
      <c r="F998" s="12"/>
      <c r="G998" s="13"/>
      <c r="H998" s="12"/>
      <c r="I998" s="18"/>
      <c r="J998" s="18"/>
      <c r="K998" s="18"/>
      <c r="L998" s="24"/>
      <c r="M998" s="25"/>
      <c r="N998" s="26"/>
      <c r="O998" s="27"/>
      <c r="P998" s="18"/>
      <c r="Q998" s="18"/>
    </row>
    <row r="999" spans="1:17" ht="15">
      <c r="A999" s="28"/>
      <c r="B999" s="23"/>
      <c r="C999" s="10"/>
      <c r="D999" s="23"/>
      <c r="E999" s="18"/>
      <c r="F999" s="12"/>
      <c r="G999" s="13"/>
      <c r="H999" s="12"/>
      <c r="I999" s="18"/>
      <c r="J999" s="18"/>
      <c r="K999" s="18"/>
      <c r="L999" s="24"/>
      <c r="M999" s="25"/>
      <c r="N999" s="26"/>
      <c r="O999" s="27"/>
      <c r="P999" s="18"/>
      <c r="Q999" s="18"/>
    </row>
    <row r="1000" spans="1:17" ht="15">
      <c r="A1000" s="18"/>
      <c r="B1000" s="12"/>
      <c r="C1000" s="10"/>
      <c r="D1000" s="12"/>
      <c r="E1000" s="18"/>
      <c r="F1000" s="12"/>
      <c r="G1000" s="13"/>
      <c r="H1000" s="12"/>
      <c r="I1000" s="18"/>
      <c r="J1000" s="18"/>
      <c r="K1000" s="18"/>
      <c r="L1000" s="29"/>
      <c r="M1000" s="30"/>
      <c r="N1000" s="26"/>
      <c r="O1000" s="27"/>
      <c r="P1000" s="18"/>
      <c r="Q1000" s="18"/>
    </row>
  </sheetData>
  <autoFilter ref="A1:AB1000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F1A4-2E75-41C7-A9E5-7F039126A1BC}">
  <dimension ref="A1"/>
  <sheetViews>
    <sheetView workbookViewId="0">
      <selection activeCell="E5" sqref="E5:E14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 ВБ кабинет</vt:lpstr>
      <vt:lpstr>Себе Стоимость</vt:lpstr>
      <vt:lpstr>шаблон вб</vt:lpstr>
      <vt:lpstr>Юн-эконом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2023-11-04T12:31:06Z</dcterms:created>
  <dcterms:modified xsi:type="dcterms:W3CDTF">2024-04-07T02:08:01Z</dcterms:modified>
</cp:coreProperties>
</file>