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b\Desktop\Implementations\Fluke\Fluke Express Project\"/>
    </mc:Choice>
  </mc:AlternateContent>
  <xr:revisionPtr revIDLastSave="0" documentId="13_ncr:1_{740C2E9E-BF56-4B77-B88B-2E71F658F5A7}" xr6:coauthVersionLast="41" xr6:coauthVersionMax="41" xr10:uidLastSave="{00000000-0000-0000-0000-000000000000}"/>
  <bookViews>
    <workbookView xWindow="9360" yWindow="-13620" windowWidth="24240" windowHeight="13140" activeTab="1" xr2:uid="{00000000-000D-0000-FFFF-FFFF00000000}"/>
  </bookViews>
  <sheets>
    <sheet name="Interactive" sheetId="1" r:id="rId1"/>
    <sheet name="Webs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7" i="2"/>
  <c r="G6" i="2"/>
  <c r="F6" i="2"/>
  <c r="G5" i="2"/>
  <c r="F5" i="2"/>
  <c r="G4" i="2"/>
  <c r="F4" i="2"/>
  <c r="G3" i="2"/>
  <c r="G9" i="2" s="1"/>
  <c r="F3" i="2"/>
  <c r="F9" i="2" s="1"/>
  <c r="C60" i="1"/>
  <c r="G10" i="1" s="1"/>
  <c r="C59" i="1"/>
  <c r="F10" i="1" s="1"/>
  <c r="C50" i="1"/>
  <c r="C43" i="1"/>
  <c r="C37" i="1"/>
  <c r="C32" i="1"/>
  <c r="C31" i="1"/>
  <c r="C24" i="1"/>
  <c r="C23" i="1"/>
  <c r="F19" i="1"/>
  <c r="C16" i="1"/>
  <c r="C15" i="1"/>
  <c r="F4" i="1" s="1"/>
  <c r="F9" i="1"/>
  <c r="F8" i="1"/>
  <c r="C8" i="1"/>
  <c r="F7" i="1"/>
  <c r="C7" i="1"/>
  <c r="G6" i="1"/>
  <c r="F6" i="1"/>
  <c r="G5" i="1"/>
  <c r="F5" i="1"/>
  <c r="G4" i="1"/>
  <c r="G11" i="1" s="1"/>
  <c r="G3" i="1"/>
  <c r="F3" i="1"/>
  <c r="F11" i="1" l="1"/>
  <c r="F21" i="1" s="1"/>
</calcChain>
</file>

<file path=xl/sharedStrings.xml><?xml version="1.0" encoding="utf-8"?>
<sst xmlns="http://schemas.openxmlformats.org/spreadsheetml/2006/main" count="104" uniqueCount="63">
  <si>
    <t>Step 1: Tell us about your maintenance team and process</t>
  </si>
  <si>
    <t>ROI calculation results</t>
  </si>
  <si>
    <t>Cost savings</t>
  </si>
  <si>
    <t>Time savings</t>
  </si>
  <si>
    <t>Number of hours spent on data entry per week</t>
  </si>
  <si>
    <t>Reducing data entry</t>
  </si>
  <si>
    <t>Number of hours spent on assembling reports per week</t>
  </si>
  <si>
    <t xml:space="preserve">Maximizing labor resources	</t>
  </si>
  <si>
    <t>Number of hours spent on locating parts per week</t>
  </si>
  <si>
    <t>Reducing time spent assembling reports</t>
  </si>
  <si>
    <t>Number of hours spent on unplanned maintenance</t>
  </si>
  <si>
    <t>Reducing time spent locating parts</t>
  </si>
  <si>
    <t>Amount spent on expedited shipping costs per week</t>
  </si>
  <si>
    <t>Reducing cost of expedited parts shipping</t>
  </si>
  <si>
    <t>Hours of unplanned downtime per week</t>
  </si>
  <si>
    <t>Reducing loss in revenue due to downtime</t>
  </si>
  <si>
    <t>Annual CMMS savings</t>
  </si>
  <si>
    <t>Hours spent on data entry weekly</t>
  </si>
  <si>
    <t>Employees’ average hourly burden rate (salary + 50%)</t>
  </si>
  <si>
    <t>Maximizing labor resources</t>
  </si>
  <si>
    <t>Potential revenue lost due to downtime per hour</t>
  </si>
  <si>
    <t>Total annual savings</t>
  </si>
  <si>
    <t>Number of weeks in a year</t>
  </si>
  <si>
    <t>Time savings (0.5 hours to 1 hour per day)</t>
  </si>
  <si>
    <t>Dollars per year</t>
  </si>
  <si>
    <t>Hours per year</t>
  </si>
  <si>
    <t>Step 2: Enter your information to receive your custom ROI report</t>
  </si>
  <si>
    <t>Annual cost savings (dollars)</t>
  </si>
  <si>
    <t>First name</t>
  </si>
  <si>
    <t>Last name</t>
  </si>
  <si>
    <t>Title</t>
  </si>
  <si>
    <t>Company</t>
  </si>
  <si>
    <t>Email</t>
  </si>
  <si>
    <t>Phone</t>
  </si>
  <si>
    <t>More effectively coordinating part availability</t>
  </si>
  <si>
    <t>Annual time savings (hours)</t>
  </si>
  <si>
    <t>Reducing cost of expedited shipping</t>
  </si>
  <si>
    <t/>
  </si>
  <si>
    <t xml:space="preserve">Reducing loss in revenue due to downtime	</t>
  </si>
  <si>
    <t>Reducing time production staff stays idle</t>
  </si>
  <si>
    <t>Hours spent on unplanned maintenance weekly</t>
  </si>
  <si>
    <t>Time savings (10% to 20%)</t>
  </si>
  <si>
    <t>Annual CMMS cost</t>
  </si>
  <si>
    <t>Number of users</t>
  </si>
  <si>
    <t>User price / month ($33 - $120)</t>
  </si>
  <si>
    <t>Number of months / year</t>
  </si>
  <si>
    <t>Professional service cost</t>
  </si>
  <si>
    <t>Hours spent assembling reports weekly</t>
  </si>
  <si>
    <t>Total annual costs</t>
  </si>
  <si>
    <t>CMMS return on investment (ROI) in your first year</t>
  </si>
  <si>
    <t>X ROI</t>
  </si>
  <si>
    <t>Time savings (10% to 30%)</t>
  </si>
  <si>
    <t>Hours spent on locating parts per week</t>
  </si>
  <si>
    <t>Reducing unneeded spare parts inventory</t>
  </si>
  <si>
    <t>Total annual value of your MRO spare parts inventory</t>
  </si>
  <si>
    <t>Cost savings (10% to 30%)</t>
  </si>
  <si>
    <t>Amount spent on expedited parts shipping costs per week</t>
  </si>
  <si>
    <t>Potential revenue per hour</t>
  </si>
  <si>
    <t>Cost savings (10% to 40%)</t>
  </si>
  <si>
    <t>Hours spent idle during downtime per month</t>
  </si>
  <si>
    <t>Number of employees who stay idle during downtime</t>
  </si>
  <si>
    <t>Number of hours in a work day</t>
  </si>
  <si>
    <t>Dislplay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</si>
</sst>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10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9"/>
      <color rgb="FF666666"/>
      <name val="Arial"/>
    </font>
    <font>
      <sz val="10"/>
      <name val="Arial"/>
    </font>
    <font>
      <b/>
      <sz val="11"/>
      <color rgb="FFFFFFFF"/>
      <name val="Arial"/>
    </font>
    <font>
      <b/>
      <sz val="12"/>
      <color rgb="FFFFFFFF"/>
      <name val="Arial"/>
    </font>
    <font>
      <sz val="12"/>
      <color rgb="FFFFFFFF"/>
      <name val="Arial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00A300"/>
        <bgColor rgb="FF00A300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3" fontId="3" fillId="6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top"/>
    </xf>
    <xf numFmtId="0" fontId="1" fillId="0" borderId="0" xfId="0" quotePrefix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9" fontId="5" fillId="4" borderId="1" xfId="0" applyNumberFormat="1" applyFont="1" applyFill="1" applyBorder="1" applyAlignment="1">
      <alignment horizontal="right" vertical="center"/>
    </xf>
    <xf numFmtId="164" fontId="3" fillId="7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165" fontId="7" fillId="9" borderId="0" xfId="0" applyNumberFormat="1" applyFont="1" applyFill="1" applyAlignment="1">
      <alignment vertical="center"/>
    </xf>
    <xf numFmtId="3" fontId="8" fillId="9" borderId="0" xfId="0" applyNumberFormat="1" applyFont="1" applyFill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9" fillId="10" borderId="0" xfId="0" applyFont="1" applyFill="1" applyAlignment="1">
      <alignment horizontal="left" wrapText="1"/>
    </xf>
    <xf numFmtId="164" fontId="3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/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1"/>
  <sheetViews>
    <sheetView workbookViewId="0"/>
  </sheetViews>
  <sheetFormatPr defaultColWidth="14.3984375" defaultRowHeight="15.75" customHeight="1"/>
  <cols>
    <col min="2" max="2" width="58.1328125" customWidth="1"/>
    <col min="4" max="4" width="19.265625" customWidth="1"/>
    <col min="5" max="5" width="58.1328125" customWidth="1"/>
  </cols>
  <sheetData>
    <row r="1" spans="1:8" ht="23.25" customHeight="1">
      <c r="A1" s="1"/>
      <c r="B1" s="2"/>
      <c r="C1" s="2"/>
      <c r="D1" s="1"/>
      <c r="E1" s="1"/>
      <c r="F1" s="1"/>
      <c r="G1" s="1"/>
      <c r="H1" s="1"/>
    </row>
    <row r="2" spans="1:8" ht="23.25" customHeight="1">
      <c r="A2" s="1"/>
      <c r="B2" s="29" t="s">
        <v>5</v>
      </c>
      <c r="C2" s="30"/>
      <c r="D2" s="1"/>
      <c r="E2" s="3" t="s">
        <v>16</v>
      </c>
      <c r="F2" s="4" t="s">
        <v>2</v>
      </c>
      <c r="G2" s="4" t="s">
        <v>3</v>
      </c>
      <c r="H2" s="1"/>
    </row>
    <row r="3" spans="1:8" ht="23.25" customHeight="1">
      <c r="A3" s="1"/>
      <c r="B3" s="1" t="s">
        <v>17</v>
      </c>
      <c r="C3" s="6">
        <v>10</v>
      </c>
      <c r="D3" s="1"/>
      <c r="E3" s="1" t="s">
        <v>5</v>
      </c>
      <c r="F3" s="7">
        <f>SUM(C7)</f>
        <v>5850</v>
      </c>
      <c r="G3" s="8">
        <f>SUM(C8)</f>
        <v>260</v>
      </c>
      <c r="H3" s="1"/>
    </row>
    <row r="4" spans="1:8" ht="23.25" customHeight="1">
      <c r="A4" s="1"/>
      <c r="B4" s="1" t="s">
        <v>18</v>
      </c>
      <c r="C4" s="9">
        <v>22.5</v>
      </c>
      <c r="D4" s="1"/>
      <c r="E4" s="1" t="s">
        <v>19</v>
      </c>
      <c r="F4" s="7">
        <f>SUM(C15)</f>
        <v>2340</v>
      </c>
      <c r="G4" s="8">
        <f>SUM(C16)</f>
        <v>104</v>
      </c>
      <c r="H4" s="1"/>
    </row>
    <row r="5" spans="1:8" ht="23.25" customHeight="1">
      <c r="A5" s="1"/>
      <c r="B5" s="1" t="s">
        <v>22</v>
      </c>
      <c r="C5" s="1">
        <v>52</v>
      </c>
      <c r="D5" s="1"/>
      <c r="E5" s="1" t="s">
        <v>9</v>
      </c>
      <c r="F5" s="7">
        <f>SUM(C23)</f>
        <v>1755</v>
      </c>
      <c r="G5" s="1">
        <f>SUM(C24)</f>
        <v>78</v>
      </c>
      <c r="H5" s="1"/>
    </row>
    <row r="6" spans="1:8" ht="23.25" customHeight="1">
      <c r="A6" s="1"/>
      <c r="B6" s="10" t="s">
        <v>23</v>
      </c>
      <c r="C6" s="14">
        <v>0.5</v>
      </c>
      <c r="D6" s="1"/>
      <c r="E6" s="1" t="s">
        <v>11</v>
      </c>
      <c r="F6" s="7">
        <f>SUM(C31)</f>
        <v>1170</v>
      </c>
      <c r="G6" s="1">
        <f>SUM(C32)</f>
        <v>52</v>
      </c>
      <c r="H6" s="1"/>
    </row>
    <row r="7" spans="1:8" ht="23.25" customHeight="1">
      <c r="A7" s="1"/>
      <c r="B7" s="2" t="s">
        <v>27</v>
      </c>
      <c r="C7" s="13">
        <f>SUM(C3*C4*C5*C6)</f>
        <v>5850</v>
      </c>
      <c r="D7" s="1"/>
      <c r="E7" s="1" t="s">
        <v>34</v>
      </c>
      <c r="F7" s="7">
        <f>SUM(C37)</f>
        <v>5000</v>
      </c>
      <c r="G7" s="1">
        <v>0</v>
      </c>
      <c r="H7" s="1"/>
    </row>
    <row r="8" spans="1:8" ht="23.25" customHeight="1">
      <c r="A8" s="1"/>
      <c r="B8" s="2" t="s">
        <v>35</v>
      </c>
      <c r="C8" s="15">
        <f>SUM(C3*C5*C6)</f>
        <v>260</v>
      </c>
      <c r="D8" s="1"/>
      <c r="E8" s="1" t="s">
        <v>36</v>
      </c>
      <c r="F8" s="7">
        <f>SUM(C43)</f>
        <v>1040</v>
      </c>
      <c r="G8" s="1">
        <v>0</v>
      </c>
      <c r="H8" s="1"/>
    </row>
    <row r="9" spans="1:8" ht="23.25" customHeight="1">
      <c r="A9" s="1"/>
      <c r="B9" s="17" t="s">
        <v>37</v>
      </c>
      <c r="C9" s="1"/>
      <c r="D9" s="1"/>
      <c r="E9" s="1" t="s">
        <v>38</v>
      </c>
      <c r="F9" s="7">
        <f>SUM(C50)</f>
        <v>10400</v>
      </c>
      <c r="G9" s="1">
        <v>0</v>
      </c>
      <c r="H9" s="1"/>
    </row>
    <row r="10" spans="1:8" ht="23.25" customHeight="1">
      <c r="A10" s="1"/>
      <c r="B10" s="29" t="s">
        <v>19</v>
      </c>
      <c r="C10" s="30"/>
      <c r="D10" s="1"/>
      <c r="E10" s="10" t="s">
        <v>39</v>
      </c>
      <c r="F10" s="11">
        <f>SUM(C59)</f>
        <v>6480</v>
      </c>
      <c r="G10" s="10">
        <f>SUM(C60)</f>
        <v>288</v>
      </c>
      <c r="H10" s="1"/>
    </row>
    <row r="11" spans="1:8" ht="23.25" customHeight="1">
      <c r="A11" s="1"/>
      <c r="B11" s="1" t="s">
        <v>40</v>
      </c>
      <c r="C11" s="6">
        <v>20</v>
      </c>
      <c r="D11" s="1"/>
      <c r="E11" s="2" t="s">
        <v>21</v>
      </c>
      <c r="F11" s="13">
        <f t="shared" ref="F11:G11" si="0">SUM(F3:F10)</f>
        <v>34035</v>
      </c>
      <c r="G11" s="15">
        <f t="shared" si="0"/>
        <v>782</v>
      </c>
      <c r="H11" s="1"/>
    </row>
    <row r="12" spans="1:8" ht="23.25" customHeight="1">
      <c r="A12" s="1"/>
      <c r="B12" s="1" t="s">
        <v>18</v>
      </c>
      <c r="C12" s="9">
        <v>22.5</v>
      </c>
      <c r="D12" s="1"/>
      <c r="E12" s="1"/>
      <c r="F12" s="18" t="s">
        <v>24</v>
      </c>
      <c r="G12" s="18" t="s">
        <v>25</v>
      </c>
      <c r="H12" s="1"/>
    </row>
    <row r="13" spans="1:8" ht="23.25" customHeight="1">
      <c r="A13" s="1"/>
      <c r="B13" s="1" t="s">
        <v>22</v>
      </c>
      <c r="C13" s="1">
        <v>52</v>
      </c>
      <c r="D13" s="1"/>
      <c r="E13" s="1"/>
      <c r="F13" s="1"/>
      <c r="G13" s="1"/>
      <c r="H13" s="1"/>
    </row>
    <row r="14" spans="1:8" ht="23.25" customHeight="1">
      <c r="A14" s="1"/>
      <c r="B14" s="19" t="s">
        <v>41</v>
      </c>
      <c r="C14" s="20">
        <v>0.1</v>
      </c>
      <c r="D14" s="1"/>
      <c r="E14" s="31" t="s">
        <v>42</v>
      </c>
      <c r="F14" s="30"/>
      <c r="G14" s="1"/>
      <c r="H14" s="1"/>
    </row>
    <row r="15" spans="1:8" ht="23.25" customHeight="1">
      <c r="A15" s="1"/>
      <c r="B15" s="2" t="s">
        <v>27</v>
      </c>
      <c r="C15" s="13">
        <f>SUM(C11*C12*C13*C14)</f>
        <v>2340</v>
      </c>
      <c r="D15" s="1"/>
      <c r="E15" s="1" t="s">
        <v>43</v>
      </c>
      <c r="F15" s="1">
        <v>10</v>
      </c>
      <c r="G15" s="17" t="s">
        <v>37</v>
      </c>
      <c r="H15" s="1"/>
    </row>
    <row r="16" spans="1:8" ht="23.25" customHeight="1">
      <c r="A16" s="1"/>
      <c r="B16" s="2" t="s">
        <v>35</v>
      </c>
      <c r="C16" s="15">
        <f>SUM(C11*C13*C14)</f>
        <v>104</v>
      </c>
      <c r="D16" s="1"/>
      <c r="E16" s="1" t="s">
        <v>44</v>
      </c>
      <c r="F16" s="7">
        <v>85</v>
      </c>
      <c r="G16" s="1"/>
      <c r="H16" s="1"/>
    </row>
    <row r="17" spans="1:8" ht="23.25" customHeight="1">
      <c r="A17" s="1"/>
      <c r="B17" s="1"/>
      <c r="C17" s="1"/>
      <c r="D17" s="1"/>
      <c r="E17" s="1" t="s">
        <v>45</v>
      </c>
      <c r="F17" s="1">
        <v>12</v>
      </c>
      <c r="G17" s="1"/>
      <c r="H17" s="1"/>
    </row>
    <row r="18" spans="1:8" ht="23.25" customHeight="1">
      <c r="A18" s="1"/>
      <c r="B18" s="29" t="s">
        <v>9</v>
      </c>
      <c r="C18" s="30"/>
      <c r="D18" s="1"/>
      <c r="E18" s="1" t="s">
        <v>46</v>
      </c>
      <c r="F18" s="7">
        <v>10000</v>
      </c>
      <c r="H18" s="1"/>
    </row>
    <row r="19" spans="1:8" ht="23.25" customHeight="1">
      <c r="A19" s="1"/>
      <c r="B19" s="1" t="s">
        <v>47</v>
      </c>
      <c r="C19" s="6">
        <v>15</v>
      </c>
      <c r="D19" s="1"/>
      <c r="E19" s="2" t="s">
        <v>48</v>
      </c>
      <c r="F19" s="21">
        <f>SUM(F15*F16*F17)+F18</f>
        <v>20200</v>
      </c>
      <c r="G19" s="1"/>
      <c r="H19" s="1"/>
    </row>
    <row r="20" spans="1:8" ht="23.25" customHeight="1">
      <c r="A20" s="1"/>
      <c r="B20" s="1" t="s">
        <v>18</v>
      </c>
      <c r="C20" s="9">
        <v>22.5</v>
      </c>
      <c r="D20" s="1"/>
      <c r="E20" s="1"/>
      <c r="F20" s="1"/>
      <c r="G20" s="1"/>
      <c r="H20" s="1"/>
    </row>
    <row r="21" spans="1:8" ht="23.25" customHeight="1">
      <c r="A21" s="1"/>
      <c r="B21" s="1" t="s">
        <v>22</v>
      </c>
      <c r="C21" s="1">
        <v>52</v>
      </c>
      <c r="D21" s="1"/>
      <c r="E21" s="22" t="s">
        <v>49</v>
      </c>
      <c r="F21" s="23">
        <f>SUM(F11-F19)/F19</f>
        <v>0.68490099009900995</v>
      </c>
      <c r="G21" s="24" t="s">
        <v>50</v>
      </c>
      <c r="H21" s="1"/>
    </row>
    <row r="22" spans="1:8" ht="23.25" customHeight="1">
      <c r="A22" s="1"/>
      <c r="B22" s="10" t="s">
        <v>51</v>
      </c>
      <c r="C22" s="25">
        <v>0.1</v>
      </c>
      <c r="D22" s="1"/>
      <c r="E22" s="1"/>
      <c r="F22" s="1"/>
      <c r="G22" s="1"/>
      <c r="H22" s="1"/>
    </row>
    <row r="23" spans="1:8" ht="23.25" customHeight="1">
      <c r="A23" s="1"/>
      <c r="B23" s="2" t="s">
        <v>27</v>
      </c>
      <c r="C23" s="13">
        <f>SUM(C19*C20*C21*C22)</f>
        <v>1755</v>
      </c>
      <c r="D23" s="1"/>
      <c r="E23" s="1"/>
      <c r="F23" s="1"/>
      <c r="G23" s="1"/>
      <c r="H23" s="1"/>
    </row>
    <row r="24" spans="1:8" ht="23.25" customHeight="1">
      <c r="A24" s="1"/>
      <c r="B24" s="2" t="s">
        <v>35</v>
      </c>
      <c r="C24" s="26">
        <f>SUM(C19*C21*C22)</f>
        <v>78</v>
      </c>
      <c r="D24" s="1"/>
      <c r="E24" s="1"/>
      <c r="F24" s="1"/>
      <c r="G24" s="1"/>
      <c r="H24" s="1"/>
    </row>
    <row r="25" spans="1:8" ht="23.25" customHeight="1">
      <c r="A25" s="1"/>
      <c r="B25" s="1"/>
      <c r="C25" s="1"/>
      <c r="D25" s="1"/>
      <c r="E25" s="1"/>
      <c r="F25" s="1"/>
      <c r="G25" s="1"/>
      <c r="H25" s="1"/>
    </row>
    <row r="26" spans="1:8" ht="23.25" customHeight="1">
      <c r="A26" s="1"/>
      <c r="B26" s="29" t="s">
        <v>11</v>
      </c>
      <c r="C26" s="30"/>
      <c r="D26" s="1"/>
      <c r="E26" s="1"/>
      <c r="F26" s="1"/>
      <c r="G26" s="1"/>
      <c r="H26" s="1"/>
    </row>
    <row r="27" spans="1:8" ht="23.25" customHeight="1">
      <c r="A27" s="1"/>
      <c r="B27" s="1" t="s">
        <v>52</v>
      </c>
      <c r="C27" s="6">
        <v>2</v>
      </c>
      <c r="D27" s="1"/>
      <c r="E27" s="1"/>
      <c r="F27" s="1"/>
      <c r="G27" s="1"/>
      <c r="H27" s="1"/>
    </row>
    <row r="28" spans="1:8" ht="23.25" customHeight="1">
      <c r="A28" s="1"/>
      <c r="B28" s="1" t="s">
        <v>18</v>
      </c>
      <c r="C28" s="9">
        <v>22.5</v>
      </c>
      <c r="D28" s="1"/>
      <c r="E28" s="1"/>
      <c r="F28" s="1"/>
      <c r="G28" s="1"/>
      <c r="H28" s="1"/>
    </row>
    <row r="29" spans="1:8" ht="23.25" customHeight="1">
      <c r="A29" s="1"/>
      <c r="B29" s="1" t="s">
        <v>22</v>
      </c>
      <c r="C29" s="1">
        <v>52</v>
      </c>
      <c r="D29" s="1"/>
      <c r="E29" s="1"/>
      <c r="F29" s="1"/>
      <c r="G29" s="1"/>
      <c r="H29" s="1"/>
    </row>
    <row r="30" spans="1:8" ht="23.25" customHeight="1">
      <c r="A30" s="1"/>
      <c r="B30" s="10" t="s">
        <v>23</v>
      </c>
      <c r="C30" s="14">
        <v>0.5</v>
      </c>
      <c r="D30" s="1"/>
      <c r="E30" s="1"/>
      <c r="F30" s="1"/>
      <c r="G30" s="1"/>
      <c r="H30" s="1"/>
    </row>
    <row r="31" spans="1:8" ht="23.25" customHeight="1">
      <c r="A31" s="1"/>
      <c r="B31" s="2" t="s">
        <v>27</v>
      </c>
      <c r="C31" s="13">
        <f>SUM(C27*C28*C29*C30)</f>
        <v>1170</v>
      </c>
      <c r="D31" s="1"/>
      <c r="E31" s="1"/>
      <c r="F31" s="1"/>
      <c r="G31" s="1"/>
      <c r="H31" s="1"/>
    </row>
    <row r="32" spans="1:8" ht="23.25" customHeight="1">
      <c r="A32" s="1"/>
      <c r="B32" s="2" t="s">
        <v>35</v>
      </c>
      <c r="C32" s="26">
        <f>SUM(C27*C29*C30)</f>
        <v>52</v>
      </c>
      <c r="D32" s="1"/>
      <c r="E32" s="1"/>
      <c r="F32" s="1"/>
      <c r="G32" s="1"/>
      <c r="H32" s="1"/>
    </row>
    <row r="33" spans="1:8" ht="23.25" customHeight="1">
      <c r="A33" s="1"/>
      <c r="B33" s="1"/>
      <c r="C33" s="1"/>
      <c r="D33" s="1"/>
      <c r="E33" s="1"/>
      <c r="F33" s="1"/>
      <c r="G33" s="1"/>
      <c r="H33" s="1"/>
    </row>
    <row r="34" spans="1:8" ht="23.25" customHeight="1">
      <c r="A34" s="1"/>
      <c r="B34" s="29" t="s">
        <v>53</v>
      </c>
      <c r="C34" s="30"/>
      <c r="D34" s="1"/>
      <c r="E34" s="1"/>
      <c r="F34" s="1"/>
      <c r="G34" s="1"/>
      <c r="H34" s="1"/>
    </row>
    <row r="35" spans="1:8" ht="23.25" customHeight="1">
      <c r="A35" s="1"/>
      <c r="B35" s="1" t="s">
        <v>54</v>
      </c>
      <c r="C35" s="9">
        <v>50000</v>
      </c>
      <c r="D35" s="1"/>
      <c r="E35" s="1"/>
      <c r="F35" s="1"/>
      <c r="G35" s="1"/>
      <c r="H35" s="1"/>
    </row>
    <row r="36" spans="1:8" ht="23.25" customHeight="1">
      <c r="A36" s="1"/>
      <c r="B36" s="10" t="s">
        <v>55</v>
      </c>
      <c r="C36" s="25">
        <v>0.1</v>
      </c>
      <c r="D36" s="1"/>
      <c r="E36" s="27"/>
      <c r="F36" s="1"/>
      <c r="G36" s="1"/>
      <c r="H36" s="1"/>
    </row>
    <row r="37" spans="1:8" ht="23.25" customHeight="1">
      <c r="A37" s="1"/>
      <c r="B37" s="2" t="s">
        <v>27</v>
      </c>
      <c r="C37" s="13">
        <f>SUM(C35*C36)</f>
        <v>5000</v>
      </c>
      <c r="D37" s="1"/>
      <c r="E37" s="1"/>
      <c r="F37" s="1"/>
      <c r="G37" s="1"/>
      <c r="H37" s="1"/>
    </row>
    <row r="38" spans="1:8" ht="23.25" customHeight="1">
      <c r="A38" s="1"/>
      <c r="B38" s="2"/>
      <c r="C38" s="2"/>
      <c r="D38" s="1"/>
      <c r="E38" s="1"/>
      <c r="F38" s="1"/>
      <c r="G38" s="1"/>
      <c r="H38" s="1"/>
    </row>
    <row r="39" spans="1:8" ht="23.25" customHeight="1">
      <c r="A39" s="1"/>
      <c r="B39" s="29" t="s">
        <v>13</v>
      </c>
      <c r="C39" s="30"/>
      <c r="D39" s="1"/>
      <c r="E39" s="1"/>
      <c r="F39" s="1"/>
      <c r="G39" s="1"/>
      <c r="H39" s="1"/>
    </row>
    <row r="40" spans="1:8" ht="23.25" customHeight="1">
      <c r="A40" s="1"/>
      <c r="B40" s="1" t="s">
        <v>56</v>
      </c>
      <c r="C40" s="9">
        <v>200</v>
      </c>
      <c r="D40" s="1"/>
      <c r="E40" s="1"/>
      <c r="F40" s="1"/>
      <c r="G40" s="1"/>
      <c r="H40" s="1"/>
    </row>
    <row r="41" spans="1:8" ht="23.25" customHeight="1">
      <c r="A41" s="1"/>
      <c r="B41" s="1" t="s">
        <v>22</v>
      </c>
      <c r="C41" s="1">
        <v>52</v>
      </c>
      <c r="D41" s="1"/>
      <c r="E41" s="1"/>
      <c r="F41" s="1"/>
      <c r="G41" s="1"/>
      <c r="H41" s="1"/>
    </row>
    <row r="42" spans="1:8" ht="23.25" customHeight="1">
      <c r="A42" s="1"/>
      <c r="B42" s="10" t="s">
        <v>55</v>
      </c>
      <c r="C42" s="25">
        <v>0.1</v>
      </c>
      <c r="D42" s="1"/>
      <c r="E42" s="1"/>
      <c r="F42" s="1"/>
      <c r="G42" s="1"/>
      <c r="H42" s="1"/>
    </row>
    <row r="43" spans="1:8" ht="23.25" customHeight="1">
      <c r="A43" s="1"/>
      <c r="B43" s="2" t="s">
        <v>27</v>
      </c>
      <c r="C43" s="13">
        <f>SUM(C40*C41*C42)</f>
        <v>1040</v>
      </c>
      <c r="D43" s="1"/>
      <c r="E43" s="1"/>
      <c r="F43" s="1"/>
      <c r="G43" s="1"/>
      <c r="H43" s="1"/>
    </row>
    <row r="44" spans="1:8" ht="23.25" customHeight="1">
      <c r="A44" s="1"/>
      <c r="B44" s="1"/>
      <c r="C44" s="1"/>
      <c r="D44" s="1"/>
      <c r="E44" s="1"/>
      <c r="F44" s="1"/>
      <c r="G44" s="1"/>
      <c r="H44" s="1"/>
    </row>
    <row r="45" spans="1:8" ht="23.25" customHeight="1">
      <c r="A45" s="1"/>
      <c r="B45" s="29" t="s">
        <v>15</v>
      </c>
      <c r="C45" s="30"/>
      <c r="D45" s="1"/>
      <c r="E45" s="1"/>
      <c r="F45" s="1"/>
      <c r="G45" s="1"/>
      <c r="H45" s="1"/>
    </row>
    <row r="46" spans="1:8" ht="23.25" customHeight="1">
      <c r="A46" s="1"/>
      <c r="B46" s="1" t="s">
        <v>14</v>
      </c>
      <c r="C46" s="6">
        <v>2</v>
      </c>
      <c r="D46" s="1"/>
      <c r="E46" s="1"/>
      <c r="F46" s="1"/>
      <c r="G46" s="1"/>
      <c r="H46" s="1"/>
    </row>
    <row r="47" spans="1:8" ht="23.25" customHeight="1">
      <c r="A47" s="1"/>
      <c r="B47" s="1" t="s">
        <v>57</v>
      </c>
      <c r="C47" s="9">
        <v>1000</v>
      </c>
      <c r="D47" s="1"/>
      <c r="E47" s="1"/>
      <c r="F47" s="1"/>
      <c r="G47" s="1"/>
      <c r="H47" s="1"/>
    </row>
    <row r="48" spans="1:8" ht="23.25" customHeight="1">
      <c r="A48" s="1"/>
      <c r="B48" s="1" t="s">
        <v>22</v>
      </c>
      <c r="C48" s="1">
        <v>52</v>
      </c>
      <c r="D48" s="1"/>
      <c r="E48" s="1"/>
      <c r="F48" s="1"/>
      <c r="G48" s="1"/>
      <c r="H48" s="1"/>
    </row>
    <row r="49" spans="1:8" ht="23.25" customHeight="1">
      <c r="A49" s="1"/>
      <c r="B49" s="10" t="s">
        <v>58</v>
      </c>
      <c r="C49" s="25">
        <v>0.1</v>
      </c>
      <c r="D49" s="1"/>
      <c r="E49" s="1"/>
      <c r="F49" s="1"/>
      <c r="G49" s="1"/>
      <c r="H49" s="1"/>
    </row>
    <row r="50" spans="1:8" ht="23.25" customHeight="1">
      <c r="A50" s="1"/>
      <c r="B50" s="2" t="s">
        <v>27</v>
      </c>
      <c r="C50" s="13">
        <f>SUM(C46*C47*C48*C49)</f>
        <v>10400</v>
      </c>
      <c r="D50" s="1"/>
      <c r="E50" s="1"/>
      <c r="F50" s="1"/>
      <c r="G50" s="1"/>
      <c r="H50" s="1"/>
    </row>
    <row r="51" spans="1:8" ht="23.25" customHeight="1">
      <c r="A51" s="1"/>
      <c r="B51" s="1"/>
      <c r="C51" s="1"/>
      <c r="D51" s="1"/>
      <c r="E51" s="1"/>
      <c r="F51" s="1"/>
      <c r="G51" s="1"/>
      <c r="H51" s="1"/>
    </row>
    <row r="52" spans="1:8" ht="23.25" customHeight="1">
      <c r="A52" s="1"/>
      <c r="B52" s="29" t="s">
        <v>39</v>
      </c>
      <c r="C52" s="30"/>
      <c r="D52" s="1"/>
      <c r="E52" s="1"/>
      <c r="F52" s="1"/>
      <c r="G52" s="1"/>
      <c r="H52" s="1"/>
    </row>
    <row r="53" spans="1:8" ht="23.25" customHeight="1">
      <c r="A53" s="1"/>
      <c r="B53" s="1" t="s">
        <v>59</v>
      </c>
      <c r="C53" s="6">
        <v>10</v>
      </c>
      <c r="D53" s="1"/>
      <c r="E53" s="1"/>
      <c r="F53" s="1"/>
      <c r="G53" s="1"/>
      <c r="H53" s="1"/>
    </row>
    <row r="54" spans="1:8" ht="23.25" customHeight="1">
      <c r="A54" s="1"/>
      <c r="B54" s="1" t="s">
        <v>60</v>
      </c>
      <c r="C54" s="6">
        <v>3</v>
      </c>
      <c r="D54" s="1"/>
      <c r="E54" s="1"/>
      <c r="F54" s="1"/>
      <c r="G54" s="1"/>
      <c r="H54" s="1"/>
    </row>
    <row r="55" spans="1:8" ht="23.25" customHeight="1">
      <c r="A55" s="1"/>
      <c r="B55" s="1" t="s">
        <v>18</v>
      </c>
      <c r="C55" s="9">
        <v>22.5</v>
      </c>
      <c r="D55" s="1"/>
      <c r="E55" s="1"/>
      <c r="F55" s="1"/>
      <c r="G55" s="1"/>
      <c r="H55" s="1"/>
    </row>
    <row r="56" spans="1:8" ht="23.25" customHeight="1">
      <c r="A56" s="1"/>
      <c r="B56" s="1" t="s">
        <v>61</v>
      </c>
      <c r="C56" s="1">
        <v>8</v>
      </c>
      <c r="D56" s="1"/>
      <c r="E56" s="1"/>
      <c r="F56" s="1"/>
      <c r="G56" s="1"/>
      <c r="H56" s="1"/>
    </row>
    <row r="57" spans="1:8" ht="23.25" customHeight="1">
      <c r="A57" s="1"/>
      <c r="B57" s="1" t="s">
        <v>45</v>
      </c>
      <c r="C57" s="1">
        <v>12</v>
      </c>
      <c r="D57" s="1"/>
      <c r="E57" s="1"/>
      <c r="F57" s="1"/>
      <c r="G57" s="1"/>
      <c r="H57" s="1"/>
    </row>
    <row r="58" spans="1:8" ht="23.25" customHeight="1">
      <c r="A58" s="1"/>
      <c r="B58" s="10" t="s">
        <v>58</v>
      </c>
      <c r="C58" s="25">
        <v>0.1</v>
      </c>
      <c r="D58" s="1"/>
      <c r="E58" s="1"/>
      <c r="F58" s="1"/>
      <c r="G58" s="1"/>
      <c r="H58" s="1"/>
    </row>
    <row r="59" spans="1:8" ht="23.25" customHeight="1">
      <c r="A59" s="1"/>
      <c r="B59" s="2" t="s">
        <v>27</v>
      </c>
      <c r="C59" s="13">
        <f>SUM(C53*C54*C55*C56*C57*C58)</f>
        <v>6480</v>
      </c>
      <c r="D59" s="1"/>
      <c r="E59" s="1"/>
      <c r="F59" s="1"/>
      <c r="G59" s="1"/>
      <c r="H59" s="1"/>
    </row>
    <row r="60" spans="1:8" ht="23.25" customHeight="1">
      <c r="A60" s="1"/>
      <c r="B60" s="2" t="s">
        <v>35</v>
      </c>
      <c r="C60" s="26">
        <f>SUM(C54*C53*C56*C57*C58)</f>
        <v>288</v>
      </c>
      <c r="D60" s="1"/>
      <c r="E60" s="1"/>
      <c r="F60" s="1"/>
      <c r="G60" s="1"/>
      <c r="H60" s="1"/>
    </row>
    <row r="61" spans="1:8" ht="23.25" customHeight="1">
      <c r="A61" s="1"/>
      <c r="B61" s="2"/>
      <c r="C61" s="28"/>
      <c r="D61" s="1"/>
      <c r="E61" s="1"/>
      <c r="F61" s="1"/>
      <c r="G61" s="1"/>
      <c r="H61" s="1"/>
    </row>
  </sheetData>
  <mergeCells count="9">
    <mergeCell ref="B52:C52"/>
    <mergeCell ref="B39:C39"/>
    <mergeCell ref="B34:C34"/>
    <mergeCell ref="E14:F14"/>
    <mergeCell ref="B10:C10"/>
    <mergeCell ref="B2:C2"/>
    <mergeCell ref="B18:C18"/>
    <mergeCell ref="B26:C26"/>
    <mergeCell ref="B45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tabSelected="1" workbookViewId="0">
      <selection activeCell="H6" sqref="H6"/>
    </sheetView>
  </sheetViews>
  <sheetFormatPr defaultColWidth="14.3984375" defaultRowHeight="15.75" customHeight="1"/>
  <cols>
    <col min="1" max="1" width="4.6640625" customWidth="1"/>
    <col min="2" max="2" width="55.59765625" customWidth="1"/>
    <col min="3" max="3" width="10.9296875" customWidth="1"/>
    <col min="4" max="4" width="6.86328125" customWidth="1"/>
    <col min="5" max="5" width="41.06640625" customWidth="1"/>
    <col min="6" max="6" width="13.6640625" customWidth="1"/>
    <col min="7" max="7" width="14.19921875" customWidth="1"/>
  </cols>
  <sheetData>
    <row r="1" spans="1:8" ht="23.25" customHeight="1">
      <c r="A1" s="1"/>
      <c r="B1" s="2"/>
      <c r="C1" s="2"/>
      <c r="D1" s="1"/>
      <c r="E1" s="1"/>
      <c r="F1" s="1"/>
      <c r="G1" s="1"/>
      <c r="H1" s="1"/>
    </row>
    <row r="2" spans="1:8" ht="23.25" customHeight="1">
      <c r="A2" s="1"/>
      <c r="B2" s="29" t="s">
        <v>0</v>
      </c>
      <c r="C2" s="30"/>
      <c r="D2" s="1"/>
      <c r="E2" s="3" t="s">
        <v>1</v>
      </c>
      <c r="F2" s="4" t="s">
        <v>2</v>
      </c>
      <c r="G2" s="4" t="s">
        <v>3</v>
      </c>
      <c r="H2" s="5"/>
    </row>
    <row r="3" spans="1:8" ht="23.25" customHeight="1">
      <c r="A3" s="1"/>
      <c r="B3" s="1" t="s">
        <v>4</v>
      </c>
      <c r="C3" s="6">
        <v>10</v>
      </c>
      <c r="D3" s="1"/>
      <c r="E3" s="1" t="s">
        <v>5</v>
      </c>
      <c r="F3" s="7">
        <f>SUM(C3*22.5*52*0.5)</f>
        <v>5850</v>
      </c>
      <c r="G3" s="8">
        <f>SUM(C3*52)</f>
        <v>520</v>
      </c>
      <c r="H3" s="1" t="s">
        <v>62</v>
      </c>
    </row>
    <row r="4" spans="1:8" ht="23.25" customHeight="1">
      <c r="A4" s="1"/>
      <c r="B4" s="1" t="s">
        <v>6</v>
      </c>
      <c r="C4" s="6">
        <v>15</v>
      </c>
      <c r="D4" s="1"/>
      <c r="E4" s="1" t="s">
        <v>7</v>
      </c>
      <c r="F4" s="7">
        <f>SUM(C6*22.5*52*0.1)</f>
        <v>2340</v>
      </c>
      <c r="G4" s="8">
        <f>SUM(C6*52*0.1)</f>
        <v>104</v>
      </c>
      <c r="H4" s="1"/>
    </row>
    <row r="5" spans="1:8" ht="23.25" customHeight="1">
      <c r="A5" s="1"/>
      <c r="B5" s="1" t="s">
        <v>8</v>
      </c>
      <c r="C5" s="6">
        <v>2</v>
      </c>
      <c r="D5" s="1"/>
      <c r="E5" s="1" t="s">
        <v>9</v>
      </c>
      <c r="F5" s="7">
        <f>SUM(C4*22.5*52*0.1)</f>
        <v>1755</v>
      </c>
      <c r="G5" s="8">
        <f t="shared" ref="G5:G6" si="0">SUM(C4*52)</f>
        <v>780</v>
      </c>
      <c r="H5" s="1"/>
    </row>
    <row r="6" spans="1:8" ht="23.25" customHeight="1">
      <c r="A6" s="1"/>
      <c r="B6" s="1" t="s">
        <v>10</v>
      </c>
      <c r="C6" s="6">
        <v>20</v>
      </c>
      <c r="D6" s="1"/>
      <c r="E6" s="1" t="s">
        <v>11</v>
      </c>
      <c r="F6" s="7">
        <f>SUM(C5*22.5*52*0.5)</f>
        <v>1170</v>
      </c>
      <c r="G6" s="8">
        <f t="shared" si="0"/>
        <v>104</v>
      </c>
      <c r="H6" s="1"/>
    </row>
    <row r="7" spans="1:8" ht="23.25" customHeight="1">
      <c r="A7" s="1"/>
      <c r="B7" s="1" t="s">
        <v>12</v>
      </c>
      <c r="C7" s="9">
        <v>200</v>
      </c>
      <c r="D7" s="1"/>
      <c r="E7" s="1" t="s">
        <v>13</v>
      </c>
      <c r="F7" s="7">
        <f>SUM(C7*52*0.1)</f>
        <v>1040</v>
      </c>
      <c r="G7" s="8">
        <v>0</v>
      </c>
      <c r="H7" s="1"/>
    </row>
    <row r="8" spans="1:8" ht="23.25" customHeight="1">
      <c r="A8" s="1"/>
      <c r="B8" s="1" t="s">
        <v>14</v>
      </c>
      <c r="C8" s="6">
        <v>2</v>
      </c>
      <c r="D8" s="1"/>
      <c r="E8" s="10" t="s">
        <v>15</v>
      </c>
      <c r="F8" s="11">
        <f>SUM(C8*C9*52*0.1)</f>
        <v>10400</v>
      </c>
      <c r="G8" s="12">
        <v>0</v>
      </c>
      <c r="H8" s="1"/>
    </row>
    <row r="9" spans="1:8" ht="23.25" customHeight="1">
      <c r="A9" s="1"/>
      <c r="B9" s="1" t="s">
        <v>20</v>
      </c>
      <c r="C9" s="9">
        <v>1000</v>
      </c>
      <c r="D9" s="1"/>
      <c r="E9" s="2" t="s">
        <v>21</v>
      </c>
      <c r="F9" s="13">
        <f t="shared" ref="F9:G9" si="1">SUM(F3:F8)</f>
        <v>22555</v>
      </c>
      <c r="G9" s="15">
        <f t="shared" si="1"/>
        <v>1508</v>
      </c>
      <c r="H9" s="1"/>
    </row>
    <row r="10" spans="1:8" ht="23.25" customHeight="1">
      <c r="A10" s="1"/>
      <c r="D10" s="1"/>
      <c r="E10" s="2"/>
      <c r="F10" s="16" t="s">
        <v>24</v>
      </c>
      <c r="G10" s="16" t="s">
        <v>25</v>
      </c>
      <c r="H10" s="1"/>
    </row>
    <row r="11" spans="1:8" ht="23.25" customHeight="1">
      <c r="A11" s="1"/>
      <c r="B11" s="29" t="s">
        <v>26</v>
      </c>
      <c r="C11" s="30"/>
      <c r="D11" s="1"/>
      <c r="H11" s="1"/>
    </row>
    <row r="12" spans="1:8" ht="23.25" customHeight="1">
      <c r="A12" s="1"/>
      <c r="B12" s="1" t="s">
        <v>28</v>
      </c>
      <c r="C12" s="6"/>
      <c r="D12" s="1"/>
      <c r="E12" s="1"/>
      <c r="F12" s="1"/>
      <c r="G12" s="1"/>
      <c r="H12" s="1"/>
    </row>
    <row r="13" spans="1:8" ht="23.25" customHeight="1">
      <c r="A13" s="1"/>
      <c r="B13" s="1" t="s">
        <v>29</v>
      </c>
      <c r="C13" s="6"/>
      <c r="D13" s="1"/>
      <c r="E13" s="1"/>
      <c r="F13" s="1"/>
      <c r="G13" s="1"/>
      <c r="H13" s="1"/>
    </row>
    <row r="14" spans="1:8" ht="23.25" customHeight="1">
      <c r="A14" s="1"/>
      <c r="B14" s="1" t="s">
        <v>30</v>
      </c>
      <c r="C14" s="6"/>
      <c r="D14" s="1"/>
      <c r="E14" s="1"/>
      <c r="F14" s="1"/>
      <c r="G14" s="1"/>
      <c r="H14" s="1"/>
    </row>
    <row r="15" spans="1:8" ht="23.25" customHeight="1">
      <c r="A15" s="1"/>
      <c r="B15" s="1" t="s">
        <v>31</v>
      </c>
      <c r="C15" s="6"/>
      <c r="D15" s="1"/>
      <c r="E15" s="1"/>
      <c r="F15" s="1"/>
      <c r="G15" s="1"/>
      <c r="H15" s="1"/>
    </row>
    <row r="16" spans="1:8" ht="23.25" customHeight="1">
      <c r="A16" s="1"/>
      <c r="B16" s="1" t="s">
        <v>32</v>
      </c>
      <c r="C16" s="6"/>
      <c r="D16" s="1"/>
      <c r="E16" s="1"/>
      <c r="F16" s="1"/>
      <c r="G16" s="1"/>
      <c r="H16" s="1"/>
    </row>
    <row r="17" spans="1:8" ht="23.25" customHeight="1">
      <c r="A17" s="1"/>
      <c r="B17" s="1" t="s">
        <v>33</v>
      </c>
      <c r="C17" s="6"/>
      <c r="D17" s="1"/>
      <c r="E17" s="1"/>
      <c r="F17" s="1"/>
      <c r="G17" s="1"/>
      <c r="H17" s="1"/>
    </row>
    <row r="18" spans="1:8" ht="23.25" customHeight="1">
      <c r="A18" s="1"/>
      <c r="B18" s="1"/>
      <c r="C18" s="1"/>
      <c r="D18" s="1"/>
      <c r="E18" s="1"/>
      <c r="F18" s="1"/>
      <c r="G18" s="1"/>
      <c r="H18" s="1"/>
    </row>
  </sheetData>
  <mergeCells count="2">
    <mergeCell ref="B2:C2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Interactive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Farber</cp:lastModifiedBy>
  <dcterms:modified xsi:type="dcterms:W3CDTF">2019-03-26T18:19:23Z</dcterms:modified>
</cp:coreProperties>
</file>