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Jaulas" sheetId="1" state="visible" r:id="rId2"/>
    <sheet name="Barber" sheetId="2" state="visible" r:id="rId3"/>
    <sheet name="Transectos Barber" sheetId="3" state="visible" r:id="rId4"/>
    <sheet name="Cuadrantes" sheetId="4" state="visible" r:id="rId5"/>
    <sheet name="Hoja1" sheetId="5" state="visible" r:id="rId6"/>
    <sheet name="Regresion cumulativa" sheetId="6" state="visible" r:id="rId7"/>
    <sheet name="Gráfico1" sheetId="7" state="visible" r:id="rId8"/>
    <sheet name="Datos Regresion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<sst xmlns="http://schemas.openxmlformats.org/spreadsheetml/2006/main" count="986" uniqueCount="201">
  <si>
    <t>Fecha</t>
  </si>
  <si>
    <t>Día</t>
  </si>
  <si>
    <t>Tratamiento 1</t>
  </si>
  <si>
    <t>Tratamiento 2</t>
  </si>
  <si>
    <t>Tratamiento 3</t>
  </si>
  <si>
    <t>Tratamiento 4</t>
  </si>
  <si>
    <t>Fecas</t>
  </si>
  <si>
    <t>Toritos</t>
  </si>
  <si>
    <t>Fecha inicio</t>
  </si>
  <si>
    <t>no</t>
  </si>
  <si>
    <t>pesado</t>
  </si>
  <si>
    <t>Potrero 4 (Sitio 3)</t>
  </si>
  <si>
    <t>potrero 6 (Sitio 2)</t>
  </si>
  <si>
    <t>potrero 9 (Sitio 1)</t>
  </si>
  <si>
    <t>fecha entrada borregos</t>
  </si>
  <si>
    <t>Fecha Salida borregos</t>
  </si>
  <si>
    <t>Total Días</t>
  </si>
  <si>
    <t>Fecha inicio muestreo (Barber)</t>
  </si>
  <si>
    <t>Días despues de salida de oveja</t>
  </si>
  <si>
    <t>Hectareas</t>
  </si>
  <si>
    <t>no borregos</t>
  </si>
  <si>
    <t>Carga (Numero borregos*numero de días*ha-1)</t>
  </si>
  <si>
    <t>inicio transecto 1</t>
  </si>
  <si>
    <t> 53° 6.717'S,  69° 7.382'O</t>
  </si>
  <si>
    <t>53° 05.67'S, 69° 07.155'O</t>
  </si>
  <si>
    <t>53° 01.868'S, 69° 04.979'O</t>
  </si>
  <si>
    <t>fin transecto 1</t>
  </si>
  <si>
    <t>53° 6.719'S,  69° 7.302'O</t>
  </si>
  <si>
    <t>53° 05.723'S, 69° 07.180'O</t>
  </si>
  <si>
    <t>53° 01.915'S, 69° 05.006'O</t>
  </si>
  <si>
    <t>Tiempo inicio transecto 1</t>
  </si>
  <si>
    <t>Tiempo final transecto 1</t>
  </si>
  <si>
    <t>Esfuerzo transecto 1</t>
  </si>
  <si>
    <t>Abundancia/(Esfuerzo*carga)</t>
  </si>
  <si>
    <t>inicio trasecto 2</t>
  </si>
  <si>
    <t> 53° 7.084'S,  69° 7.691'O</t>
  </si>
  <si>
    <t>53° 05.542'S, 69° 07.638'O</t>
  </si>
  <si>
    <t>53° 02.033'S, 69° 05.684'O</t>
  </si>
  <si>
    <t>fin transecto 2</t>
  </si>
  <si>
    <t> 53° 7.059'S,  69° 7.761'O</t>
  </si>
  <si>
    <t>53° 05.578'S, 69° 07.688'O</t>
  </si>
  <si>
    <t>53° 02.072'S, 69° 05.636'O</t>
  </si>
  <si>
    <t>Tiempo inicio transecto 2</t>
  </si>
  <si>
    <t>Tiempo final transecto 2</t>
  </si>
  <si>
    <t>Esfuerzo transecto 2</t>
  </si>
  <si>
    <t>inicio transecto 3</t>
  </si>
  <si>
    <t> 53° 7.314'S,  69° 7.957'O</t>
  </si>
  <si>
    <t>53° 05.214'S, 69° 07.852'O</t>
  </si>
  <si>
    <t>53° 02.430'S, 69° 06.318'O</t>
  </si>
  <si>
    <t>fin transecto 3</t>
  </si>
  <si>
    <t> 53° 7.274'S,  69° 8.005'O</t>
  </si>
  <si>
    <t>53° 05.246'S, 69° 07.912'O</t>
  </si>
  <si>
    <t>53° 02.464'S, 69° 06.261'O</t>
  </si>
  <si>
    <t>Tiempo inicio transecto 3</t>
  </si>
  <si>
    <t>Tiempo final transecto 3</t>
  </si>
  <si>
    <t>Esfuerzo transecto 3</t>
  </si>
  <si>
    <t>Muestreo 1</t>
  </si>
  <si>
    <t>Fecha:</t>
  </si>
  <si>
    <t>Codigo</t>
  </si>
  <si>
    <t>Numero de Toritos</t>
  </si>
  <si>
    <t>Fecha/hora</t>
  </si>
  <si>
    <t>S1T1V1</t>
  </si>
  <si>
    <t>S1T2V1</t>
  </si>
  <si>
    <t>S1T3V1</t>
  </si>
  <si>
    <t>S2T1V1</t>
  </si>
  <si>
    <t>S2T2V1</t>
  </si>
  <si>
    <t>S2T3V1</t>
  </si>
  <si>
    <t>S3T1V1</t>
  </si>
  <si>
    <t>S3T2V1</t>
  </si>
  <si>
    <t>S3T3V1</t>
  </si>
  <si>
    <t>S1T1V2</t>
  </si>
  <si>
    <t>S1T2V2</t>
  </si>
  <si>
    <t>S1T3V2</t>
  </si>
  <si>
    <t>S2T1V2</t>
  </si>
  <si>
    <t>S2T2V2</t>
  </si>
  <si>
    <t>S2T3V2</t>
  </si>
  <si>
    <t>S3T1V2</t>
  </si>
  <si>
    <t>S3T2V2</t>
  </si>
  <si>
    <t>S3T3V2</t>
  </si>
  <si>
    <t>S1T1V3</t>
  </si>
  <si>
    <t>S1T2V3</t>
  </si>
  <si>
    <t>S1T3V3</t>
  </si>
  <si>
    <t>S2T1V3</t>
  </si>
  <si>
    <t>S2T2V3</t>
  </si>
  <si>
    <t>S2T3V3</t>
  </si>
  <si>
    <t>S3T1V3</t>
  </si>
  <si>
    <t>S3T2V3</t>
  </si>
  <si>
    <t>S3T3V3</t>
  </si>
  <si>
    <t>S1T1V4</t>
  </si>
  <si>
    <t>S1T2V4</t>
  </si>
  <si>
    <t>S1T3V4</t>
  </si>
  <si>
    <t>S2T1V4</t>
  </si>
  <si>
    <t>S2T2V4</t>
  </si>
  <si>
    <t>S2T3V4</t>
  </si>
  <si>
    <t>S3T1V4</t>
  </si>
  <si>
    <t>S3T2V4</t>
  </si>
  <si>
    <t>S3T3V4</t>
  </si>
  <si>
    <t>S1T1V5</t>
  </si>
  <si>
    <t>S1T2V5</t>
  </si>
  <si>
    <t>S1T3V5</t>
  </si>
  <si>
    <t>S2T1V5</t>
  </si>
  <si>
    <t>S2T2V5</t>
  </si>
  <si>
    <t>S2T3V5</t>
  </si>
  <si>
    <t>S3T1V5</t>
  </si>
  <si>
    <t>S3T2V5</t>
  </si>
  <si>
    <t>S3T3V5</t>
  </si>
  <si>
    <t>S1T1V6</t>
  </si>
  <si>
    <t>S1T2V6</t>
  </si>
  <si>
    <t>S1T3V6</t>
  </si>
  <si>
    <t>S2T1V6</t>
  </si>
  <si>
    <t>S2T2V6</t>
  </si>
  <si>
    <t>S2T3V6</t>
  </si>
  <si>
    <t>S3T1V6</t>
  </si>
  <si>
    <t>S3T2V6</t>
  </si>
  <si>
    <t>S3T3V6</t>
  </si>
  <si>
    <t>S1T1V7</t>
  </si>
  <si>
    <t>S1T2V7</t>
  </si>
  <si>
    <t>S1T3V7</t>
  </si>
  <si>
    <t>S2T1V7</t>
  </si>
  <si>
    <t>S2T2V7</t>
  </si>
  <si>
    <t>S2T3V7</t>
  </si>
  <si>
    <t>S3T1V7</t>
  </si>
  <si>
    <t>S3T2V7</t>
  </si>
  <si>
    <t>S3T3V7</t>
  </si>
  <si>
    <t>S1T1V8</t>
  </si>
  <si>
    <t>S1T2V8</t>
  </si>
  <si>
    <t>S1T3V8</t>
  </si>
  <si>
    <t>S2T1V8</t>
  </si>
  <si>
    <t>S2T2V8</t>
  </si>
  <si>
    <t>S2T3V8</t>
  </si>
  <si>
    <t>S3T1V8</t>
  </si>
  <si>
    <t>S3T2V8</t>
  </si>
  <si>
    <t>S3T3V8</t>
  </si>
  <si>
    <t>S1T1V9</t>
  </si>
  <si>
    <t>S1T2V9</t>
  </si>
  <si>
    <t>S1T3V9</t>
  </si>
  <si>
    <t>S2T1V9</t>
  </si>
  <si>
    <t>S2T2V9</t>
  </si>
  <si>
    <t>S2T3V9</t>
  </si>
  <si>
    <t>S3T1V9</t>
  </si>
  <si>
    <t>S3T2V9</t>
  </si>
  <si>
    <t>S3T3V9</t>
  </si>
  <si>
    <t>S1T1V10</t>
  </si>
  <si>
    <t>S1T2V10</t>
  </si>
  <si>
    <t>S1T3V10</t>
  </si>
  <si>
    <t>S2T1V10</t>
  </si>
  <si>
    <t>S2T2V10</t>
  </si>
  <si>
    <t>S2T3V10</t>
  </si>
  <si>
    <t>S3T1V10</t>
  </si>
  <si>
    <t>S3T2V10</t>
  </si>
  <si>
    <t>S3T3V10</t>
  </si>
  <si>
    <t>Promedio</t>
  </si>
  <si>
    <t>SD</t>
  </si>
  <si>
    <t>Promedio/(esfuerzo*carga)</t>
  </si>
  <si>
    <t>Días desde que se fueron las ovejas</t>
  </si>
  <si>
    <t>Muestreo 2</t>
  </si>
  <si>
    <t>Muestreo Final</t>
  </si>
  <si>
    <t>Datos Cumulativos</t>
  </si>
  <si>
    <t> </t>
  </si>
  <si>
    <t>S1T1</t>
  </si>
  <si>
    <t>S1T2</t>
  </si>
  <si>
    <t>S1T3</t>
  </si>
  <si>
    <t>S2T1</t>
  </si>
  <si>
    <t>S2T2</t>
  </si>
  <si>
    <t>S2T3</t>
  </si>
  <si>
    <t>S3T1</t>
  </si>
  <si>
    <t>S3T2</t>
  </si>
  <si>
    <t>S3T3</t>
  </si>
  <si>
    <t>C1,2</t>
  </si>
  <si>
    <t>C2,3</t>
  </si>
  <si>
    <t>C3,4</t>
  </si>
  <si>
    <t>C4,5</t>
  </si>
  <si>
    <t>C5,6</t>
  </si>
  <si>
    <t>C6,7</t>
  </si>
  <si>
    <t>C7,8</t>
  </si>
  <si>
    <t>C8,9</t>
  </si>
  <si>
    <t>C9,10</t>
  </si>
  <si>
    <t>S1</t>
  </si>
  <si>
    <t>S2</t>
  </si>
  <si>
    <t>S3</t>
  </si>
  <si>
    <t>Muestreo 3</t>
  </si>
  <si>
    <t>1M</t>
  </si>
  <si>
    <t>2M</t>
  </si>
  <si>
    <t>3M</t>
  </si>
  <si>
    <t>1M - 1H</t>
  </si>
  <si>
    <t>2H</t>
  </si>
  <si>
    <t>1H</t>
  </si>
  <si>
    <t>1M </t>
  </si>
  <si>
    <t>Promedio/esfuerzo</t>
  </si>
  <si>
    <t>Parcial</t>
  </si>
  <si>
    <t>Cumulativo</t>
  </si>
  <si>
    <t>Días desde que se fueron ovinos</t>
  </si>
  <si>
    <t>Abundancia/(Esfuerzo)</t>
  </si>
  <si>
    <t>Carga</t>
  </si>
  <si>
    <t>Peso Fresco Fecas</t>
  </si>
  <si>
    <t>Peso Seco Fecas</t>
  </si>
  <si>
    <t>Exposición</t>
  </si>
  <si>
    <t>Abundancia de agujeros toritos</t>
  </si>
  <si>
    <t>Peso Fresco Fecas/carga</t>
  </si>
  <si>
    <t>Pendiente</t>
  </si>
  <si>
    <t>Peso Seco Fecas/carga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</si>
</sst>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"/>
    <numFmt numFmtId="167" formatCode="DD/MM/YYYY\ H: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'Datos Regresion'!$M$2</c:f>
              <c:strCache>
                <c:ptCount val="1"/>
                <c:pt idx="0">
                  <c:v>Abundancia/(Esfuerzo*carga)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4"/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'Datos Regresion'!$L$3:$L$11</c:f>
              <c:numCache>
                <c:formatCode>General</c:formatCode>
                <c:ptCount val="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</c:numCache>
            </c:numRef>
          </c:xVal>
          <c:yVal>
            <c:numRef>
              <c:f>'Datos Regresion'!$M$3:$M$11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0.00233550415450325</c:v>
                </c:pt>
                <c:pt idx="4">
                  <c:v>0.00389206990756303</c:v>
                </c:pt>
                <c:pt idx="5">
                  <c:v>0.00311086184333317</c:v>
                </c:pt>
                <c:pt idx="6">
                  <c:v>0</c:v>
                </c:pt>
                <c:pt idx="7">
                  <c:v>0.00295934598453941</c:v>
                </c:pt>
                <c:pt idx="8">
                  <c:v>0.00769344577600475</c:v>
                </c:pt>
              </c:numCache>
            </c:numRef>
          </c:yVal>
        </c:ser>
        <c:axId val="74748850"/>
        <c:axId val="53078410"/>
      </c:scatterChart>
      <c:valAx>
        <c:axId val="74748850"/>
        <c:scaling>
          <c:orientation val="minMax"/>
          <c:min val="15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878787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078410"/>
        <c:crossesAt val="0"/>
      </c:valAx>
      <c:valAx>
        <c:axId val="5307841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878787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748850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ize val="4"/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'Datos Regresion'!$B$3:$B$29</c:f>
              <c:numCache>
                <c:formatCode>General</c:formatCode>
                <c:ptCount val="2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</c:numCache>
            </c:numRef>
          </c:xVal>
          <c:yVal>
            <c:numRef>
              <c:f>'Datos Regresion'!$C$3:$C$29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0.00522718134298939</c:v>
                </c:pt>
                <c:pt idx="4">
                  <c:v>0.00628398791541228</c:v>
                </c:pt>
                <c:pt idx="5">
                  <c:v>0.00209087253719575</c:v>
                </c:pt>
                <c:pt idx="6">
                  <c:v>0</c:v>
                </c:pt>
                <c:pt idx="7">
                  <c:v>0</c:v>
                </c:pt>
                <c:pt idx="8">
                  <c:v>0.0030268634127853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0.00182712579058043</c:v>
                </c:pt>
                <c:pt idx="13">
                  <c:v>0.00304200304199906</c:v>
                </c:pt>
                <c:pt idx="14">
                  <c:v>0.00426329351135435</c:v>
                </c:pt>
                <c:pt idx="15">
                  <c:v>0</c:v>
                </c:pt>
                <c:pt idx="16">
                  <c:v>0.00187463386058024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0.00157504164773771</c:v>
                </c:pt>
                <c:pt idx="22">
                  <c:v>0.00354303883715798</c:v>
                </c:pt>
                <c:pt idx="23">
                  <c:v>0.0027506990100486</c:v>
                </c:pt>
                <c:pt idx="24">
                  <c:v>0</c:v>
                </c:pt>
                <c:pt idx="25">
                  <c:v>0.00484408113835753</c:v>
                </c:pt>
                <c:pt idx="26">
                  <c:v>0.0145388459791173</c:v>
                </c:pt>
              </c:numCache>
            </c:numRef>
          </c:yVal>
        </c:ser>
        <c:axId val="68265216"/>
        <c:axId val="34632795"/>
      </c:scatterChart>
      <c:valAx>
        <c:axId val="68265216"/>
        <c:scaling>
          <c:orientation val="minMax"/>
          <c:min val="15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4632795"/>
        <c:crossesAt val="0"/>
      </c:valAx>
      <c:valAx>
        <c:axId val="3463279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265216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378000</xdr:colOff>
      <xdr:row>38</xdr:row>
      <xdr:rowOff>111240</xdr:rowOff>
    </xdr:to>
    <xdr:graphicFrame>
      <xdr:nvGraphicFramePr>
        <xdr:cNvPr id="0" name="Chart 1"/>
        <xdr:cNvGraphicFramePr/>
      </xdr:nvGraphicFramePr>
      <xdr:xfrm>
        <a:off x="27000" y="0"/>
        <a:ext cx="8669880" cy="628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376560</xdr:colOff>
      <xdr:row>38</xdr:row>
      <xdr:rowOff>116280</xdr:rowOff>
    </xdr:to>
    <xdr:graphicFrame>
      <xdr:nvGraphicFramePr>
        <xdr:cNvPr id="1" name="1 Gráfico"/>
        <xdr:cNvGraphicFramePr/>
      </xdr:nvGraphicFramePr>
      <xdr:xfrm>
        <a:off x="27000" y="0"/>
        <a:ext cx="8668440" cy="629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/>
  <cols>
    <col collapsed="false" hidden="false" max="1" min="1" style="0" width="9.1417004048583"/>
    <col collapsed="false" hidden="false" max="2" min="2" style="0" width="10.4251012145749"/>
    <col collapsed="false" hidden="false" max="1025" min="3" style="0" width="9.1417004048583"/>
  </cols>
  <sheetData>
    <row r="1" customFormat="false" ht="15" hidden="false" customHeight="false" outlineLevel="0" collapsed="false">
      <c r="B1" s="0" t="s">
        <v>0</v>
      </c>
      <c r="C1" s="0" t="s">
        <v>1</v>
      </c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</row>
    <row r="2" customFormat="false" ht="15" hidden="false" customHeight="false" outlineLevel="0" collapsed="false">
      <c r="D2" s="0" t="s">
        <v>6</v>
      </c>
      <c r="E2" s="0" t="s">
        <v>7</v>
      </c>
      <c r="F2" s="0" t="s">
        <v>6</v>
      </c>
      <c r="G2" s="0" t="s">
        <v>7</v>
      </c>
      <c r="H2" s="0" t="s">
        <v>6</v>
      </c>
      <c r="I2" s="0" t="s">
        <v>7</v>
      </c>
      <c r="J2" s="0" t="s">
        <v>6</v>
      </c>
      <c r="K2" s="0" t="s">
        <v>7</v>
      </c>
    </row>
    <row r="3" customFormat="false" ht="15" hidden="false" customHeight="false" outlineLevel="0" collapsed="false">
      <c r="A3" s="0" t="s">
        <v>8</v>
      </c>
      <c r="B3" s="2" t="n">
        <v>41659</v>
      </c>
      <c r="C3" s="0" t="n">
        <v>0</v>
      </c>
      <c r="D3" s="0" t="s">
        <v>9</v>
      </c>
      <c r="E3" s="0" t="s">
        <v>9</v>
      </c>
      <c r="F3" s="0" t="n">
        <v>150</v>
      </c>
      <c r="G3" s="0" t="s">
        <v>9</v>
      </c>
      <c r="H3" s="0" t="n">
        <v>150</v>
      </c>
      <c r="I3" s="0" t="n">
        <v>2</v>
      </c>
      <c r="J3" s="0" t="n">
        <v>50</v>
      </c>
      <c r="K3" s="0" t="n">
        <v>2</v>
      </c>
    </row>
    <row r="4" customFormat="false" ht="15" hidden="false" customHeight="false" outlineLevel="0" collapsed="false">
      <c r="B4" s="2" t="n">
        <v>41660</v>
      </c>
      <c r="C4" s="0" t="n">
        <v>1</v>
      </c>
      <c r="D4" s="0" t="s">
        <v>9</v>
      </c>
      <c r="E4" s="0" t="s">
        <v>9</v>
      </c>
      <c r="F4" s="0" t="n">
        <v>150</v>
      </c>
      <c r="G4" s="0" t="s">
        <v>9</v>
      </c>
      <c r="H4" s="0" t="n">
        <v>150</v>
      </c>
      <c r="I4" s="0" t="n">
        <v>2</v>
      </c>
      <c r="J4" s="0" t="n">
        <v>50</v>
      </c>
      <c r="K4" s="0" t="n">
        <v>2</v>
      </c>
    </row>
    <row r="5" customFormat="false" ht="15" hidden="false" customHeight="false" outlineLevel="0" collapsed="false">
      <c r="B5" s="2" t="n">
        <v>41661</v>
      </c>
      <c r="C5" s="0" t="n">
        <v>2</v>
      </c>
      <c r="D5" s="0" t="s">
        <v>9</v>
      </c>
      <c r="E5" s="0" t="s">
        <v>9</v>
      </c>
      <c r="F5" s="0" t="n">
        <v>150</v>
      </c>
      <c r="G5" s="0" t="s">
        <v>9</v>
      </c>
      <c r="H5" s="0" t="n">
        <v>150</v>
      </c>
      <c r="I5" s="0" t="n">
        <v>2</v>
      </c>
      <c r="J5" s="0" t="n">
        <v>50</v>
      </c>
      <c r="K5" s="0" t="n">
        <v>2</v>
      </c>
    </row>
    <row r="6" customFormat="false" ht="15" hidden="false" customHeight="false" outlineLevel="0" collapsed="false">
      <c r="B6" s="2" t="n">
        <v>41662</v>
      </c>
      <c r="C6" s="0" t="n">
        <v>3</v>
      </c>
      <c r="D6" s="0" t="s">
        <v>9</v>
      </c>
      <c r="E6" s="0" t="s">
        <v>9</v>
      </c>
      <c r="F6" s="0" t="n">
        <v>150</v>
      </c>
      <c r="G6" s="0" t="s">
        <v>9</v>
      </c>
      <c r="H6" s="0" t="n">
        <v>150</v>
      </c>
      <c r="I6" s="0" t="n">
        <v>2</v>
      </c>
      <c r="J6" s="0" t="n">
        <v>50</v>
      </c>
      <c r="K6" s="0" t="n">
        <v>2</v>
      </c>
    </row>
    <row r="7" customFormat="false" ht="15" hidden="false" customHeight="false" outlineLevel="0" collapsed="false">
      <c r="B7" s="3" t="n">
        <v>41663</v>
      </c>
      <c r="C7" s="0" t="n">
        <v>4</v>
      </c>
      <c r="D7" s="0" t="s">
        <v>9</v>
      </c>
      <c r="E7" s="0" t="s">
        <v>9</v>
      </c>
      <c r="F7" s="0" t="n">
        <v>150</v>
      </c>
      <c r="G7" s="0" t="s">
        <v>9</v>
      </c>
      <c r="H7" s="0" t="n">
        <v>150</v>
      </c>
      <c r="I7" s="0" t="n">
        <v>2</v>
      </c>
      <c r="J7" s="0" t="n">
        <v>100</v>
      </c>
      <c r="K7" s="0" t="n">
        <v>2</v>
      </c>
    </row>
    <row r="8" customFormat="false" ht="15" hidden="false" customHeight="false" outlineLevel="0" collapsed="false">
      <c r="B8" s="2" t="n">
        <v>41664</v>
      </c>
      <c r="C8" s="0" t="n">
        <v>5</v>
      </c>
      <c r="D8" s="0" t="s">
        <v>9</v>
      </c>
      <c r="E8" s="0" t="s">
        <v>9</v>
      </c>
      <c r="F8" s="0" t="n">
        <v>150</v>
      </c>
      <c r="G8" s="0" t="s">
        <v>9</v>
      </c>
      <c r="H8" s="0" t="n">
        <v>150</v>
      </c>
      <c r="I8" s="0" t="n">
        <v>2</v>
      </c>
      <c r="J8" s="0" t="n">
        <v>100</v>
      </c>
      <c r="K8" s="0" t="n">
        <v>2</v>
      </c>
    </row>
    <row r="9" customFormat="false" ht="15" hidden="false" customHeight="false" outlineLevel="0" collapsed="false">
      <c r="B9" s="2" t="n">
        <v>41665</v>
      </c>
      <c r="C9" s="0" t="n">
        <v>6</v>
      </c>
      <c r="D9" s="0" t="s">
        <v>9</v>
      </c>
      <c r="E9" s="0" t="s">
        <v>9</v>
      </c>
      <c r="F9" s="0" t="n">
        <v>150</v>
      </c>
      <c r="G9" s="0" t="s">
        <v>9</v>
      </c>
      <c r="H9" s="0" t="n">
        <v>150</v>
      </c>
      <c r="I9" s="0" t="n">
        <v>2</v>
      </c>
      <c r="J9" s="0" t="n">
        <v>100</v>
      </c>
      <c r="K9" s="0" t="n">
        <v>2</v>
      </c>
    </row>
    <row r="10" customFormat="false" ht="15" hidden="false" customHeight="false" outlineLevel="0" collapsed="false">
      <c r="B10" s="2" t="n">
        <v>41666</v>
      </c>
      <c r="C10" s="0" t="n">
        <v>7</v>
      </c>
      <c r="D10" s="0" t="s">
        <v>9</v>
      </c>
      <c r="E10" s="0" t="s">
        <v>9</v>
      </c>
      <c r="F10" s="0" t="n">
        <v>150</v>
      </c>
      <c r="G10" s="0" t="s">
        <v>9</v>
      </c>
      <c r="H10" s="0" t="n">
        <v>150</v>
      </c>
      <c r="I10" s="0" t="n">
        <v>2</v>
      </c>
      <c r="J10" s="0" t="n">
        <v>100</v>
      </c>
      <c r="K10" s="0" t="n">
        <v>2</v>
      </c>
    </row>
    <row r="11" customFormat="false" ht="15" hidden="false" customHeight="false" outlineLevel="0" collapsed="false">
      <c r="B11" s="3" t="n">
        <v>41667</v>
      </c>
      <c r="C11" s="0" t="n">
        <v>8</v>
      </c>
      <c r="D11" s="0" t="s">
        <v>9</v>
      </c>
      <c r="E11" s="0" t="s">
        <v>9</v>
      </c>
      <c r="F11" s="0" t="n">
        <v>150</v>
      </c>
      <c r="G11" s="0" t="s">
        <v>9</v>
      </c>
      <c r="H11" s="0" t="n">
        <v>150</v>
      </c>
      <c r="I11" s="0" t="n">
        <v>2</v>
      </c>
      <c r="J11" s="0" t="n">
        <v>150</v>
      </c>
      <c r="K11" s="0" t="n">
        <v>2</v>
      </c>
    </row>
    <row r="12" customFormat="false" ht="15" hidden="false" customHeight="false" outlineLevel="0" collapsed="false">
      <c r="B12" s="2" t="n">
        <v>41668</v>
      </c>
      <c r="C12" s="0" t="n">
        <v>9</v>
      </c>
      <c r="D12" s="0" t="s">
        <v>9</v>
      </c>
      <c r="E12" s="0" t="s">
        <v>9</v>
      </c>
      <c r="F12" s="0" t="n">
        <v>150</v>
      </c>
      <c r="G12" s="0" t="s">
        <v>9</v>
      </c>
      <c r="H12" s="0" t="n">
        <v>150</v>
      </c>
      <c r="I12" s="0" t="n">
        <v>2</v>
      </c>
      <c r="J12" s="0" t="n">
        <v>150</v>
      </c>
      <c r="K12" s="0" t="n">
        <v>2</v>
      </c>
    </row>
    <row r="13" customFormat="false" ht="15" hidden="false" customHeight="false" outlineLevel="0" collapsed="false">
      <c r="B13" s="2" t="n">
        <v>41669</v>
      </c>
      <c r="C13" s="0" t="n">
        <v>10</v>
      </c>
      <c r="D13" s="0" t="s">
        <v>9</v>
      </c>
      <c r="E13" s="0" t="s">
        <v>9</v>
      </c>
      <c r="F13" s="0" t="n">
        <v>150</v>
      </c>
      <c r="G13" s="0" t="s">
        <v>9</v>
      </c>
      <c r="H13" s="0" t="n">
        <v>150</v>
      </c>
      <c r="I13" s="0" t="n">
        <v>2</v>
      </c>
      <c r="J13" s="0" t="n">
        <v>150</v>
      </c>
      <c r="K13" s="0" t="n">
        <v>2</v>
      </c>
    </row>
    <row r="14" customFormat="false" ht="15" hidden="false" customHeight="false" outlineLevel="0" collapsed="false">
      <c r="B14" s="2" t="n">
        <v>41670</v>
      </c>
      <c r="C14" s="0" t="n">
        <v>11</v>
      </c>
      <c r="D14" s="0" t="s">
        <v>9</v>
      </c>
      <c r="E14" s="0" t="s">
        <v>9</v>
      </c>
      <c r="F14" s="0" t="n">
        <v>150</v>
      </c>
      <c r="G14" s="0" t="s">
        <v>9</v>
      </c>
      <c r="H14" s="0" t="n">
        <v>150</v>
      </c>
      <c r="I14" s="0" t="n">
        <v>2</v>
      </c>
      <c r="J14" s="0" t="n">
        <v>150</v>
      </c>
      <c r="K14" s="0" t="n">
        <v>2</v>
      </c>
    </row>
    <row r="15" customFormat="false" ht="15" hidden="false" customHeight="false" outlineLevel="0" collapsed="false">
      <c r="B15" s="3" t="n">
        <v>41671</v>
      </c>
      <c r="C15" s="0" t="n">
        <v>12</v>
      </c>
      <c r="D15" s="0" t="s">
        <v>9</v>
      </c>
      <c r="E15" s="0" t="s">
        <v>9</v>
      </c>
      <c r="F15" s="0" t="s">
        <v>10</v>
      </c>
      <c r="G15" s="0" t="s">
        <v>9</v>
      </c>
      <c r="H15" s="0" t="s">
        <v>10</v>
      </c>
      <c r="I15" s="0" t="n">
        <v>2</v>
      </c>
      <c r="J15" s="0" t="s">
        <v>10</v>
      </c>
      <c r="K15" s="0" t="n">
        <v>2</v>
      </c>
    </row>
  </sheetData>
  <mergeCells count="4">
    <mergeCell ref="D1:E1"/>
    <mergeCell ref="F1:G1"/>
    <mergeCell ref="H1:I1"/>
    <mergeCell ref="J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9.1417004048583"/>
    <col collapsed="false" hidden="false" max="2" min="2" style="4" width="43.8542510121458"/>
    <col collapsed="false" hidden="false" max="3" min="3" style="0" width="22.004048582996"/>
    <col collapsed="false" hidden="false" max="4" min="4" style="0" width="22.2793522267206"/>
    <col collapsed="false" hidden="false" max="5" min="5" style="0" width="23"/>
    <col collapsed="false" hidden="false" max="6" min="6" style="0" width="20.7085020242915"/>
    <col collapsed="false" hidden="true" max="7" min="7" style="0" width="0"/>
    <col collapsed="false" hidden="false" max="8" min="8" style="0" width="9.71255060728745"/>
    <col collapsed="false" hidden="false" max="9" min="9" style="0" width="16.1376518218624"/>
    <col collapsed="false" hidden="false" max="10" min="10" style="0" width="13.7125506072874"/>
    <col collapsed="false" hidden="false" max="11" min="11" style="0" width="14.9959514170041"/>
    <col collapsed="false" hidden="false" max="12" min="12" style="0" width="13.7125506072874"/>
    <col collapsed="false" hidden="false" max="1025" min="13" style="0" width="9.1417004048583"/>
  </cols>
  <sheetData>
    <row r="1" customFormat="false" ht="15.75" hidden="false" customHeight="false" outlineLevel="0" collapsed="false">
      <c r="B1" s="5"/>
      <c r="C1" s="6"/>
      <c r="D1" s="6"/>
      <c r="E1" s="6"/>
    </row>
    <row r="2" s="4" customFormat="true" ht="15" hidden="false" customHeight="false" outlineLevel="0" collapsed="false">
      <c r="B2" s="7"/>
      <c r="C2" s="8" t="s">
        <v>11</v>
      </c>
      <c r="D2" s="8" t="s">
        <v>12</v>
      </c>
      <c r="E2" s="8" t="s">
        <v>13</v>
      </c>
      <c r="F2" s="9"/>
      <c r="G2" s="9"/>
      <c r="H2" s="9"/>
      <c r="I2" s="9"/>
      <c r="J2" s="9"/>
      <c r="K2" s="9"/>
      <c r="L2" s="9"/>
      <c r="M2" s="9"/>
      <c r="N2" s="9"/>
    </row>
    <row r="3" customFormat="false" ht="15" hidden="false" customHeight="false" outlineLevel="0" collapsed="false">
      <c r="B3" s="10" t="s">
        <v>14</v>
      </c>
      <c r="C3" s="11" t="n">
        <v>41642</v>
      </c>
      <c r="D3" s="11" t="n">
        <v>41636</v>
      </c>
      <c r="E3" s="11" t="n">
        <v>41622</v>
      </c>
    </row>
    <row r="4" customFormat="false" ht="15" hidden="false" customHeight="false" outlineLevel="0" collapsed="false">
      <c r="B4" s="7" t="s">
        <v>15</v>
      </c>
      <c r="C4" s="12" t="n">
        <v>41646</v>
      </c>
      <c r="D4" s="12" t="n">
        <v>41640</v>
      </c>
      <c r="E4" s="12" t="n">
        <v>41636</v>
      </c>
    </row>
    <row r="5" customFormat="false" ht="15" hidden="false" customHeight="false" outlineLevel="0" collapsed="false">
      <c r="B5" s="7" t="s">
        <v>16</v>
      </c>
      <c r="C5" s="13" t="n">
        <f aca="false">C4-C3</f>
        <v>4</v>
      </c>
      <c r="D5" s="13" t="n">
        <f aca="false">D4-D3</f>
        <v>4</v>
      </c>
      <c r="E5" s="13" t="n">
        <f aca="false">E4-E3</f>
        <v>14</v>
      </c>
    </row>
    <row r="6" customFormat="false" ht="15" hidden="false" customHeight="false" outlineLevel="0" collapsed="false">
      <c r="B6" s="7" t="s">
        <v>17</v>
      </c>
      <c r="C6" s="12" t="n">
        <v>41662</v>
      </c>
      <c r="D6" s="12" t="n">
        <v>41662</v>
      </c>
      <c r="E6" s="12" t="n">
        <v>41662</v>
      </c>
    </row>
    <row r="7" customFormat="false" ht="15" hidden="false" customHeight="false" outlineLevel="0" collapsed="false">
      <c r="B7" s="7" t="s">
        <v>18</v>
      </c>
      <c r="C7" s="13" t="n">
        <f aca="false">C6-C4</f>
        <v>16</v>
      </c>
      <c r="D7" s="13" t="n">
        <f aca="false">D6-D4</f>
        <v>22</v>
      </c>
      <c r="E7" s="13" t="n">
        <f aca="false">E6-E4</f>
        <v>26</v>
      </c>
    </row>
    <row r="8" customFormat="false" ht="15" hidden="false" customHeight="false" outlineLevel="0" collapsed="false">
      <c r="B8" s="7" t="s">
        <v>19</v>
      </c>
      <c r="C8" s="14" t="n">
        <v>400</v>
      </c>
      <c r="D8" s="13" t="n">
        <v>130</v>
      </c>
      <c r="E8" s="15" t="n">
        <v>426</v>
      </c>
    </row>
    <row r="9" customFormat="false" ht="15" hidden="false" customHeight="false" outlineLevel="0" collapsed="false">
      <c r="B9" s="7" t="s">
        <v>20</v>
      </c>
      <c r="C9" s="13" t="n">
        <v>2700</v>
      </c>
      <c r="D9" s="13" t="n">
        <v>2700</v>
      </c>
      <c r="E9" s="15" t="n">
        <v>2700</v>
      </c>
    </row>
    <row r="10" customFormat="false" ht="15" hidden="false" customHeight="false" outlineLevel="0" collapsed="false">
      <c r="B10" s="7" t="s">
        <v>21</v>
      </c>
      <c r="C10" s="15" t="n">
        <f aca="false">(C9*C5)/C8</f>
        <v>27</v>
      </c>
      <c r="D10" s="15" t="n">
        <f aca="false">(D9*D5)/D8</f>
        <v>83.0769230769231</v>
      </c>
      <c r="E10" s="15" t="n">
        <f aca="false">(E9*E5)/E8</f>
        <v>88.7323943661972</v>
      </c>
    </row>
    <row r="11" customFormat="false" ht="15" hidden="false" customHeight="false" outlineLevel="0" collapsed="false">
      <c r="B11" s="10" t="s">
        <v>22</v>
      </c>
      <c r="C11" s="16" t="s">
        <v>23</v>
      </c>
      <c r="D11" s="16" t="s">
        <v>24</v>
      </c>
      <c r="E11" s="16" t="s">
        <v>25</v>
      </c>
    </row>
    <row r="12" customFormat="false" ht="15" hidden="false" customHeight="false" outlineLevel="0" collapsed="false">
      <c r="B12" s="7" t="s">
        <v>26</v>
      </c>
      <c r="C12" s="13" t="s">
        <v>27</v>
      </c>
      <c r="D12" s="13" t="s">
        <v>28</v>
      </c>
      <c r="E12" s="13" t="s">
        <v>29</v>
      </c>
    </row>
    <row r="13" customFormat="false" ht="15" hidden="false" customHeight="false" outlineLevel="0" collapsed="false">
      <c r="B13" s="7" t="s">
        <v>30</v>
      </c>
      <c r="C13" s="17" t="n">
        <v>41662.5277777778</v>
      </c>
      <c r="D13" s="17" t="n">
        <v>41662.5756944444</v>
      </c>
      <c r="E13" s="17" t="n">
        <v>41662.625</v>
      </c>
    </row>
    <row r="14" customFormat="false" ht="15" hidden="false" customHeight="false" outlineLevel="0" collapsed="false">
      <c r="B14" s="7" t="s">
        <v>31</v>
      </c>
      <c r="C14" s="18" t="n">
        <f aca="false">'Transectos Barber'!AB55</f>
        <v>41668.7847222222</v>
      </c>
      <c r="D14" s="19" t="n">
        <f aca="false">'Transectos Barber'!P55</f>
        <v>41668.7604166667</v>
      </c>
      <c r="E14" s="17" t="n">
        <f aca="false">'Transectos Barber'!D55</f>
        <v>41668.7118055556</v>
      </c>
    </row>
    <row r="15" customFormat="false" ht="15" hidden="false" customHeight="false" outlineLevel="0" collapsed="false">
      <c r="B15" s="7" t="s">
        <v>32</v>
      </c>
      <c r="C15" s="20" t="n">
        <f aca="false">C14-C13</f>
        <v>6.25694444443798</v>
      </c>
      <c r="D15" s="20" t="n">
        <f aca="false">D14-D13</f>
        <v>6.18472222222044</v>
      </c>
      <c r="E15" s="20" t="n">
        <f aca="false">E14-E13</f>
        <v>6.08680555555475</v>
      </c>
    </row>
    <row r="16" customFormat="false" ht="15" hidden="false" customHeight="false" outlineLevel="0" collapsed="false">
      <c r="B16" s="21" t="s">
        <v>33</v>
      </c>
      <c r="C16" s="22" t="n">
        <f aca="false">'Transectos Barber'!AA67</f>
        <v>0</v>
      </c>
      <c r="D16" s="22" t="n">
        <f aca="false">'Transectos Barber'!O67</f>
        <v>0.00233550415450325</v>
      </c>
      <c r="E16" s="22" t="n">
        <f aca="false">'Transectos Barber'!C67</f>
        <v>0</v>
      </c>
    </row>
    <row r="17" customFormat="false" ht="15" hidden="false" customHeight="false" outlineLevel="0" collapsed="false">
      <c r="B17" s="10" t="s">
        <v>34</v>
      </c>
      <c r="C17" s="16" t="s">
        <v>35</v>
      </c>
      <c r="D17" s="16" t="s">
        <v>36</v>
      </c>
      <c r="E17" s="23" t="s">
        <v>37</v>
      </c>
    </row>
    <row r="18" customFormat="false" ht="15" hidden="false" customHeight="false" outlineLevel="0" collapsed="false">
      <c r="B18" s="7" t="s">
        <v>38</v>
      </c>
      <c r="C18" s="13" t="s">
        <v>39</v>
      </c>
      <c r="D18" s="13" t="s">
        <v>40</v>
      </c>
      <c r="E18" s="24" t="s">
        <v>41</v>
      </c>
    </row>
    <row r="19" customFormat="false" ht="15" hidden="false" customHeight="false" outlineLevel="0" collapsed="false">
      <c r="B19" s="7" t="s">
        <v>42</v>
      </c>
      <c r="C19" s="17" t="n">
        <v>41662.5229166667</v>
      </c>
      <c r="D19" s="17" t="n">
        <v>41662.5694444444</v>
      </c>
      <c r="E19" s="17" t="n">
        <v>41662.6166666667</v>
      </c>
    </row>
    <row r="20" customFormat="false" ht="15" hidden="false" customHeight="false" outlineLevel="0" collapsed="false">
      <c r="B20" s="7" t="s">
        <v>43</v>
      </c>
      <c r="C20" s="19" t="n">
        <f aca="false">'Transectos Barber'!AF55</f>
        <v>41668.7805555556</v>
      </c>
      <c r="D20" s="19" t="n">
        <f aca="false">'Transectos Barber'!T55</f>
        <v>41668.7548611111</v>
      </c>
      <c r="E20" s="19" t="n">
        <f aca="false">'Transectos Barber'!H55</f>
        <v>41668.7173611111</v>
      </c>
    </row>
    <row r="21" customFormat="false" ht="15" hidden="false" customHeight="false" outlineLevel="0" collapsed="false">
      <c r="B21" s="7" t="s">
        <v>44</v>
      </c>
      <c r="C21" s="24" t="n">
        <f aca="false">C20-C19</f>
        <v>6.25763888888469</v>
      </c>
      <c r="D21" s="20" t="n">
        <f aca="false">D20-D19</f>
        <v>6.18541666666715</v>
      </c>
      <c r="E21" s="20" t="n">
        <f aca="false">E20-E19</f>
        <v>6.10069444444525</v>
      </c>
    </row>
    <row r="22" customFormat="false" ht="15" hidden="false" customHeight="false" outlineLevel="0" collapsed="false">
      <c r="B22" s="21" t="s">
        <v>33</v>
      </c>
      <c r="C22" s="22" t="n">
        <f aca="false">'Transectos Barber'!AE67</f>
        <v>0.00295934598453941</v>
      </c>
      <c r="D22" s="22" t="n">
        <f aca="false">'Transectos Barber'!S67</f>
        <v>0.00389206990756303</v>
      </c>
      <c r="E22" s="22" t="n">
        <f aca="false">'Transectos Barber'!G67</f>
        <v>0</v>
      </c>
    </row>
    <row r="23" customFormat="false" ht="15" hidden="false" customHeight="false" outlineLevel="0" collapsed="false">
      <c r="B23" s="10" t="s">
        <v>45</v>
      </c>
      <c r="C23" s="16" t="s">
        <v>46</v>
      </c>
      <c r="D23" s="16" t="s">
        <v>47</v>
      </c>
      <c r="E23" s="23" t="s">
        <v>48</v>
      </c>
    </row>
    <row r="24" customFormat="false" ht="15" hidden="false" customHeight="false" outlineLevel="0" collapsed="false">
      <c r="B24" s="7" t="s">
        <v>49</v>
      </c>
      <c r="C24" s="13" t="s">
        <v>50</v>
      </c>
      <c r="D24" s="13" t="s">
        <v>51</v>
      </c>
      <c r="E24" s="24" t="s">
        <v>52</v>
      </c>
    </row>
    <row r="25" customFormat="false" ht="15" hidden="false" customHeight="false" outlineLevel="0" collapsed="false">
      <c r="B25" s="7" t="s">
        <v>53</v>
      </c>
      <c r="C25" s="17" t="n">
        <v>41662.5138888889</v>
      </c>
      <c r="D25" s="17" t="n">
        <v>41662.5555555556</v>
      </c>
      <c r="E25" s="17" t="n">
        <v>41662.6048611111</v>
      </c>
    </row>
    <row r="26" customFormat="false" ht="15" hidden="false" customHeight="false" outlineLevel="0" collapsed="false">
      <c r="B26" s="7" t="s">
        <v>54</v>
      </c>
      <c r="C26" s="19" t="n">
        <f aca="false">'Transectos Barber'!AJ55</f>
        <v>41668.7722222222</v>
      </c>
      <c r="D26" s="19" t="n">
        <f aca="false">'Transectos Barber'!X55</f>
        <v>41668.7465277778</v>
      </c>
      <c r="E26" s="19" t="n">
        <f aca="false">'Transectos Barber'!L55</f>
        <v>41668.7222222222</v>
      </c>
    </row>
    <row r="27" customFormat="false" ht="15" hidden="false" customHeight="false" outlineLevel="0" collapsed="false">
      <c r="B27" s="7" t="s">
        <v>55</v>
      </c>
      <c r="C27" s="24" t="n">
        <f aca="false">C26-C25</f>
        <v>6.25833333333139</v>
      </c>
      <c r="D27" s="20" t="n">
        <f aca="false">D26-D25</f>
        <v>6.19097222222626</v>
      </c>
      <c r="E27" s="20" t="n">
        <f aca="false">E26-E25</f>
        <v>6.11736111110804</v>
      </c>
    </row>
    <row r="28" customFormat="false" ht="15.75" hidden="false" customHeight="false" outlineLevel="0" collapsed="false">
      <c r="B28" s="25" t="s">
        <v>33</v>
      </c>
      <c r="C28" s="26" t="n">
        <f aca="false">'Transectos Barber'!AI67</f>
        <v>0.00769344577600475</v>
      </c>
      <c r="D28" s="26" t="n">
        <f aca="false">'Transectos Barber'!W67</f>
        <v>0.00311086184333317</v>
      </c>
      <c r="E28" s="26" t="n">
        <f aca="false">'Transectos Barber'!K67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71"/>
  <sheetViews>
    <sheetView windowProtection="false" showFormulas="false" showGridLines="true" showRowColHeaders="true" showZeros="true" rightToLeft="false" tabSelected="false" showOutlineSymbols="true" defaultGridColor="true" view="normal" topLeftCell="A62" colorId="64" zoomScale="100" zoomScaleNormal="100" zoomScalePageLayoutView="100" workbookViewId="0">
      <selection pane="topLeft" activeCell="C87" activeCellId="0" sqref="C87"/>
    </sheetView>
  </sheetViews>
  <sheetFormatPr defaultRowHeight="15"/>
  <cols>
    <col collapsed="false" hidden="false" max="1" min="1" style="0" width="9.1417004048583"/>
    <col collapsed="false" hidden="false" max="2" min="2" style="0" width="33.5708502024291"/>
    <col collapsed="false" hidden="false" max="3" min="3" style="0" width="17.8542510121458"/>
    <col collapsed="false" hidden="false" max="4" min="4" style="0" width="19.2874493927126"/>
    <col collapsed="false" hidden="false" max="5" min="5" style="0" width="9.1417004048583"/>
    <col collapsed="false" hidden="false" max="6" min="6" style="0" width="32.8582995951417"/>
    <col collapsed="false" hidden="false" max="7" min="7" style="0" width="17.8542510121458"/>
    <col collapsed="false" hidden="false" max="8" min="8" style="0" width="15.5668016194332"/>
    <col collapsed="false" hidden="false" max="9" min="9" style="0" width="9.1417004048583"/>
    <col collapsed="false" hidden="false" max="10" min="10" style="0" width="32.8582995951417"/>
    <col collapsed="false" hidden="false" max="11" min="11" style="0" width="17.8542510121458"/>
    <col collapsed="false" hidden="false" max="12" min="12" style="0" width="18.6315789473684"/>
    <col collapsed="false" hidden="false" max="13" min="13" style="27" width="3.8582995951417"/>
    <col collapsed="false" hidden="false" max="14" min="14" style="0" width="32.8582995951417"/>
    <col collapsed="false" hidden="false" max="15" min="15" style="0" width="17.8542510121458"/>
    <col collapsed="false" hidden="false" max="16" min="16" style="0" width="15.5668016194332"/>
    <col collapsed="false" hidden="false" max="17" min="17" style="0" width="9.1417004048583"/>
    <col collapsed="false" hidden="false" max="18" min="18" style="0" width="32.8582995951417"/>
    <col collapsed="false" hidden="false" max="19" min="19" style="0" width="17.8542510121458"/>
    <col collapsed="false" hidden="false" max="20" min="20" style="0" width="15.4251012145749"/>
    <col collapsed="false" hidden="false" max="21" min="21" style="0" width="9.1417004048583"/>
    <col collapsed="false" hidden="false" max="22" min="22" style="0" width="32.8582995951417"/>
    <col collapsed="false" hidden="false" max="23" min="23" style="0" width="17.8542510121458"/>
    <col collapsed="false" hidden="false" max="24" min="24" style="0" width="15.5668016194332"/>
    <col collapsed="false" hidden="false" max="25" min="25" style="28" width="4.1417004048583"/>
    <col collapsed="false" hidden="false" max="26" min="26" style="0" width="32.8582995951417"/>
    <col collapsed="false" hidden="false" max="27" min="27" style="0" width="17.8542510121458"/>
    <col collapsed="false" hidden="false" max="28" min="28" style="0" width="16.6801619433198"/>
    <col collapsed="false" hidden="false" max="29" min="29" style="0" width="9.1417004048583"/>
    <col collapsed="false" hidden="false" max="30" min="30" style="0" width="32.8582995951417"/>
    <col collapsed="false" hidden="false" max="31" min="31" style="0" width="17.8542510121458"/>
    <col collapsed="false" hidden="false" max="32" min="32" style="0" width="16.6801619433198"/>
    <col collapsed="false" hidden="false" max="33" min="33" style="0" width="9.1417004048583"/>
    <col collapsed="false" hidden="false" max="34" min="34" style="0" width="32.8582995951417"/>
    <col collapsed="false" hidden="false" max="35" min="35" style="0" width="17.8542510121458"/>
    <col collapsed="false" hidden="false" max="36" min="36" style="0" width="17.5263157894737"/>
    <col collapsed="false" hidden="false" max="37" min="37" style="0" width="9.1417004048583"/>
    <col collapsed="false" hidden="false" max="38" min="38" style="28" width="3.57085020242915"/>
    <col collapsed="false" hidden="false" max="1025" min="39" style="0" width="9.1417004048583"/>
  </cols>
  <sheetData>
    <row r="1" customFormat="false" ht="15" hidden="false" customHeight="false" outlineLevel="0" collapsed="false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0"/>
      <c r="Y1" s="0"/>
      <c r="AL1" s="0"/>
    </row>
    <row r="2" customFormat="false" ht="15" hidden="false" customHeight="false" outlineLevel="0" collapsed="false">
      <c r="A2" s="29"/>
      <c r="B2" s="30" t="s">
        <v>56</v>
      </c>
      <c r="C2" s="31" t="s">
        <v>57</v>
      </c>
      <c r="D2" s="32" t="n">
        <v>41663</v>
      </c>
      <c r="E2" s="29"/>
      <c r="F2" s="30" t="s">
        <v>56</v>
      </c>
      <c r="G2" s="31" t="s">
        <v>57</v>
      </c>
      <c r="H2" s="32" t="n">
        <v>41663</v>
      </c>
      <c r="I2" s="29"/>
      <c r="J2" s="30" t="s">
        <v>56</v>
      </c>
      <c r="K2" s="31" t="s">
        <v>57</v>
      </c>
      <c r="L2" s="32" t="n">
        <v>41663</v>
      </c>
      <c r="M2" s="0"/>
      <c r="N2" s="33" t="s">
        <v>56</v>
      </c>
      <c r="O2" s="34" t="s">
        <v>57</v>
      </c>
      <c r="P2" s="35" t="n">
        <v>41663</v>
      </c>
      <c r="R2" s="33" t="s">
        <v>56</v>
      </c>
      <c r="S2" s="34" t="s">
        <v>57</v>
      </c>
      <c r="T2" s="35" t="n">
        <v>41663</v>
      </c>
      <c r="V2" s="33" t="s">
        <v>56</v>
      </c>
      <c r="W2" s="34" t="s">
        <v>57</v>
      </c>
      <c r="X2" s="35" t="n">
        <v>41663</v>
      </c>
      <c r="Y2" s="0"/>
      <c r="Z2" s="33" t="s">
        <v>56</v>
      </c>
      <c r="AA2" s="34" t="s">
        <v>57</v>
      </c>
      <c r="AB2" s="35" t="n">
        <v>41663</v>
      </c>
      <c r="AD2" s="33" t="s">
        <v>56</v>
      </c>
      <c r="AE2" s="34" t="s">
        <v>57</v>
      </c>
      <c r="AF2" s="35" t="n">
        <v>41663</v>
      </c>
      <c r="AH2" s="33" t="s">
        <v>56</v>
      </c>
      <c r="AI2" s="34" t="s">
        <v>57</v>
      </c>
      <c r="AJ2" s="35" t="n">
        <v>41663</v>
      </c>
      <c r="AL2" s="0"/>
    </row>
    <row r="3" s="4" customFormat="true" ht="15" hidden="false" customHeight="false" outlineLevel="0" collapsed="false">
      <c r="A3" s="36"/>
      <c r="B3" s="37" t="s">
        <v>58</v>
      </c>
      <c r="C3" s="37" t="s">
        <v>59</v>
      </c>
      <c r="D3" s="37" t="s">
        <v>60</v>
      </c>
      <c r="E3" s="36"/>
      <c r="F3" s="37" t="s">
        <v>58</v>
      </c>
      <c r="G3" s="37" t="s">
        <v>59</v>
      </c>
      <c r="H3" s="37" t="s">
        <v>60</v>
      </c>
      <c r="I3" s="36"/>
      <c r="J3" s="37" t="s">
        <v>58</v>
      </c>
      <c r="K3" s="37" t="s">
        <v>59</v>
      </c>
      <c r="L3" s="37" t="s">
        <v>60</v>
      </c>
      <c r="M3" s="38"/>
      <c r="N3" s="7" t="s">
        <v>58</v>
      </c>
      <c r="O3" s="7" t="s">
        <v>59</v>
      </c>
      <c r="P3" s="7" t="s">
        <v>60</v>
      </c>
      <c r="R3" s="7" t="s">
        <v>58</v>
      </c>
      <c r="S3" s="7" t="s">
        <v>59</v>
      </c>
      <c r="T3" s="7" t="s">
        <v>60</v>
      </c>
      <c r="V3" s="7" t="s">
        <v>58</v>
      </c>
      <c r="W3" s="7" t="s">
        <v>59</v>
      </c>
      <c r="X3" s="7" t="s">
        <v>60</v>
      </c>
      <c r="Y3" s="39"/>
      <c r="Z3" s="7" t="s">
        <v>58</v>
      </c>
      <c r="AA3" s="7" t="s">
        <v>59</v>
      </c>
      <c r="AB3" s="7" t="s">
        <v>60</v>
      </c>
      <c r="AD3" s="7" t="s">
        <v>58</v>
      </c>
      <c r="AE3" s="7" t="s">
        <v>59</v>
      </c>
      <c r="AF3" s="7" t="s">
        <v>60</v>
      </c>
      <c r="AH3" s="7" t="s">
        <v>58</v>
      </c>
      <c r="AI3" s="7" t="s">
        <v>59</v>
      </c>
      <c r="AJ3" s="7" t="s">
        <v>60</v>
      </c>
      <c r="AK3" s="40"/>
      <c r="AL3" s="39"/>
    </row>
    <row r="4" customFormat="false" ht="15" hidden="false" customHeight="false" outlineLevel="0" collapsed="false">
      <c r="A4" s="29"/>
      <c r="B4" s="23" t="s">
        <v>61</v>
      </c>
      <c r="C4" s="23" t="n">
        <v>0</v>
      </c>
      <c r="D4" s="41" t="n">
        <v>41663.6736111111</v>
      </c>
      <c r="E4" s="29"/>
      <c r="F4" s="23" t="s">
        <v>62</v>
      </c>
      <c r="G4" s="23" t="n">
        <v>0</v>
      </c>
      <c r="H4" s="41" t="n">
        <v>41663.6784722222</v>
      </c>
      <c r="I4" s="29"/>
      <c r="J4" s="23" t="s">
        <v>63</v>
      </c>
      <c r="K4" s="23" t="n">
        <v>0</v>
      </c>
      <c r="L4" s="42" t="n">
        <v>41663.6854166667</v>
      </c>
      <c r="M4" s="43"/>
      <c r="N4" s="16" t="s">
        <v>64</v>
      </c>
      <c r="O4" s="16" t="n">
        <v>0</v>
      </c>
      <c r="P4" s="44" t="n">
        <v>41663.7270833333</v>
      </c>
      <c r="R4" s="16" t="s">
        <v>65</v>
      </c>
      <c r="S4" s="16" t="n">
        <v>0</v>
      </c>
      <c r="T4" s="44" t="n">
        <v>41663.71875</v>
      </c>
      <c r="V4" s="16" t="s">
        <v>66</v>
      </c>
      <c r="W4" s="16" t="n">
        <v>1</v>
      </c>
      <c r="X4" s="44" t="n">
        <v>41663.7069444444</v>
      </c>
      <c r="Y4" s="0"/>
      <c r="Z4" s="16" t="s">
        <v>67</v>
      </c>
      <c r="AA4" s="16" t="n">
        <v>0</v>
      </c>
      <c r="AB4" s="44" t="n">
        <v>41663.7569444444</v>
      </c>
      <c r="AD4" s="16" t="s">
        <v>68</v>
      </c>
      <c r="AE4" s="16" t="n">
        <v>0</v>
      </c>
      <c r="AF4" s="44" t="n">
        <v>41663.7465277778</v>
      </c>
      <c r="AH4" s="16" t="s">
        <v>69</v>
      </c>
      <c r="AI4" s="16" t="n">
        <v>0</v>
      </c>
      <c r="AJ4" s="44" t="n">
        <v>41663.7375</v>
      </c>
      <c r="AK4" s="45"/>
    </row>
    <row r="5" customFormat="false" ht="15" hidden="false" customHeight="false" outlineLevel="0" collapsed="false">
      <c r="A5" s="29"/>
      <c r="B5" s="24" t="s">
        <v>70</v>
      </c>
      <c r="C5" s="24" t="n">
        <v>0</v>
      </c>
      <c r="D5" s="19" t="n">
        <v>41663.6736111111</v>
      </c>
      <c r="E5" s="29"/>
      <c r="F5" s="24" t="s">
        <v>71</v>
      </c>
      <c r="G5" s="24" t="n">
        <v>0</v>
      </c>
      <c r="H5" s="19" t="n">
        <v>41663.6784722222</v>
      </c>
      <c r="I5" s="29"/>
      <c r="J5" s="24" t="s">
        <v>72</v>
      </c>
      <c r="K5" s="24" t="n">
        <v>0</v>
      </c>
      <c r="L5" s="46" t="n">
        <v>41663.6854166667</v>
      </c>
      <c r="M5" s="43"/>
      <c r="N5" s="13" t="s">
        <v>73</v>
      </c>
      <c r="O5" s="13" t="n">
        <v>2</v>
      </c>
      <c r="P5" s="44" t="n">
        <v>41663.7270833333</v>
      </c>
      <c r="R5" s="13" t="s">
        <v>74</v>
      </c>
      <c r="S5" s="13" t="n">
        <v>0</v>
      </c>
      <c r="T5" s="44" t="n">
        <v>41663.71875</v>
      </c>
      <c r="V5" s="13" t="s">
        <v>75</v>
      </c>
      <c r="W5" s="13" t="n">
        <v>0</v>
      </c>
      <c r="X5" s="44" t="n">
        <v>41663.7069444444</v>
      </c>
      <c r="Y5" s="0"/>
      <c r="Z5" s="13" t="s">
        <v>76</v>
      </c>
      <c r="AA5" s="13" t="n">
        <v>0</v>
      </c>
      <c r="AB5" s="44" t="n">
        <v>41663.7569444444</v>
      </c>
      <c r="AD5" s="13" t="s">
        <v>77</v>
      </c>
      <c r="AE5" s="13" t="n">
        <v>0</v>
      </c>
      <c r="AF5" s="17" t="n">
        <v>41663.7465277778</v>
      </c>
      <c r="AH5" s="13" t="s">
        <v>78</v>
      </c>
      <c r="AI5" s="13" t="n">
        <v>0</v>
      </c>
      <c r="AJ5" s="44" t="n">
        <v>41663.7375</v>
      </c>
      <c r="AK5" s="45"/>
    </row>
    <row r="6" customFormat="false" ht="15" hidden="false" customHeight="false" outlineLevel="0" collapsed="false">
      <c r="A6" s="29"/>
      <c r="B6" s="24" t="s">
        <v>79</v>
      </c>
      <c r="C6" s="24" t="n">
        <v>0</v>
      </c>
      <c r="D6" s="19" t="n">
        <v>41663.6736111111</v>
      </c>
      <c r="E6" s="29"/>
      <c r="F6" s="24" t="s">
        <v>80</v>
      </c>
      <c r="G6" s="24" t="n">
        <v>0</v>
      </c>
      <c r="H6" s="19" t="n">
        <v>41663.6784722222</v>
      </c>
      <c r="I6" s="29"/>
      <c r="J6" s="24" t="s">
        <v>81</v>
      </c>
      <c r="K6" s="24" t="n">
        <v>0</v>
      </c>
      <c r="L6" s="46" t="n">
        <v>41663.6854166667</v>
      </c>
      <c r="M6" s="43"/>
      <c r="N6" s="13" t="s">
        <v>82</v>
      </c>
      <c r="O6" s="13" t="n">
        <v>0</v>
      </c>
      <c r="P6" s="44" t="n">
        <v>41663.7270833333</v>
      </c>
      <c r="R6" s="13" t="s">
        <v>83</v>
      </c>
      <c r="S6" s="13" t="n">
        <v>3</v>
      </c>
      <c r="T6" s="44" t="n">
        <v>41663.71875</v>
      </c>
      <c r="V6" s="13" t="s">
        <v>84</v>
      </c>
      <c r="W6" s="13" t="n">
        <v>0</v>
      </c>
      <c r="X6" s="44" t="n">
        <v>41663.7069444444</v>
      </c>
      <c r="Y6" s="0"/>
      <c r="Z6" s="13" t="s">
        <v>85</v>
      </c>
      <c r="AA6" s="13" t="n">
        <v>0</v>
      </c>
      <c r="AB6" s="44" t="n">
        <v>41663.7569444444</v>
      </c>
      <c r="AD6" s="13" t="s">
        <v>86</v>
      </c>
      <c r="AE6" s="13" t="n">
        <v>0</v>
      </c>
      <c r="AF6" s="17" t="n">
        <v>41663.7465277778</v>
      </c>
      <c r="AH6" s="13" t="s">
        <v>87</v>
      </c>
      <c r="AI6" s="13" t="n">
        <v>0</v>
      </c>
      <c r="AJ6" s="44" t="n">
        <v>41663.7375</v>
      </c>
      <c r="AK6" s="45"/>
    </row>
    <row r="7" customFormat="false" ht="15" hidden="false" customHeight="false" outlineLevel="0" collapsed="false">
      <c r="A7" s="29"/>
      <c r="B7" s="24" t="s">
        <v>88</v>
      </c>
      <c r="C7" s="24" t="n">
        <v>0</v>
      </c>
      <c r="D7" s="19" t="n">
        <v>41663.6736111111</v>
      </c>
      <c r="E7" s="29"/>
      <c r="F7" s="24" t="s">
        <v>89</v>
      </c>
      <c r="G7" s="24" t="n">
        <v>0</v>
      </c>
      <c r="H7" s="19" t="n">
        <v>41663.6784722222</v>
      </c>
      <c r="I7" s="29"/>
      <c r="J7" s="24" t="s">
        <v>90</v>
      </c>
      <c r="K7" s="24" t="n">
        <v>0</v>
      </c>
      <c r="L7" s="46" t="n">
        <v>41663.6854166667</v>
      </c>
      <c r="M7" s="43"/>
      <c r="N7" s="13" t="s">
        <v>91</v>
      </c>
      <c r="O7" s="24" t="n">
        <v>1</v>
      </c>
      <c r="P7" s="44" t="n">
        <v>41663.7270833333</v>
      </c>
      <c r="R7" s="13" t="s">
        <v>92</v>
      </c>
      <c r="S7" s="24" t="n">
        <v>0</v>
      </c>
      <c r="T7" s="44" t="n">
        <v>41663.71875</v>
      </c>
      <c r="V7" s="13" t="s">
        <v>93</v>
      </c>
      <c r="W7" s="24" t="n">
        <v>0</v>
      </c>
      <c r="X7" s="44" t="n">
        <v>41663.7069444444</v>
      </c>
      <c r="Y7" s="0"/>
      <c r="Z7" s="13" t="s">
        <v>94</v>
      </c>
      <c r="AA7" s="24" t="n">
        <v>0</v>
      </c>
      <c r="AB7" s="44" t="n">
        <v>41663.7569444444</v>
      </c>
      <c r="AD7" s="13" t="s">
        <v>95</v>
      </c>
      <c r="AE7" s="13" t="n">
        <v>0</v>
      </c>
      <c r="AF7" s="17" t="n">
        <v>41663.7465277778</v>
      </c>
      <c r="AH7" s="13" t="s">
        <v>96</v>
      </c>
      <c r="AI7" s="24" t="n">
        <v>0</v>
      </c>
      <c r="AJ7" s="44" t="n">
        <v>41663.7375</v>
      </c>
      <c r="AK7" s="45"/>
    </row>
    <row r="8" customFormat="false" ht="15" hidden="false" customHeight="false" outlineLevel="0" collapsed="false">
      <c r="A8" s="29"/>
      <c r="B8" s="24" t="s">
        <v>97</v>
      </c>
      <c r="C8" s="24" t="n">
        <v>0</v>
      </c>
      <c r="D8" s="19" t="n">
        <v>41663.6736111111</v>
      </c>
      <c r="E8" s="29"/>
      <c r="F8" s="24" t="s">
        <v>98</v>
      </c>
      <c r="G8" s="24" t="n">
        <v>0</v>
      </c>
      <c r="H8" s="19" t="n">
        <v>41663.6784722222</v>
      </c>
      <c r="I8" s="29"/>
      <c r="J8" s="24" t="s">
        <v>99</v>
      </c>
      <c r="K8" s="24" t="n">
        <v>0</v>
      </c>
      <c r="L8" s="46" t="n">
        <v>41663.6854166667</v>
      </c>
      <c r="M8" s="43"/>
      <c r="N8" s="13" t="s">
        <v>100</v>
      </c>
      <c r="O8" s="24" t="n">
        <v>0</v>
      </c>
      <c r="P8" s="44" t="n">
        <v>41663.7270833333</v>
      </c>
      <c r="R8" s="13" t="s">
        <v>101</v>
      </c>
      <c r="S8" s="24" t="n">
        <v>2</v>
      </c>
      <c r="T8" s="44" t="n">
        <v>41663.71875</v>
      </c>
      <c r="V8" s="13" t="s">
        <v>102</v>
      </c>
      <c r="W8" s="24" t="n">
        <v>0</v>
      </c>
      <c r="X8" s="44" t="n">
        <v>41663.7069444444</v>
      </c>
      <c r="Y8" s="0"/>
      <c r="Z8" s="13" t="s">
        <v>103</v>
      </c>
      <c r="AA8" s="24" t="n">
        <v>0</v>
      </c>
      <c r="AB8" s="44" t="n">
        <v>41663.7569444444</v>
      </c>
      <c r="AD8" s="13" t="s">
        <v>104</v>
      </c>
      <c r="AE8" s="13" t="n">
        <v>0</v>
      </c>
      <c r="AF8" s="17" t="n">
        <v>41663.7465277778</v>
      </c>
      <c r="AH8" s="13" t="s">
        <v>105</v>
      </c>
      <c r="AI8" s="24" t="n">
        <v>1</v>
      </c>
      <c r="AJ8" s="44" t="n">
        <v>41663.7375</v>
      </c>
      <c r="AK8" s="45"/>
    </row>
    <row r="9" customFormat="false" ht="15" hidden="false" customHeight="false" outlineLevel="0" collapsed="false">
      <c r="A9" s="29"/>
      <c r="B9" s="24" t="s">
        <v>106</v>
      </c>
      <c r="C9" s="24" t="n">
        <v>0</v>
      </c>
      <c r="D9" s="19" t="n">
        <v>41663.6736111111</v>
      </c>
      <c r="E9" s="29"/>
      <c r="F9" s="24" t="s">
        <v>107</v>
      </c>
      <c r="G9" s="24" t="n">
        <v>0</v>
      </c>
      <c r="H9" s="19" t="n">
        <v>41663.6784722222</v>
      </c>
      <c r="I9" s="29"/>
      <c r="J9" s="24" t="s">
        <v>108</v>
      </c>
      <c r="K9" s="24" t="n">
        <v>0</v>
      </c>
      <c r="L9" s="46" t="n">
        <v>41663.6854166667</v>
      </c>
      <c r="M9" s="43"/>
      <c r="N9" s="13" t="s">
        <v>109</v>
      </c>
      <c r="O9" s="24" t="n">
        <v>2</v>
      </c>
      <c r="P9" s="44" t="n">
        <v>41663.7270833333</v>
      </c>
      <c r="R9" s="13" t="s">
        <v>110</v>
      </c>
      <c r="S9" s="24" t="n">
        <v>0</v>
      </c>
      <c r="T9" s="44" t="n">
        <v>41663.71875</v>
      </c>
      <c r="V9" s="13" t="s">
        <v>111</v>
      </c>
      <c r="W9" s="24" t="n">
        <v>0</v>
      </c>
      <c r="X9" s="44" t="n">
        <v>41663.7069444444</v>
      </c>
      <c r="Y9" s="0"/>
      <c r="Z9" s="13" t="s">
        <v>112</v>
      </c>
      <c r="AA9" s="24" t="n">
        <v>0</v>
      </c>
      <c r="AB9" s="44" t="n">
        <v>41663.7569444444</v>
      </c>
      <c r="AD9" s="13" t="s">
        <v>113</v>
      </c>
      <c r="AE9" s="13" t="n">
        <v>0</v>
      </c>
      <c r="AF9" s="17" t="n">
        <v>41663.7465277778</v>
      </c>
      <c r="AH9" s="13" t="s">
        <v>114</v>
      </c>
      <c r="AI9" s="24" t="n">
        <v>0</v>
      </c>
      <c r="AJ9" s="44" t="n">
        <v>41663.7375</v>
      </c>
      <c r="AK9" s="45"/>
    </row>
    <row r="10" customFormat="false" ht="15" hidden="false" customHeight="false" outlineLevel="0" collapsed="false">
      <c r="A10" s="29"/>
      <c r="B10" s="24" t="s">
        <v>115</v>
      </c>
      <c r="C10" s="24" t="n">
        <v>0</v>
      </c>
      <c r="D10" s="19" t="n">
        <v>41663.6736111111</v>
      </c>
      <c r="E10" s="29"/>
      <c r="F10" s="24" t="s">
        <v>116</v>
      </c>
      <c r="G10" s="24" t="n">
        <v>0</v>
      </c>
      <c r="H10" s="19" t="n">
        <v>41663.6784722222</v>
      </c>
      <c r="I10" s="29"/>
      <c r="J10" s="24" t="s">
        <v>117</v>
      </c>
      <c r="K10" s="24" t="n">
        <v>0</v>
      </c>
      <c r="L10" s="46" t="n">
        <v>41663.6854166667</v>
      </c>
      <c r="M10" s="43"/>
      <c r="N10" s="13" t="s">
        <v>118</v>
      </c>
      <c r="O10" s="24" t="n">
        <v>0</v>
      </c>
      <c r="P10" s="44" t="n">
        <v>41663.7270833333</v>
      </c>
      <c r="R10" s="13" t="s">
        <v>119</v>
      </c>
      <c r="S10" s="24" t="n">
        <v>1</v>
      </c>
      <c r="T10" s="44" t="n">
        <v>41663.71875</v>
      </c>
      <c r="V10" s="13" t="s">
        <v>120</v>
      </c>
      <c r="W10" s="24" t="n">
        <v>1</v>
      </c>
      <c r="X10" s="44" t="n">
        <v>41663.7069444444</v>
      </c>
      <c r="Y10" s="0"/>
      <c r="Z10" s="13" t="s">
        <v>121</v>
      </c>
      <c r="AA10" s="24" t="n">
        <v>0</v>
      </c>
      <c r="AB10" s="44" t="n">
        <v>41663.7569444444</v>
      </c>
      <c r="AD10" s="13" t="s">
        <v>122</v>
      </c>
      <c r="AE10" s="13" t="n">
        <v>0</v>
      </c>
      <c r="AF10" s="17" t="n">
        <v>41663.7465277778</v>
      </c>
      <c r="AH10" s="13" t="s">
        <v>123</v>
      </c>
      <c r="AI10" s="24" t="n">
        <v>0</v>
      </c>
      <c r="AJ10" s="44" t="n">
        <v>41663.7375</v>
      </c>
      <c r="AK10" s="45"/>
    </row>
    <row r="11" customFormat="false" ht="15" hidden="false" customHeight="false" outlineLevel="0" collapsed="false">
      <c r="A11" s="29"/>
      <c r="B11" s="24" t="s">
        <v>124</v>
      </c>
      <c r="C11" s="24" t="n">
        <v>0</v>
      </c>
      <c r="D11" s="19" t="n">
        <v>41663.6736111111</v>
      </c>
      <c r="E11" s="29"/>
      <c r="F11" s="24" t="s">
        <v>125</v>
      </c>
      <c r="G11" s="24" t="n">
        <v>0</v>
      </c>
      <c r="H11" s="19" t="n">
        <v>41663.6784722222</v>
      </c>
      <c r="I11" s="29"/>
      <c r="J11" s="24" t="s">
        <v>126</v>
      </c>
      <c r="K11" s="24" t="n">
        <v>0</v>
      </c>
      <c r="L11" s="46" t="n">
        <v>41663.6854166667</v>
      </c>
      <c r="M11" s="43"/>
      <c r="N11" s="13" t="s">
        <v>127</v>
      </c>
      <c r="O11" s="24" t="n">
        <v>0</v>
      </c>
      <c r="P11" s="44" t="n">
        <v>41663.7270833333</v>
      </c>
      <c r="R11" s="13" t="s">
        <v>128</v>
      </c>
      <c r="S11" s="24" t="n">
        <v>0</v>
      </c>
      <c r="T11" s="44" t="n">
        <v>41663.71875</v>
      </c>
      <c r="V11" s="13" t="s">
        <v>129</v>
      </c>
      <c r="W11" s="24" t="n">
        <v>0</v>
      </c>
      <c r="X11" s="44" t="n">
        <v>41663.7069444444</v>
      </c>
      <c r="Y11" s="0"/>
      <c r="Z11" s="13" t="s">
        <v>130</v>
      </c>
      <c r="AA11" s="24" t="n">
        <v>0</v>
      </c>
      <c r="AB11" s="44" t="n">
        <v>41663.7569444444</v>
      </c>
      <c r="AD11" s="13" t="s">
        <v>131</v>
      </c>
      <c r="AE11" s="13" t="n">
        <v>0</v>
      </c>
      <c r="AF11" s="17" t="n">
        <v>41663.7465277778</v>
      </c>
      <c r="AH11" s="13" t="s">
        <v>132</v>
      </c>
      <c r="AI11" s="24" t="n">
        <v>0</v>
      </c>
      <c r="AJ11" s="44" t="n">
        <v>41663.7375</v>
      </c>
      <c r="AK11" s="45"/>
    </row>
    <row r="12" customFormat="false" ht="15" hidden="false" customHeight="false" outlineLevel="0" collapsed="false">
      <c r="A12" s="29"/>
      <c r="B12" s="24" t="s">
        <v>133</v>
      </c>
      <c r="C12" s="24" t="n">
        <v>0</v>
      </c>
      <c r="D12" s="19" t="n">
        <v>41663.6736111111</v>
      </c>
      <c r="E12" s="29"/>
      <c r="F12" s="24" t="s">
        <v>134</v>
      </c>
      <c r="G12" s="24" t="n">
        <v>0</v>
      </c>
      <c r="H12" s="19" t="n">
        <v>41663.6784722222</v>
      </c>
      <c r="I12" s="29"/>
      <c r="J12" s="24" t="s">
        <v>135</v>
      </c>
      <c r="K12" s="24" t="n">
        <v>0</v>
      </c>
      <c r="L12" s="46" t="n">
        <v>41663.6854166667</v>
      </c>
      <c r="M12" s="43"/>
      <c r="N12" s="13" t="s">
        <v>136</v>
      </c>
      <c r="O12" s="24" t="n">
        <v>0</v>
      </c>
      <c r="P12" s="44" t="n">
        <v>41663.7270833333</v>
      </c>
      <c r="R12" s="13" t="s">
        <v>137</v>
      </c>
      <c r="S12" s="24" t="n">
        <v>0</v>
      </c>
      <c r="T12" s="44" t="n">
        <v>41663.71875</v>
      </c>
      <c r="V12" s="13" t="s">
        <v>138</v>
      </c>
      <c r="W12" s="24" t="n">
        <v>0</v>
      </c>
      <c r="X12" s="44" t="n">
        <v>41663.7069444444</v>
      </c>
      <c r="Y12" s="0"/>
      <c r="Z12" s="13" t="s">
        <v>139</v>
      </c>
      <c r="AA12" s="24" t="n">
        <v>0</v>
      </c>
      <c r="AB12" s="44" t="n">
        <v>41663.7569444444</v>
      </c>
      <c r="AD12" s="13" t="s">
        <v>140</v>
      </c>
      <c r="AE12" s="13" t="n">
        <v>0</v>
      </c>
      <c r="AF12" s="17" t="n">
        <v>41663.7465277778</v>
      </c>
      <c r="AH12" s="13" t="s">
        <v>141</v>
      </c>
      <c r="AI12" s="24" t="n">
        <v>0</v>
      </c>
      <c r="AJ12" s="44" t="n">
        <v>41663.7375</v>
      </c>
      <c r="AK12" s="45"/>
    </row>
    <row r="13" customFormat="false" ht="15.75" hidden="false" customHeight="false" outlineLevel="0" collapsed="false">
      <c r="A13" s="29"/>
      <c r="B13" s="26" t="s">
        <v>142</v>
      </c>
      <c r="C13" s="26" t="n">
        <v>0</v>
      </c>
      <c r="D13" s="47" t="n">
        <v>41663.6736111111</v>
      </c>
      <c r="E13" s="29"/>
      <c r="F13" s="26" t="s">
        <v>143</v>
      </c>
      <c r="G13" s="26" t="n">
        <v>0</v>
      </c>
      <c r="H13" s="47" t="n">
        <v>41663.6784722222</v>
      </c>
      <c r="I13" s="29"/>
      <c r="J13" s="26" t="s">
        <v>144</v>
      </c>
      <c r="K13" s="26" t="n">
        <v>0</v>
      </c>
      <c r="L13" s="48" t="n">
        <v>41663.6854166667</v>
      </c>
      <c r="M13" s="43"/>
      <c r="N13" s="49" t="s">
        <v>145</v>
      </c>
      <c r="O13" s="49" t="n">
        <v>0</v>
      </c>
      <c r="P13" s="44" t="n">
        <v>41663.7270833333</v>
      </c>
      <c r="R13" s="49" t="s">
        <v>146</v>
      </c>
      <c r="S13" s="49" t="n">
        <v>0</v>
      </c>
      <c r="T13" s="44" t="n">
        <v>41663.71875</v>
      </c>
      <c r="V13" s="49" t="s">
        <v>147</v>
      </c>
      <c r="W13" s="49" t="n">
        <v>0</v>
      </c>
      <c r="X13" s="44" t="n">
        <v>41663.7069444444</v>
      </c>
      <c r="Y13" s="0"/>
      <c r="Z13" s="49" t="s">
        <v>148</v>
      </c>
      <c r="AA13" s="49" t="n">
        <v>0</v>
      </c>
      <c r="AB13" s="44" t="n">
        <v>41663.7569444444</v>
      </c>
      <c r="AD13" s="49" t="s">
        <v>149</v>
      </c>
      <c r="AE13" s="49" t="n">
        <v>0</v>
      </c>
      <c r="AF13" s="50" t="n">
        <v>41663.7465277778</v>
      </c>
      <c r="AH13" s="49" t="s">
        <v>150</v>
      </c>
      <c r="AI13" s="49" t="n">
        <v>0</v>
      </c>
      <c r="AJ13" s="44" t="n">
        <v>41663.7375</v>
      </c>
      <c r="AK13" s="45"/>
    </row>
    <row r="14" customFormat="false" ht="15" hidden="false" customHeight="false" outlineLevel="0" collapsed="false">
      <c r="A14" s="29"/>
      <c r="B14" s="24" t="s">
        <v>151</v>
      </c>
      <c r="C14" s="24" t="n">
        <f aca="false">AVERAGE(C4:C13)</f>
        <v>0</v>
      </c>
      <c r="D14" s="24"/>
      <c r="E14" s="29"/>
      <c r="F14" s="24" t="s">
        <v>151</v>
      </c>
      <c r="G14" s="24" t="n">
        <f aca="false">AVERAGE(G4:G13)</f>
        <v>0</v>
      </c>
      <c r="H14" s="24"/>
      <c r="I14" s="29"/>
      <c r="J14" s="24" t="s">
        <v>151</v>
      </c>
      <c r="K14" s="24" t="n">
        <f aca="false">AVERAGE(K4:K13)</f>
        <v>0</v>
      </c>
      <c r="L14" s="24"/>
      <c r="N14" s="24" t="s">
        <v>151</v>
      </c>
      <c r="O14" s="13" t="n">
        <f aca="false">AVERAGE(O4:O13)</f>
        <v>0.5</v>
      </c>
      <c r="P14" s="13"/>
      <c r="R14" s="24" t="s">
        <v>151</v>
      </c>
      <c r="S14" s="13" t="n">
        <f aca="false">AVERAGE(S4:S13)</f>
        <v>0.6</v>
      </c>
      <c r="T14" s="13"/>
      <c r="V14" s="24" t="s">
        <v>151</v>
      </c>
      <c r="W14" s="13" t="n">
        <f aca="false">AVERAGE(W4:W13)</f>
        <v>0.2</v>
      </c>
      <c r="X14" s="13"/>
      <c r="Y14" s="0"/>
      <c r="Z14" s="24" t="s">
        <v>151</v>
      </c>
      <c r="AA14" s="13" t="n">
        <f aca="false">AVERAGE(AA4:AA13)</f>
        <v>0</v>
      </c>
      <c r="AB14" s="13"/>
      <c r="AD14" s="24" t="s">
        <v>151</v>
      </c>
      <c r="AE14" s="13" t="n">
        <f aca="false">AVERAGE(AE4:AE13)</f>
        <v>0</v>
      </c>
      <c r="AF14" s="13"/>
      <c r="AH14" s="24" t="s">
        <v>151</v>
      </c>
      <c r="AI14" s="13" t="n">
        <f aca="false">AVERAGE(AI4:AI13)</f>
        <v>0.1</v>
      </c>
      <c r="AJ14" s="13"/>
      <c r="AK14" s="45"/>
    </row>
    <row r="15" customFormat="false" ht="15" hidden="false" customHeight="false" outlineLevel="0" collapsed="false">
      <c r="A15" s="29"/>
      <c r="B15" s="24" t="s">
        <v>152</v>
      </c>
      <c r="C15" s="24" t="n">
        <f aca="false">STDEV(C4:C13)</f>
        <v>0</v>
      </c>
      <c r="D15" s="24"/>
      <c r="E15" s="29"/>
      <c r="F15" s="24" t="s">
        <v>152</v>
      </c>
      <c r="G15" s="24" t="n">
        <f aca="false">STDEV(G4:G13)</f>
        <v>0</v>
      </c>
      <c r="H15" s="24"/>
      <c r="I15" s="29"/>
      <c r="J15" s="24" t="s">
        <v>152</v>
      </c>
      <c r="K15" s="24" t="n">
        <f aca="false">STDEV(K4:K13)</f>
        <v>0</v>
      </c>
      <c r="L15" s="24"/>
      <c r="N15" s="24" t="s">
        <v>152</v>
      </c>
      <c r="O15" s="13" t="n">
        <f aca="false">STDEV(O4:O13)</f>
        <v>0.849836585598797</v>
      </c>
      <c r="P15" s="13"/>
      <c r="R15" s="24" t="s">
        <v>152</v>
      </c>
      <c r="S15" s="13" t="n">
        <f aca="false">STDEV(S4:S13)</f>
        <v>1.07496769977314</v>
      </c>
      <c r="T15" s="13"/>
      <c r="V15" s="24" t="s">
        <v>152</v>
      </c>
      <c r="W15" s="13" t="n">
        <f aca="false">STDEV(W4:W13)</f>
        <v>0.421637021355784</v>
      </c>
      <c r="X15" s="13"/>
      <c r="Y15" s="0"/>
      <c r="Z15" s="24" t="s">
        <v>152</v>
      </c>
      <c r="AA15" s="13" t="n">
        <f aca="false">STDEV(AA4:AA13)</f>
        <v>0</v>
      </c>
      <c r="AB15" s="13"/>
      <c r="AD15" s="24" t="s">
        <v>152</v>
      </c>
      <c r="AE15" s="13" t="n">
        <f aca="false">STDEV(AE4:AE13)</f>
        <v>0</v>
      </c>
      <c r="AF15" s="13"/>
      <c r="AH15" s="24" t="s">
        <v>152</v>
      </c>
      <c r="AI15" s="24" t="n">
        <f aca="false">STDEV(AI4:AI13)</f>
        <v>0.316227766016838</v>
      </c>
      <c r="AJ15" s="24"/>
      <c r="AK15" s="45"/>
    </row>
    <row r="16" customFormat="false" ht="15" hidden="false" customHeight="false" outlineLevel="0" collapsed="false">
      <c r="A16" s="29"/>
      <c r="B16" s="24" t="s">
        <v>153</v>
      </c>
      <c r="C16" s="24" t="n">
        <f aca="false">C14/((D4-Barber!E13)*Barber!E10)</f>
        <v>0</v>
      </c>
      <c r="D16" s="24"/>
      <c r="E16" s="29"/>
      <c r="F16" s="24" t="s">
        <v>153</v>
      </c>
      <c r="G16" s="24" t="n">
        <f aca="false">G14/((H4-Barber!E19)*Barber!E10)</f>
        <v>0</v>
      </c>
      <c r="H16" s="24"/>
      <c r="I16" s="29"/>
      <c r="J16" s="24" t="s">
        <v>153</v>
      </c>
      <c r="K16" s="24" t="n">
        <f aca="false">K14/((L4-Barber!E25)*Barber!E10)</f>
        <v>0</v>
      </c>
      <c r="L16" s="24"/>
      <c r="N16" s="24" t="s">
        <v>153</v>
      </c>
      <c r="O16" s="13" t="n">
        <f aca="false">O14/((P4-Barber!D13)*Barber!D10)</f>
        <v>0.00522718134298939</v>
      </c>
      <c r="P16" s="13"/>
      <c r="R16" s="24" t="s">
        <v>153</v>
      </c>
      <c r="S16" s="13" t="n">
        <f aca="false">S14/((T4-Barber!D19)*Barber!D10)</f>
        <v>0.00628398791541228</v>
      </c>
      <c r="T16" s="13"/>
      <c r="V16" s="24" t="s">
        <v>153</v>
      </c>
      <c r="W16" s="51" t="n">
        <f aca="false">W14/((X4-Barber!D25)*Barber!D10)</f>
        <v>0.00209087253719575</v>
      </c>
      <c r="X16" s="13"/>
      <c r="Y16" s="0"/>
      <c r="Z16" s="24" t="s">
        <v>153</v>
      </c>
      <c r="AA16" s="24" t="n">
        <f aca="false">AA14/((AB4-Barber!C13)*Barber!E10)</f>
        <v>0</v>
      </c>
      <c r="AB16" s="24"/>
      <c r="AC16" s="29"/>
      <c r="AD16" s="24" t="s">
        <v>153</v>
      </c>
      <c r="AE16" s="24" t="n">
        <f aca="false">AE14/((AF4-Barber!C19)*Barber!C10)</f>
        <v>0</v>
      </c>
      <c r="AF16" s="24"/>
      <c r="AG16" s="29"/>
      <c r="AH16" s="24" t="s">
        <v>153</v>
      </c>
      <c r="AI16" s="24" t="n">
        <f aca="false">AI14/((AJ4-Barber!C25)*Barber!C10)</f>
        <v>0.0030268634127853</v>
      </c>
      <c r="AJ16" s="24"/>
      <c r="AK16" s="45"/>
    </row>
    <row r="17" customFormat="false" ht="15.75" hidden="false" customHeight="false" outlineLevel="0" collapsed="false">
      <c r="A17" s="29"/>
      <c r="B17" s="52" t="s">
        <v>154</v>
      </c>
      <c r="C17" s="52" t="n">
        <f aca="false">D2-Barber!$E$4</f>
        <v>27</v>
      </c>
      <c r="D17" s="52"/>
      <c r="E17" s="29"/>
      <c r="F17" s="52" t="s">
        <v>154</v>
      </c>
      <c r="G17" s="52" t="n">
        <f aca="false">H2-Barber!$E$4</f>
        <v>27</v>
      </c>
      <c r="H17" s="52"/>
      <c r="I17" s="29"/>
      <c r="J17" s="52" t="s">
        <v>154</v>
      </c>
      <c r="K17" s="52" t="n">
        <f aca="false">L2-Barber!$E$4</f>
        <v>27</v>
      </c>
      <c r="L17" s="52"/>
      <c r="N17" s="52" t="s">
        <v>154</v>
      </c>
      <c r="O17" s="53" t="n">
        <f aca="false">P2-Barber!$D$4</f>
        <v>23</v>
      </c>
      <c r="P17" s="53"/>
      <c r="R17" s="52" t="s">
        <v>154</v>
      </c>
      <c r="S17" s="53" t="n">
        <f aca="false">T2-Barber!$D$4</f>
        <v>23</v>
      </c>
      <c r="T17" s="53"/>
      <c r="V17" s="52" t="s">
        <v>154</v>
      </c>
      <c r="W17" s="53" t="n">
        <f aca="false">X2-Barber!$D$4</f>
        <v>23</v>
      </c>
      <c r="X17" s="53"/>
      <c r="Y17" s="0"/>
      <c r="Z17" s="52" t="s">
        <v>154</v>
      </c>
      <c r="AA17" s="54" t="n">
        <f aca="false">AB2-Barber!$C$4</f>
        <v>17</v>
      </c>
      <c r="AB17" s="53"/>
      <c r="AD17" s="52" t="s">
        <v>154</v>
      </c>
      <c r="AE17" s="53" t="n">
        <f aca="false">AF2-Barber!$C$4</f>
        <v>17</v>
      </c>
      <c r="AF17" s="53"/>
      <c r="AH17" s="52" t="s">
        <v>154</v>
      </c>
      <c r="AI17" s="53" t="n">
        <f aca="false">AJ2-Barber!$C$4</f>
        <v>17</v>
      </c>
      <c r="AJ17" s="53"/>
      <c r="AK17" s="45"/>
    </row>
    <row r="18" customFormat="false" ht="15.75" hidden="false" customHeight="false" outlineLevel="0" collapsed="false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V18" s="29"/>
      <c r="W18" s="29"/>
      <c r="X18" s="29"/>
      <c r="Y18" s="55"/>
    </row>
    <row r="19" customFormat="false" ht="15" hidden="false" customHeight="false" outlineLevel="0" collapsed="false">
      <c r="A19" s="29"/>
      <c r="B19" s="30" t="s">
        <v>155</v>
      </c>
      <c r="C19" s="31" t="s">
        <v>57</v>
      </c>
      <c r="D19" s="32" t="n">
        <v>41665</v>
      </c>
      <c r="E19" s="29"/>
      <c r="F19" s="30" t="s">
        <v>155</v>
      </c>
      <c r="G19" s="31" t="s">
        <v>57</v>
      </c>
      <c r="H19" s="32" t="n">
        <v>41665</v>
      </c>
      <c r="I19" s="29"/>
      <c r="J19" s="30" t="s">
        <v>155</v>
      </c>
      <c r="K19" s="31" t="s">
        <v>57</v>
      </c>
      <c r="L19" s="32" t="n">
        <v>41665</v>
      </c>
      <c r="N19" s="30" t="s">
        <v>155</v>
      </c>
      <c r="O19" s="31" t="s">
        <v>57</v>
      </c>
      <c r="P19" s="32" t="n">
        <v>41665</v>
      </c>
      <c r="Q19" s="29"/>
      <c r="R19" s="30" t="s">
        <v>155</v>
      </c>
      <c r="S19" s="31" t="s">
        <v>57</v>
      </c>
      <c r="T19" s="32" t="n">
        <v>41665</v>
      </c>
      <c r="U19" s="29"/>
      <c r="V19" s="30" t="s">
        <v>155</v>
      </c>
      <c r="W19" s="31" t="s">
        <v>57</v>
      </c>
      <c r="X19" s="32" t="n">
        <v>41665</v>
      </c>
      <c r="Y19" s="55"/>
      <c r="Z19" s="30" t="s">
        <v>155</v>
      </c>
      <c r="AA19" s="31" t="s">
        <v>57</v>
      </c>
      <c r="AB19" s="32" t="n">
        <v>41665</v>
      </c>
      <c r="AC19" s="29"/>
      <c r="AD19" s="30" t="s">
        <v>155</v>
      </c>
      <c r="AE19" s="31" t="s">
        <v>57</v>
      </c>
      <c r="AF19" s="32" t="n">
        <v>41665</v>
      </c>
      <c r="AG19" s="29"/>
      <c r="AH19" s="30" t="s">
        <v>155</v>
      </c>
      <c r="AI19" s="31" t="s">
        <v>57</v>
      </c>
      <c r="AJ19" s="32" t="n">
        <v>41665</v>
      </c>
      <c r="AK19" s="55"/>
    </row>
    <row r="20" customFormat="false" ht="15" hidden="false" customHeight="false" outlineLevel="0" collapsed="false">
      <c r="A20" s="29"/>
      <c r="B20" s="37" t="s">
        <v>58</v>
      </c>
      <c r="C20" s="37" t="s">
        <v>59</v>
      </c>
      <c r="D20" s="37" t="s">
        <v>60</v>
      </c>
      <c r="E20" s="29"/>
      <c r="F20" s="37" t="s">
        <v>58</v>
      </c>
      <c r="G20" s="37" t="s">
        <v>59</v>
      </c>
      <c r="H20" s="37" t="s">
        <v>60</v>
      </c>
      <c r="I20" s="29"/>
      <c r="J20" s="37" t="s">
        <v>58</v>
      </c>
      <c r="K20" s="37" t="s">
        <v>59</v>
      </c>
      <c r="L20" s="37" t="s">
        <v>60</v>
      </c>
      <c r="N20" s="37" t="s">
        <v>58</v>
      </c>
      <c r="O20" s="37" t="s">
        <v>59</v>
      </c>
      <c r="P20" s="37" t="s">
        <v>60</v>
      </c>
      <c r="Q20" s="29"/>
      <c r="R20" s="37" t="s">
        <v>58</v>
      </c>
      <c r="S20" s="37" t="s">
        <v>59</v>
      </c>
      <c r="T20" s="37" t="s">
        <v>60</v>
      </c>
      <c r="U20" s="29"/>
      <c r="V20" s="37" t="s">
        <v>58</v>
      </c>
      <c r="W20" s="37" t="s">
        <v>59</v>
      </c>
      <c r="X20" s="37" t="s">
        <v>60</v>
      </c>
      <c r="Y20" s="55"/>
      <c r="Z20" s="37" t="s">
        <v>58</v>
      </c>
      <c r="AA20" s="37" t="s">
        <v>59</v>
      </c>
      <c r="AB20" s="37" t="s">
        <v>60</v>
      </c>
      <c r="AC20" s="29"/>
      <c r="AD20" s="37" t="s">
        <v>58</v>
      </c>
      <c r="AE20" s="37" t="s">
        <v>59</v>
      </c>
      <c r="AF20" s="37" t="s">
        <v>60</v>
      </c>
      <c r="AG20" s="29"/>
      <c r="AH20" s="37" t="s">
        <v>58</v>
      </c>
      <c r="AI20" s="37" t="s">
        <v>59</v>
      </c>
      <c r="AJ20" s="37" t="s">
        <v>60</v>
      </c>
      <c r="AK20" s="55"/>
    </row>
    <row r="21" customFormat="false" ht="15" hidden="false" customHeight="false" outlineLevel="0" collapsed="false">
      <c r="A21" s="29"/>
      <c r="B21" s="23" t="s">
        <v>61</v>
      </c>
      <c r="C21" s="23" t="n">
        <v>0</v>
      </c>
      <c r="D21" s="41" t="n">
        <v>41665.6409722222</v>
      </c>
      <c r="E21" s="29"/>
      <c r="F21" s="23" t="s">
        <v>62</v>
      </c>
      <c r="G21" s="23" t="n">
        <v>0</v>
      </c>
      <c r="H21" s="41" t="n">
        <v>41665.6513888889</v>
      </c>
      <c r="I21" s="29"/>
      <c r="J21" s="23" t="s">
        <v>63</v>
      </c>
      <c r="K21" s="23" t="n">
        <v>0</v>
      </c>
      <c r="L21" s="41" t="n">
        <v>41665.6576388889</v>
      </c>
      <c r="N21" s="23" t="s">
        <v>64</v>
      </c>
      <c r="O21" s="23" t="n">
        <v>0</v>
      </c>
      <c r="P21" s="41" t="n">
        <v>41665.7034722222</v>
      </c>
      <c r="Q21" s="29"/>
      <c r="R21" s="23" t="s">
        <v>65</v>
      </c>
      <c r="S21" s="23" t="n">
        <v>1</v>
      </c>
      <c r="T21" s="41" t="n">
        <v>41665.6972222222</v>
      </c>
      <c r="U21" s="29"/>
      <c r="V21" s="23" t="s">
        <v>66</v>
      </c>
      <c r="W21" s="23" t="n">
        <v>1</v>
      </c>
      <c r="X21" s="41" t="n">
        <v>41665.6833333333</v>
      </c>
      <c r="Y21" s="55"/>
      <c r="Z21" s="23" t="s">
        <v>67</v>
      </c>
      <c r="AA21" s="23" t="n">
        <v>0</v>
      </c>
      <c r="AB21" s="41" t="n">
        <v>41665.7291666667</v>
      </c>
      <c r="AC21" s="29"/>
      <c r="AD21" s="23" t="s">
        <v>68</v>
      </c>
      <c r="AE21" s="23" t="n">
        <v>0</v>
      </c>
      <c r="AF21" s="41" t="n">
        <v>41665.7222222222</v>
      </c>
      <c r="AG21" s="29"/>
      <c r="AH21" s="16" t="s">
        <v>69</v>
      </c>
      <c r="AI21" s="23" t="n">
        <v>0</v>
      </c>
      <c r="AJ21" s="41" t="n">
        <v>41665.7152777778</v>
      </c>
      <c r="AK21" s="55"/>
    </row>
    <row r="22" customFormat="false" ht="15" hidden="false" customHeight="false" outlineLevel="0" collapsed="false">
      <c r="A22" s="29"/>
      <c r="B22" s="24" t="s">
        <v>70</v>
      </c>
      <c r="C22" s="24" t="n">
        <v>0</v>
      </c>
      <c r="D22" s="41" t="n">
        <v>41665.6409722222</v>
      </c>
      <c r="E22" s="29"/>
      <c r="F22" s="24" t="s">
        <v>71</v>
      </c>
      <c r="G22" s="24" t="n">
        <v>0</v>
      </c>
      <c r="H22" s="41" t="n">
        <v>41665.6513888889</v>
      </c>
      <c r="I22" s="29"/>
      <c r="J22" s="24" t="s">
        <v>72</v>
      </c>
      <c r="K22" s="24" t="n">
        <v>0</v>
      </c>
      <c r="L22" s="41" t="n">
        <v>41665.6576388889</v>
      </c>
      <c r="N22" s="24" t="s">
        <v>73</v>
      </c>
      <c r="O22" s="24" t="n">
        <v>2</v>
      </c>
      <c r="P22" s="41" t="n">
        <v>41665.7034722222</v>
      </c>
      <c r="Q22" s="29"/>
      <c r="R22" s="24" t="s">
        <v>74</v>
      </c>
      <c r="S22" s="24" t="n">
        <v>0</v>
      </c>
      <c r="T22" s="41" t="n">
        <v>41665.6972222222</v>
      </c>
      <c r="U22" s="29"/>
      <c r="V22" s="24" t="s">
        <v>75</v>
      </c>
      <c r="W22" s="24" t="n">
        <v>0</v>
      </c>
      <c r="X22" s="41" t="n">
        <v>41665.6833333333</v>
      </c>
      <c r="Y22" s="55"/>
      <c r="Z22" s="24" t="s">
        <v>76</v>
      </c>
      <c r="AA22" s="24" t="n">
        <v>0</v>
      </c>
      <c r="AB22" s="41" t="n">
        <v>41665.7291666667</v>
      </c>
      <c r="AC22" s="29"/>
      <c r="AD22" s="24" t="s">
        <v>77</v>
      </c>
      <c r="AE22" s="24" t="n">
        <v>0</v>
      </c>
      <c r="AF22" s="41" t="n">
        <v>41665.7222222222</v>
      </c>
      <c r="AG22" s="29"/>
      <c r="AH22" s="13" t="s">
        <v>78</v>
      </c>
      <c r="AI22" s="24" t="n">
        <v>0</v>
      </c>
      <c r="AJ22" s="41" t="n">
        <v>41665.7152777778</v>
      </c>
      <c r="AK22" s="55"/>
    </row>
    <row r="23" customFormat="false" ht="15" hidden="false" customHeight="false" outlineLevel="0" collapsed="false">
      <c r="A23" s="29"/>
      <c r="B23" s="24" t="s">
        <v>79</v>
      </c>
      <c r="C23" s="24" t="n">
        <v>0</v>
      </c>
      <c r="D23" s="41" t="n">
        <v>41665.6409722222</v>
      </c>
      <c r="E23" s="29"/>
      <c r="F23" s="24" t="s">
        <v>80</v>
      </c>
      <c r="G23" s="24" t="n">
        <v>0</v>
      </c>
      <c r="H23" s="41" t="n">
        <v>41665.6513888889</v>
      </c>
      <c r="I23" s="29"/>
      <c r="J23" s="24" t="s">
        <v>81</v>
      </c>
      <c r="K23" s="24" t="n">
        <v>0</v>
      </c>
      <c r="L23" s="41" t="n">
        <v>41665.6576388889</v>
      </c>
      <c r="N23" s="24" t="s">
        <v>82</v>
      </c>
      <c r="O23" s="24" t="n">
        <v>0</v>
      </c>
      <c r="P23" s="41" t="n">
        <v>41665.7034722222</v>
      </c>
      <c r="Q23" s="29"/>
      <c r="R23" s="24" t="s">
        <v>83</v>
      </c>
      <c r="S23" s="24" t="n">
        <v>0</v>
      </c>
      <c r="T23" s="41" t="n">
        <v>41665.6972222222</v>
      </c>
      <c r="U23" s="29"/>
      <c r="V23" s="24" t="s">
        <v>84</v>
      </c>
      <c r="W23" s="24" t="n">
        <v>0</v>
      </c>
      <c r="X23" s="41" t="n">
        <v>41665.6833333333</v>
      </c>
      <c r="Y23" s="55"/>
      <c r="Z23" s="24" t="s">
        <v>85</v>
      </c>
      <c r="AA23" s="24" t="n">
        <v>0</v>
      </c>
      <c r="AB23" s="41" t="n">
        <v>41665.7291666667</v>
      </c>
      <c r="AC23" s="29"/>
      <c r="AD23" s="24" t="s">
        <v>86</v>
      </c>
      <c r="AE23" s="24" t="n">
        <v>0</v>
      </c>
      <c r="AF23" s="41" t="n">
        <v>41665.7222222222</v>
      </c>
      <c r="AG23" s="29"/>
      <c r="AH23" s="13" t="s">
        <v>87</v>
      </c>
      <c r="AI23" s="24" t="n">
        <v>0</v>
      </c>
      <c r="AJ23" s="41" t="n">
        <v>41665.7152777778</v>
      </c>
      <c r="AK23" s="55"/>
    </row>
    <row r="24" customFormat="false" ht="15" hidden="false" customHeight="false" outlineLevel="0" collapsed="false">
      <c r="A24" s="29"/>
      <c r="B24" s="24" t="s">
        <v>88</v>
      </c>
      <c r="C24" s="24" t="n">
        <v>0</v>
      </c>
      <c r="D24" s="41" t="n">
        <v>41665.6409722222</v>
      </c>
      <c r="E24" s="29"/>
      <c r="F24" s="24" t="s">
        <v>89</v>
      </c>
      <c r="G24" s="24" t="n">
        <v>0</v>
      </c>
      <c r="H24" s="41" t="n">
        <v>41665.6513888889</v>
      </c>
      <c r="I24" s="29"/>
      <c r="J24" s="24" t="s">
        <v>90</v>
      </c>
      <c r="K24" s="24" t="n">
        <v>0</v>
      </c>
      <c r="L24" s="41" t="n">
        <v>41665.6576388889</v>
      </c>
      <c r="N24" s="24" t="s">
        <v>91</v>
      </c>
      <c r="O24" s="24" t="n">
        <v>1</v>
      </c>
      <c r="P24" s="41" t="n">
        <v>41665.7034722222</v>
      </c>
      <c r="Q24" s="29"/>
      <c r="R24" s="24" t="s">
        <v>92</v>
      </c>
      <c r="S24" s="24" t="n">
        <v>0</v>
      </c>
      <c r="T24" s="41" t="n">
        <v>41665.6972222222</v>
      </c>
      <c r="U24" s="29"/>
      <c r="V24" s="24" t="s">
        <v>93</v>
      </c>
      <c r="W24" s="24" t="n">
        <v>0</v>
      </c>
      <c r="X24" s="41" t="n">
        <v>41665.6833333333</v>
      </c>
      <c r="Y24" s="55"/>
      <c r="Z24" s="24" t="s">
        <v>94</v>
      </c>
      <c r="AA24" s="24" t="n">
        <v>0</v>
      </c>
      <c r="AB24" s="41" t="n">
        <v>41665.7291666667</v>
      </c>
      <c r="AC24" s="29"/>
      <c r="AD24" s="24" t="s">
        <v>95</v>
      </c>
      <c r="AE24" s="24" t="n">
        <v>0</v>
      </c>
      <c r="AF24" s="41" t="n">
        <v>41665.7222222222</v>
      </c>
      <c r="AG24" s="29"/>
      <c r="AH24" s="13" t="s">
        <v>96</v>
      </c>
      <c r="AI24" s="24" t="n">
        <v>0</v>
      </c>
      <c r="AJ24" s="41" t="n">
        <v>41665.7152777778</v>
      </c>
      <c r="AK24" s="55"/>
    </row>
    <row r="25" customFormat="false" ht="15" hidden="false" customHeight="false" outlineLevel="0" collapsed="false">
      <c r="A25" s="29"/>
      <c r="B25" s="24" t="s">
        <v>97</v>
      </c>
      <c r="C25" s="24" t="n">
        <v>0</v>
      </c>
      <c r="D25" s="41" t="n">
        <v>41665.6409722222</v>
      </c>
      <c r="E25" s="29"/>
      <c r="F25" s="24" t="s">
        <v>98</v>
      </c>
      <c r="G25" s="24" t="n">
        <v>0</v>
      </c>
      <c r="H25" s="41" t="n">
        <v>41665.6513888889</v>
      </c>
      <c r="I25" s="29"/>
      <c r="J25" s="24" t="s">
        <v>99</v>
      </c>
      <c r="K25" s="24" t="n">
        <v>0</v>
      </c>
      <c r="L25" s="41" t="n">
        <v>41665.6576388889</v>
      </c>
      <c r="N25" s="24" t="s">
        <v>100</v>
      </c>
      <c r="O25" s="24" t="n">
        <v>0</v>
      </c>
      <c r="P25" s="41" t="n">
        <v>41665.7034722222</v>
      </c>
      <c r="Q25" s="29"/>
      <c r="R25" s="24" t="s">
        <v>101</v>
      </c>
      <c r="S25" s="24" t="n">
        <v>0</v>
      </c>
      <c r="T25" s="41" t="n">
        <v>41665.6972222222</v>
      </c>
      <c r="U25" s="29"/>
      <c r="V25" s="24" t="s">
        <v>102</v>
      </c>
      <c r="W25" s="24" t="n">
        <v>1</v>
      </c>
      <c r="X25" s="41" t="n">
        <v>41665.6833333333</v>
      </c>
      <c r="Y25" s="55"/>
      <c r="Z25" s="24" t="s">
        <v>103</v>
      </c>
      <c r="AA25" s="24" t="n">
        <v>0</v>
      </c>
      <c r="AB25" s="41" t="n">
        <v>41665.7291666667</v>
      </c>
      <c r="AC25" s="29"/>
      <c r="AD25" s="24" t="s">
        <v>104</v>
      </c>
      <c r="AE25" s="24" t="n">
        <v>0</v>
      </c>
      <c r="AF25" s="41" t="n">
        <v>41665.7222222222</v>
      </c>
      <c r="AG25" s="29"/>
      <c r="AH25" s="13" t="s">
        <v>105</v>
      </c>
      <c r="AI25" s="24" t="n">
        <v>0</v>
      </c>
      <c r="AJ25" s="41" t="n">
        <v>41665.7152777778</v>
      </c>
      <c r="AK25" s="55"/>
    </row>
    <row r="26" customFormat="false" ht="15" hidden="false" customHeight="false" outlineLevel="0" collapsed="false">
      <c r="A26" s="29"/>
      <c r="B26" s="24" t="s">
        <v>106</v>
      </c>
      <c r="C26" s="24" t="n">
        <v>0</v>
      </c>
      <c r="D26" s="41" t="n">
        <v>41665.6409722222</v>
      </c>
      <c r="E26" s="29"/>
      <c r="F26" s="24" t="s">
        <v>107</v>
      </c>
      <c r="G26" s="24" t="n">
        <v>0</v>
      </c>
      <c r="H26" s="41" t="n">
        <v>41665.6513888889</v>
      </c>
      <c r="I26" s="29"/>
      <c r="J26" s="24" t="s">
        <v>108</v>
      </c>
      <c r="K26" s="24" t="n">
        <v>0</v>
      </c>
      <c r="L26" s="41" t="n">
        <v>41665.6576388889</v>
      </c>
      <c r="N26" s="24" t="s">
        <v>109</v>
      </c>
      <c r="O26" s="24" t="n">
        <v>0</v>
      </c>
      <c r="P26" s="41" t="n">
        <v>41665.7034722222</v>
      </c>
      <c r="Q26" s="29"/>
      <c r="R26" s="24" t="s">
        <v>110</v>
      </c>
      <c r="S26" s="24" t="n">
        <v>0</v>
      </c>
      <c r="T26" s="41" t="n">
        <v>41665.6972222222</v>
      </c>
      <c r="U26" s="29"/>
      <c r="V26" s="24" t="s">
        <v>111</v>
      </c>
      <c r="W26" s="24" t="n">
        <v>1</v>
      </c>
      <c r="X26" s="41" t="n">
        <v>41665.6833333333</v>
      </c>
      <c r="Y26" s="55"/>
      <c r="Z26" s="24" t="s">
        <v>112</v>
      </c>
      <c r="AA26" s="24" t="n">
        <v>0</v>
      </c>
      <c r="AB26" s="41" t="n">
        <v>41665.7291666667</v>
      </c>
      <c r="AC26" s="29"/>
      <c r="AD26" s="24" t="s">
        <v>113</v>
      </c>
      <c r="AE26" s="24" t="n">
        <v>0</v>
      </c>
      <c r="AF26" s="41" t="n">
        <v>41665.7222222222</v>
      </c>
      <c r="AG26" s="29"/>
      <c r="AH26" s="13" t="s">
        <v>114</v>
      </c>
      <c r="AI26" s="24" t="n">
        <v>0</v>
      </c>
      <c r="AJ26" s="41" t="n">
        <v>41665.7152777778</v>
      </c>
      <c r="AK26" s="55"/>
    </row>
    <row r="27" customFormat="false" ht="15" hidden="false" customHeight="false" outlineLevel="0" collapsed="false">
      <c r="A27" s="29"/>
      <c r="B27" s="24" t="s">
        <v>115</v>
      </c>
      <c r="C27" s="24" t="n">
        <v>0</v>
      </c>
      <c r="D27" s="41" t="n">
        <v>41665.6409722222</v>
      </c>
      <c r="E27" s="29"/>
      <c r="F27" s="24" t="s">
        <v>116</v>
      </c>
      <c r="G27" s="24" t="n">
        <v>0</v>
      </c>
      <c r="H27" s="41" t="n">
        <v>41665.6513888889</v>
      </c>
      <c r="I27" s="29"/>
      <c r="J27" s="24" t="s">
        <v>117</v>
      </c>
      <c r="K27" s="24" t="n">
        <v>0</v>
      </c>
      <c r="L27" s="41" t="n">
        <v>41665.6576388889</v>
      </c>
      <c r="N27" s="24" t="s">
        <v>118</v>
      </c>
      <c r="O27" s="24" t="n">
        <v>0</v>
      </c>
      <c r="P27" s="41" t="n">
        <v>41665.7034722222</v>
      </c>
      <c r="Q27" s="29"/>
      <c r="R27" s="24" t="s">
        <v>119</v>
      </c>
      <c r="S27" s="24" t="n">
        <v>2</v>
      </c>
      <c r="T27" s="41" t="n">
        <v>41665.6972222222</v>
      </c>
      <c r="U27" s="29"/>
      <c r="V27" s="24" t="s">
        <v>120</v>
      </c>
      <c r="W27" s="24" t="n">
        <v>3</v>
      </c>
      <c r="X27" s="41" t="n">
        <v>41665.6833333333</v>
      </c>
      <c r="Y27" s="55"/>
      <c r="Z27" s="24" t="s">
        <v>121</v>
      </c>
      <c r="AA27" s="24" t="n">
        <v>0</v>
      </c>
      <c r="AB27" s="41" t="n">
        <v>41665.7291666667</v>
      </c>
      <c r="AC27" s="29"/>
      <c r="AD27" s="24" t="s">
        <v>122</v>
      </c>
      <c r="AE27" s="24" t="n">
        <v>0</v>
      </c>
      <c r="AF27" s="41" t="n">
        <v>41665.7222222222</v>
      </c>
      <c r="AG27" s="29"/>
      <c r="AH27" s="13" t="s">
        <v>123</v>
      </c>
      <c r="AI27" s="24" t="n">
        <v>0</v>
      </c>
      <c r="AJ27" s="41" t="n">
        <v>41665.7152777778</v>
      </c>
      <c r="AK27" s="55"/>
    </row>
    <row r="28" customFormat="false" ht="15" hidden="false" customHeight="false" outlineLevel="0" collapsed="false">
      <c r="A28" s="29"/>
      <c r="B28" s="24" t="s">
        <v>124</v>
      </c>
      <c r="C28" s="24" t="n">
        <v>0</v>
      </c>
      <c r="D28" s="41" t="n">
        <v>41665.6409722222</v>
      </c>
      <c r="E28" s="29"/>
      <c r="F28" s="24" t="s">
        <v>125</v>
      </c>
      <c r="G28" s="24" t="n">
        <v>0</v>
      </c>
      <c r="H28" s="41" t="n">
        <v>41665.6513888889</v>
      </c>
      <c r="I28" s="29"/>
      <c r="J28" s="24" t="s">
        <v>126</v>
      </c>
      <c r="K28" s="24" t="n">
        <v>0</v>
      </c>
      <c r="L28" s="41" t="n">
        <v>41665.6576388889</v>
      </c>
      <c r="N28" s="24" t="s">
        <v>127</v>
      </c>
      <c r="O28" s="24" t="n">
        <v>0</v>
      </c>
      <c r="P28" s="41" t="n">
        <v>41665.7034722222</v>
      </c>
      <c r="Q28" s="29"/>
      <c r="R28" s="24" t="s">
        <v>128</v>
      </c>
      <c r="S28" s="24" t="n">
        <v>0</v>
      </c>
      <c r="T28" s="41" t="n">
        <v>41665.6972222222</v>
      </c>
      <c r="U28" s="29"/>
      <c r="V28" s="24" t="s">
        <v>129</v>
      </c>
      <c r="W28" s="24" t="n">
        <v>0</v>
      </c>
      <c r="X28" s="41" t="n">
        <v>41665.6833333333</v>
      </c>
      <c r="Y28" s="55"/>
      <c r="Z28" s="24" t="s">
        <v>130</v>
      </c>
      <c r="AA28" s="24" t="n">
        <v>0</v>
      </c>
      <c r="AB28" s="41" t="n">
        <v>41665.7291666667</v>
      </c>
      <c r="AC28" s="29"/>
      <c r="AD28" s="24" t="s">
        <v>131</v>
      </c>
      <c r="AE28" s="24" t="n">
        <v>1</v>
      </c>
      <c r="AF28" s="41" t="n">
        <v>41665.7222222222</v>
      </c>
      <c r="AG28" s="29"/>
      <c r="AH28" s="13" t="s">
        <v>132</v>
      </c>
      <c r="AI28" s="24" t="n">
        <v>0</v>
      </c>
      <c r="AJ28" s="41" t="n">
        <v>41665.7152777778</v>
      </c>
      <c r="AK28" s="55"/>
    </row>
    <row r="29" customFormat="false" ht="15" hidden="false" customHeight="false" outlineLevel="0" collapsed="false">
      <c r="A29" s="29"/>
      <c r="B29" s="24" t="s">
        <v>133</v>
      </c>
      <c r="C29" s="24" t="n">
        <v>0</v>
      </c>
      <c r="D29" s="41" t="n">
        <v>41665.6409722222</v>
      </c>
      <c r="E29" s="29"/>
      <c r="F29" s="24" t="s">
        <v>134</v>
      </c>
      <c r="G29" s="24" t="n">
        <v>0</v>
      </c>
      <c r="H29" s="41" t="n">
        <v>41665.6513888889</v>
      </c>
      <c r="I29" s="29"/>
      <c r="J29" s="24" t="s">
        <v>135</v>
      </c>
      <c r="K29" s="24" t="n">
        <v>0</v>
      </c>
      <c r="L29" s="41" t="n">
        <v>41665.6576388889</v>
      </c>
      <c r="N29" s="24" t="s">
        <v>136</v>
      </c>
      <c r="O29" s="24" t="n">
        <v>0</v>
      </c>
      <c r="P29" s="41" t="n">
        <v>41665.7034722222</v>
      </c>
      <c r="Q29" s="29"/>
      <c r="R29" s="24" t="s">
        <v>137</v>
      </c>
      <c r="S29" s="24" t="n">
        <v>2</v>
      </c>
      <c r="T29" s="41" t="n">
        <v>41665.6972222222</v>
      </c>
      <c r="U29" s="29"/>
      <c r="V29" s="24" t="s">
        <v>138</v>
      </c>
      <c r="W29" s="24" t="n">
        <v>0</v>
      </c>
      <c r="X29" s="41" t="n">
        <v>41665.6833333333</v>
      </c>
      <c r="Y29" s="55"/>
      <c r="Z29" s="24" t="s">
        <v>139</v>
      </c>
      <c r="AA29" s="24" t="n">
        <v>0</v>
      </c>
      <c r="AB29" s="41" t="n">
        <v>41665.7291666667</v>
      </c>
      <c r="AC29" s="29"/>
      <c r="AD29" s="24" t="s">
        <v>140</v>
      </c>
      <c r="AE29" s="24" t="n">
        <v>0</v>
      </c>
      <c r="AF29" s="41" t="n">
        <v>41665.7222222222</v>
      </c>
      <c r="AG29" s="29"/>
      <c r="AH29" s="13" t="s">
        <v>141</v>
      </c>
      <c r="AI29" s="24" t="n">
        <v>0</v>
      </c>
      <c r="AJ29" s="41" t="n">
        <v>41665.7152777778</v>
      </c>
      <c r="AK29" s="55"/>
    </row>
    <row r="30" customFormat="false" ht="15.75" hidden="false" customHeight="false" outlineLevel="0" collapsed="false">
      <c r="A30" s="29"/>
      <c r="B30" s="26" t="s">
        <v>142</v>
      </c>
      <c r="C30" s="26" t="n">
        <v>0</v>
      </c>
      <c r="D30" s="41" t="n">
        <v>41665.6409722222</v>
      </c>
      <c r="E30" s="29"/>
      <c r="F30" s="26" t="s">
        <v>143</v>
      </c>
      <c r="G30" s="26" t="n">
        <v>0</v>
      </c>
      <c r="H30" s="41" t="n">
        <v>41665.6513888889</v>
      </c>
      <c r="I30" s="29"/>
      <c r="J30" s="26" t="s">
        <v>144</v>
      </c>
      <c r="K30" s="26" t="n">
        <v>0</v>
      </c>
      <c r="L30" s="41" t="n">
        <v>41665.6576388889</v>
      </c>
      <c r="N30" s="26" t="s">
        <v>145</v>
      </c>
      <c r="O30" s="26" t="n">
        <v>0</v>
      </c>
      <c r="P30" s="41" t="n">
        <v>41665.7034722222</v>
      </c>
      <c r="Q30" s="29"/>
      <c r="R30" s="26" t="s">
        <v>146</v>
      </c>
      <c r="S30" s="26" t="n">
        <v>0</v>
      </c>
      <c r="T30" s="41" t="n">
        <v>41665.6972222222</v>
      </c>
      <c r="U30" s="29"/>
      <c r="V30" s="26" t="s">
        <v>147</v>
      </c>
      <c r="W30" s="26" t="n">
        <v>1</v>
      </c>
      <c r="X30" s="41" t="n">
        <v>41665.6833333333</v>
      </c>
      <c r="Y30" s="55"/>
      <c r="Z30" s="26" t="s">
        <v>148</v>
      </c>
      <c r="AA30" s="26" t="n">
        <v>0</v>
      </c>
      <c r="AB30" s="41" t="n">
        <v>41665.7291666667</v>
      </c>
      <c r="AC30" s="29"/>
      <c r="AD30" s="26" t="s">
        <v>149</v>
      </c>
      <c r="AE30" s="26" t="n">
        <v>0</v>
      </c>
      <c r="AF30" s="41" t="n">
        <v>41665.7222222222</v>
      </c>
      <c r="AG30" s="29"/>
      <c r="AH30" s="49" t="s">
        <v>150</v>
      </c>
      <c r="AI30" s="26" t="n">
        <v>0</v>
      </c>
      <c r="AJ30" s="41" t="n">
        <v>41665.7152777778</v>
      </c>
      <c r="AK30" s="55"/>
    </row>
    <row r="31" customFormat="false" ht="15" hidden="false" customHeight="false" outlineLevel="0" collapsed="false">
      <c r="A31" s="29"/>
      <c r="B31" s="24" t="s">
        <v>151</v>
      </c>
      <c r="C31" s="24" t="n">
        <f aca="false">AVERAGE(C21:C30)</f>
        <v>0</v>
      </c>
      <c r="D31" s="24"/>
      <c r="E31" s="29"/>
      <c r="F31" s="24" t="s">
        <v>151</v>
      </c>
      <c r="G31" s="24" t="n">
        <f aca="false">AVERAGE(G21:G30)</f>
        <v>0</v>
      </c>
      <c r="H31" s="24"/>
      <c r="I31" s="29"/>
      <c r="J31" s="24" t="s">
        <v>151</v>
      </c>
      <c r="K31" s="24"/>
      <c r="L31" s="24"/>
      <c r="N31" s="24" t="s">
        <v>151</v>
      </c>
      <c r="O31" s="24" t="n">
        <f aca="false">AVERAGE(O21:O30)</f>
        <v>0.3</v>
      </c>
      <c r="P31" s="24"/>
      <c r="Q31" s="29"/>
      <c r="R31" s="24" t="s">
        <v>151</v>
      </c>
      <c r="S31" s="24" t="n">
        <f aca="false">AVERAGE(S21:S30)</f>
        <v>0.5</v>
      </c>
      <c r="T31" s="24"/>
      <c r="U31" s="29"/>
      <c r="V31" s="24" t="s">
        <v>151</v>
      </c>
      <c r="W31" s="24" t="n">
        <f aca="false">AVERAGE(W21:W30)</f>
        <v>0.7</v>
      </c>
      <c r="X31" s="24"/>
      <c r="Y31" s="55"/>
      <c r="Z31" s="24" t="s">
        <v>151</v>
      </c>
      <c r="AA31" s="24" t="n">
        <f aca="false">AVERAGE(AA21:AA30)</f>
        <v>0</v>
      </c>
      <c r="AB31" s="24"/>
      <c r="AC31" s="29"/>
      <c r="AD31" s="24" t="s">
        <v>151</v>
      </c>
      <c r="AE31" s="24" t="n">
        <f aca="false">AVERAGE(AE21:AE30)</f>
        <v>0.1</v>
      </c>
      <c r="AF31" s="24"/>
      <c r="AG31" s="29"/>
      <c r="AH31" s="24" t="s">
        <v>151</v>
      </c>
      <c r="AI31" s="24" t="n">
        <f aca="false">AVERAGE(AI21:AI30)</f>
        <v>0</v>
      </c>
      <c r="AJ31" s="24"/>
      <c r="AK31" s="55"/>
    </row>
    <row r="32" customFormat="false" ht="15" hidden="false" customHeight="false" outlineLevel="0" collapsed="false">
      <c r="A32" s="29"/>
      <c r="B32" s="24" t="s">
        <v>152</v>
      </c>
      <c r="C32" s="24" t="n">
        <f aca="false">STDEV(C21:C30)</f>
        <v>0</v>
      </c>
      <c r="D32" s="24"/>
      <c r="E32" s="29"/>
      <c r="F32" s="24" t="s">
        <v>152</v>
      </c>
      <c r="G32" s="24" t="n">
        <f aca="false">STDEV(G21:G30)</f>
        <v>0</v>
      </c>
      <c r="H32" s="24"/>
      <c r="I32" s="29"/>
      <c r="J32" s="24" t="s">
        <v>152</v>
      </c>
      <c r="K32" s="24" t="n">
        <f aca="false">STDEV(K21:K30)</f>
        <v>0</v>
      </c>
      <c r="L32" s="24"/>
      <c r="N32" s="24" t="s">
        <v>152</v>
      </c>
      <c r="O32" s="24" t="n">
        <f aca="false">STDEV(O21:O30)</f>
        <v>0.674948557710553</v>
      </c>
      <c r="P32" s="24"/>
      <c r="Q32" s="29"/>
      <c r="R32" s="24" t="s">
        <v>152</v>
      </c>
      <c r="S32" s="24" t="n">
        <f aca="false">STDEV(S21:S30)</f>
        <v>0.849836585598798</v>
      </c>
      <c r="T32" s="24"/>
      <c r="U32" s="29"/>
      <c r="V32" s="24" t="s">
        <v>152</v>
      </c>
      <c r="W32" s="24" t="n">
        <f aca="false">STDEV(W21:W30)</f>
        <v>0.948683298050514</v>
      </c>
      <c r="X32" s="24"/>
      <c r="Y32" s="55"/>
      <c r="Z32" s="24" t="s">
        <v>152</v>
      </c>
      <c r="AA32" s="24" t="n">
        <f aca="false">STDEV(AA21:AA30)</f>
        <v>0</v>
      </c>
      <c r="AB32" s="24"/>
      <c r="AC32" s="29"/>
      <c r="AD32" s="24" t="s">
        <v>152</v>
      </c>
      <c r="AE32" s="24" t="n">
        <f aca="false">STDEV(AE21:AE30)</f>
        <v>0.316227766016838</v>
      </c>
      <c r="AF32" s="24"/>
      <c r="AG32" s="29"/>
      <c r="AH32" s="24" t="s">
        <v>152</v>
      </c>
      <c r="AI32" s="24" t="n">
        <f aca="false">STDEV(AI21:AI30)</f>
        <v>0</v>
      </c>
      <c r="AJ32" s="24"/>
      <c r="AK32" s="55"/>
    </row>
    <row r="33" customFormat="false" ht="15" hidden="false" customHeight="false" outlineLevel="0" collapsed="false">
      <c r="A33" s="29"/>
      <c r="B33" s="24" t="s">
        <v>153</v>
      </c>
      <c r="C33" s="24" t="n">
        <f aca="false">C31/((D21-D4)*Barber!E10)</f>
        <v>0</v>
      </c>
      <c r="D33" s="24"/>
      <c r="E33" s="29"/>
      <c r="F33" s="24" t="s">
        <v>153</v>
      </c>
      <c r="G33" s="24" t="n">
        <f aca="false">G31/((H21-H4)*Barber!E10)</f>
        <v>0</v>
      </c>
      <c r="H33" s="24"/>
      <c r="I33" s="29"/>
      <c r="J33" s="24" t="s">
        <v>153</v>
      </c>
      <c r="K33" s="24" t="n">
        <f aca="false">K31/((L21-L4)*Barber!E10)</f>
        <v>0</v>
      </c>
      <c r="L33" s="24"/>
      <c r="N33" s="24" t="s">
        <v>153</v>
      </c>
      <c r="O33" s="24" t="n">
        <f aca="false">O31/((P21-P4)*Barber!D10)</f>
        <v>0.00182712579058043</v>
      </c>
      <c r="P33" s="24"/>
      <c r="Q33" s="29"/>
      <c r="R33" s="24" t="s">
        <v>153</v>
      </c>
      <c r="S33" s="24" t="n">
        <f aca="false">S31/((T21-T4)*Barber!D10)</f>
        <v>0.00304200304199906</v>
      </c>
      <c r="T33" s="24"/>
      <c r="U33" s="29"/>
      <c r="V33" s="24" t="s">
        <v>153</v>
      </c>
      <c r="W33" s="24" t="n">
        <f aca="false">W31/((X21-X4)*Barber!D10)</f>
        <v>0.00426329351135435</v>
      </c>
      <c r="X33" s="24"/>
      <c r="Y33" s="55"/>
      <c r="Z33" s="24" t="s">
        <v>153</v>
      </c>
      <c r="AA33" s="24" t="n">
        <f aca="false">AA31/((AB21-AB4)*Barber!E10)</f>
        <v>0</v>
      </c>
      <c r="AB33" s="24"/>
      <c r="AC33" s="29"/>
      <c r="AD33" s="24" t="s">
        <v>153</v>
      </c>
      <c r="AE33" s="24" t="n">
        <f aca="false">AE31/((AF21-AF4)*Barber!C10)</f>
        <v>0.00187463386058024</v>
      </c>
      <c r="AF33" s="24"/>
      <c r="AG33" s="29"/>
      <c r="AH33" s="24" t="s">
        <v>153</v>
      </c>
      <c r="AI33" s="24" t="n">
        <f aca="false">AI31/((AJ21-AJ4)*Barber!C10)</f>
        <v>0</v>
      </c>
      <c r="AJ33" s="24"/>
      <c r="AK33" s="55"/>
    </row>
    <row r="34" customFormat="false" ht="15.75" hidden="false" customHeight="false" outlineLevel="0" collapsed="false">
      <c r="A34" s="29"/>
      <c r="B34" s="52" t="s">
        <v>154</v>
      </c>
      <c r="C34" s="52" t="n">
        <f aca="false">D19-Barber!$E$4</f>
        <v>29</v>
      </c>
      <c r="D34" s="52"/>
      <c r="E34" s="29"/>
      <c r="F34" s="52" t="s">
        <v>154</v>
      </c>
      <c r="G34" s="52" t="n">
        <f aca="false">H19-Barber!$E$4</f>
        <v>29</v>
      </c>
      <c r="H34" s="52"/>
      <c r="I34" s="29"/>
      <c r="J34" s="52" t="s">
        <v>154</v>
      </c>
      <c r="K34" s="52" t="n">
        <f aca="false">L19-Barber!$E$4</f>
        <v>29</v>
      </c>
      <c r="L34" s="52"/>
      <c r="N34" s="52" t="s">
        <v>154</v>
      </c>
      <c r="O34" s="52" t="n">
        <f aca="false">P19-Barber!$D$4</f>
        <v>25</v>
      </c>
      <c r="P34" s="52"/>
      <c r="Q34" s="29"/>
      <c r="R34" s="52" t="s">
        <v>154</v>
      </c>
      <c r="S34" s="52" t="n">
        <f aca="false">T19-Barber!$D$4</f>
        <v>25</v>
      </c>
      <c r="T34" s="52"/>
      <c r="U34" s="29"/>
      <c r="V34" s="52" t="s">
        <v>154</v>
      </c>
      <c r="W34" s="52" t="n">
        <f aca="false">X19-Barber!$D$4</f>
        <v>25</v>
      </c>
      <c r="X34" s="52"/>
      <c r="Y34" s="55"/>
      <c r="Z34" s="52" t="s">
        <v>154</v>
      </c>
      <c r="AA34" s="52" t="n">
        <f aca="false">AB19-Barber!$C$4</f>
        <v>19</v>
      </c>
      <c r="AB34" s="52"/>
      <c r="AC34" s="29"/>
      <c r="AD34" s="52" t="s">
        <v>154</v>
      </c>
      <c r="AE34" s="52" t="n">
        <f aca="false">AF19-Barber!$C$4</f>
        <v>19</v>
      </c>
      <c r="AF34" s="52"/>
      <c r="AG34" s="29"/>
      <c r="AH34" s="52" t="s">
        <v>154</v>
      </c>
      <c r="AI34" s="52" t="n">
        <f aca="false">AJ19-Barber!$C$4</f>
        <v>19</v>
      </c>
      <c r="AJ34" s="52"/>
      <c r="AK34" s="55"/>
    </row>
    <row r="35" customFormat="false" ht="15.75" hidden="false" customHeight="false" outlineLevel="0" collapsed="false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55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55"/>
    </row>
    <row r="36" customFormat="false" ht="15" hidden="false" customHeight="false" outlineLevel="0" collapsed="false">
      <c r="A36" s="29"/>
      <c r="B36" s="30" t="s">
        <v>156</v>
      </c>
      <c r="C36" s="31" t="s">
        <v>57</v>
      </c>
      <c r="D36" s="32" t="n">
        <v>41668</v>
      </c>
      <c r="E36" s="29"/>
      <c r="F36" s="30" t="s">
        <v>156</v>
      </c>
      <c r="G36" s="31" t="s">
        <v>57</v>
      </c>
      <c r="H36" s="32" t="n">
        <v>41668</v>
      </c>
      <c r="I36" s="29"/>
      <c r="J36" s="30" t="s">
        <v>156</v>
      </c>
      <c r="K36" s="31" t="s">
        <v>57</v>
      </c>
      <c r="L36" s="32" t="n">
        <v>41668</v>
      </c>
      <c r="N36" s="30" t="s">
        <v>156</v>
      </c>
      <c r="O36" s="31" t="s">
        <v>57</v>
      </c>
      <c r="P36" s="32" t="n">
        <v>41668</v>
      </c>
      <c r="Q36" s="29"/>
      <c r="R36" s="30" t="s">
        <v>156</v>
      </c>
      <c r="S36" s="31" t="s">
        <v>57</v>
      </c>
      <c r="T36" s="32" t="n">
        <v>41668</v>
      </c>
      <c r="U36" s="29"/>
      <c r="V36" s="30" t="s">
        <v>156</v>
      </c>
      <c r="W36" s="31" t="s">
        <v>57</v>
      </c>
      <c r="X36" s="32" t="n">
        <v>41668</v>
      </c>
      <c r="Y36" s="55"/>
      <c r="Z36" s="30" t="s">
        <v>156</v>
      </c>
      <c r="AA36" s="31" t="s">
        <v>57</v>
      </c>
      <c r="AB36" s="32" t="n">
        <v>41668</v>
      </c>
      <c r="AC36" s="29"/>
      <c r="AD36" s="30" t="s">
        <v>156</v>
      </c>
      <c r="AE36" s="31" t="s">
        <v>57</v>
      </c>
      <c r="AF36" s="32" t="n">
        <v>41668</v>
      </c>
      <c r="AG36" s="29"/>
      <c r="AH36" s="30" t="s">
        <v>156</v>
      </c>
      <c r="AI36" s="31" t="s">
        <v>57</v>
      </c>
      <c r="AJ36" s="32" t="n">
        <v>41668</v>
      </c>
      <c r="AK36" s="55"/>
    </row>
    <row r="37" customFormat="false" ht="15" hidden="false" customHeight="false" outlineLevel="0" collapsed="false">
      <c r="A37" s="29"/>
      <c r="B37" s="37" t="s">
        <v>58</v>
      </c>
      <c r="C37" s="37" t="s">
        <v>59</v>
      </c>
      <c r="D37" s="37" t="s">
        <v>60</v>
      </c>
      <c r="E37" s="29"/>
      <c r="F37" s="37" t="s">
        <v>58</v>
      </c>
      <c r="G37" s="37" t="s">
        <v>59</v>
      </c>
      <c r="H37" s="37" t="s">
        <v>60</v>
      </c>
      <c r="I37" s="29"/>
      <c r="J37" s="37" t="s">
        <v>58</v>
      </c>
      <c r="K37" s="37" t="s">
        <v>59</v>
      </c>
      <c r="L37" s="37" t="s">
        <v>60</v>
      </c>
      <c r="N37" s="37" t="s">
        <v>58</v>
      </c>
      <c r="O37" s="37" t="s">
        <v>59</v>
      </c>
      <c r="P37" s="37" t="s">
        <v>60</v>
      </c>
      <c r="Q37" s="29"/>
      <c r="R37" s="37" t="s">
        <v>58</v>
      </c>
      <c r="S37" s="37" t="s">
        <v>59</v>
      </c>
      <c r="T37" s="37" t="s">
        <v>60</v>
      </c>
      <c r="U37" s="29"/>
      <c r="V37" s="37" t="s">
        <v>58</v>
      </c>
      <c r="W37" s="37" t="s">
        <v>59</v>
      </c>
      <c r="X37" s="37" t="s">
        <v>60</v>
      </c>
      <c r="Y37" s="55"/>
      <c r="Z37" s="37" t="s">
        <v>58</v>
      </c>
      <c r="AA37" s="37" t="s">
        <v>59</v>
      </c>
      <c r="AB37" s="37" t="s">
        <v>60</v>
      </c>
      <c r="AC37" s="29"/>
      <c r="AD37" s="37" t="s">
        <v>58</v>
      </c>
      <c r="AE37" s="37" t="s">
        <v>59</v>
      </c>
      <c r="AF37" s="37" t="s">
        <v>60</v>
      </c>
      <c r="AG37" s="29"/>
      <c r="AH37" s="37" t="s">
        <v>58</v>
      </c>
      <c r="AI37" s="37" t="s">
        <v>59</v>
      </c>
      <c r="AJ37" s="37" t="s">
        <v>60</v>
      </c>
      <c r="AK37" s="55"/>
    </row>
    <row r="38" customFormat="false" ht="15" hidden="false" customHeight="false" outlineLevel="0" collapsed="false">
      <c r="A38" s="29"/>
      <c r="B38" s="23" t="s">
        <v>61</v>
      </c>
      <c r="C38" s="23" t="n">
        <v>0</v>
      </c>
      <c r="D38" s="41" t="n">
        <v>41668.7118055556</v>
      </c>
      <c r="E38" s="29"/>
      <c r="F38" s="23" t="s">
        <v>62</v>
      </c>
      <c r="G38" s="23" t="n">
        <v>0</v>
      </c>
      <c r="H38" s="41" t="n">
        <v>41668.7173611111</v>
      </c>
      <c r="I38" s="29"/>
      <c r="J38" s="23" t="s">
        <v>63</v>
      </c>
      <c r="K38" s="23" t="n">
        <v>0</v>
      </c>
      <c r="L38" s="41" t="n">
        <v>41668.7222222222</v>
      </c>
      <c r="N38" s="23" t="s">
        <v>64</v>
      </c>
      <c r="O38" s="23" t="n">
        <v>0</v>
      </c>
      <c r="P38" s="41" t="n">
        <v>41668.7604166667</v>
      </c>
      <c r="Q38" s="29"/>
      <c r="R38" s="23" t="s">
        <v>65</v>
      </c>
      <c r="S38" s="23" t="n">
        <v>1</v>
      </c>
      <c r="T38" s="41" t="n">
        <v>41668.7548611111</v>
      </c>
      <c r="U38" s="29"/>
      <c r="V38" s="23" t="s">
        <v>66</v>
      </c>
      <c r="W38" s="23" t="n">
        <v>0</v>
      </c>
      <c r="X38" s="41" t="n">
        <v>41668.7465277778</v>
      </c>
      <c r="Y38" s="55"/>
      <c r="Z38" s="23" t="s">
        <v>67</v>
      </c>
      <c r="AA38" s="23" t="n">
        <v>0</v>
      </c>
      <c r="AB38" s="41" t="n">
        <v>41668.7847222222</v>
      </c>
      <c r="AC38" s="29"/>
      <c r="AD38" s="23" t="s">
        <v>68</v>
      </c>
      <c r="AE38" s="23" t="n">
        <v>0</v>
      </c>
      <c r="AF38" s="41" t="n">
        <v>41668.7805555556</v>
      </c>
      <c r="AG38" s="29"/>
      <c r="AH38" s="16" t="s">
        <v>69</v>
      </c>
      <c r="AI38" s="23" t="n">
        <v>1</v>
      </c>
      <c r="AJ38" s="41" t="n">
        <v>41668.7722222222</v>
      </c>
      <c r="AK38" s="55"/>
    </row>
    <row r="39" customFormat="false" ht="15" hidden="false" customHeight="false" outlineLevel="0" collapsed="false">
      <c r="A39" s="29"/>
      <c r="B39" s="24" t="s">
        <v>70</v>
      </c>
      <c r="C39" s="24" t="n">
        <v>0</v>
      </c>
      <c r="D39" s="41" t="n">
        <v>41668.7118055556</v>
      </c>
      <c r="E39" s="29"/>
      <c r="F39" s="24" t="s">
        <v>71</v>
      </c>
      <c r="G39" s="24" t="n">
        <v>0</v>
      </c>
      <c r="H39" s="41" t="n">
        <v>41668.7173611111</v>
      </c>
      <c r="I39" s="29"/>
      <c r="J39" s="24" t="s">
        <v>72</v>
      </c>
      <c r="K39" s="24" t="n">
        <v>0</v>
      </c>
      <c r="L39" s="41" t="n">
        <v>41668.7222222222</v>
      </c>
      <c r="N39" s="24" t="s">
        <v>73</v>
      </c>
      <c r="O39" s="24" t="n">
        <v>1</v>
      </c>
      <c r="P39" s="41" t="n">
        <v>41668.7604166667</v>
      </c>
      <c r="Q39" s="29"/>
      <c r="R39" s="24" t="s">
        <v>74</v>
      </c>
      <c r="S39" s="24" t="n">
        <v>1</v>
      </c>
      <c r="T39" s="41" t="n">
        <v>41668.7548611111</v>
      </c>
      <c r="U39" s="29"/>
      <c r="V39" s="24" t="s">
        <v>75</v>
      </c>
      <c r="W39" s="24" t="n">
        <v>0</v>
      </c>
      <c r="X39" s="41" t="n">
        <v>41668.7465277778</v>
      </c>
      <c r="Y39" s="55"/>
      <c r="Z39" s="13" t="s">
        <v>76</v>
      </c>
      <c r="AA39" s="24" t="n">
        <v>0</v>
      </c>
      <c r="AB39" s="41" t="n">
        <v>41668.7847222222</v>
      </c>
      <c r="AC39" s="29"/>
      <c r="AD39" s="24" t="s">
        <v>77</v>
      </c>
      <c r="AE39" s="24" t="n">
        <v>2</v>
      </c>
      <c r="AF39" s="41" t="n">
        <v>41668.7805555556</v>
      </c>
      <c r="AG39" s="29"/>
      <c r="AH39" s="13" t="s">
        <v>78</v>
      </c>
      <c r="AI39" s="24" t="n">
        <v>1</v>
      </c>
      <c r="AJ39" s="41" t="n">
        <v>41668.7722222222</v>
      </c>
      <c r="AK39" s="55"/>
    </row>
    <row r="40" customFormat="false" ht="15" hidden="false" customHeight="false" outlineLevel="0" collapsed="false">
      <c r="A40" s="29"/>
      <c r="B40" s="24" t="s">
        <v>79</v>
      </c>
      <c r="C40" s="24" t="n">
        <v>0</v>
      </c>
      <c r="D40" s="41" t="n">
        <v>41668.7118055556</v>
      </c>
      <c r="E40" s="29"/>
      <c r="F40" s="24" t="s">
        <v>80</v>
      </c>
      <c r="G40" s="24" t="n">
        <v>0</v>
      </c>
      <c r="H40" s="41" t="n">
        <v>41668.7173611111</v>
      </c>
      <c r="I40" s="29"/>
      <c r="J40" s="24" t="s">
        <v>81</v>
      </c>
      <c r="K40" s="24" t="n">
        <v>0</v>
      </c>
      <c r="L40" s="41" t="n">
        <v>41668.7222222222</v>
      </c>
      <c r="N40" s="24" t="s">
        <v>82</v>
      </c>
      <c r="O40" s="24" t="n">
        <v>0</v>
      </c>
      <c r="P40" s="41" t="n">
        <v>41668.7604166667</v>
      </c>
      <c r="Q40" s="29"/>
      <c r="R40" s="24" t="s">
        <v>83</v>
      </c>
      <c r="S40" s="24" t="n">
        <v>2</v>
      </c>
      <c r="T40" s="41" t="n">
        <v>41668.7548611111</v>
      </c>
      <c r="U40" s="29"/>
      <c r="V40" s="24" t="s">
        <v>84</v>
      </c>
      <c r="W40" s="24" t="n">
        <v>0</v>
      </c>
      <c r="X40" s="41" t="n">
        <v>41668.7465277778</v>
      </c>
      <c r="Y40" s="55"/>
      <c r="Z40" s="13" t="s">
        <v>85</v>
      </c>
      <c r="AA40" s="24" t="n">
        <v>0</v>
      </c>
      <c r="AB40" s="41" t="n">
        <v>41668.7847222222</v>
      </c>
      <c r="AC40" s="29"/>
      <c r="AD40" s="24" t="s">
        <v>86</v>
      </c>
      <c r="AE40" s="24" t="n">
        <v>1</v>
      </c>
      <c r="AF40" s="41" t="n">
        <v>41668.7805555556</v>
      </c>
      <c r="AG40" s="29"/>
      <c r="AH40" s="13" t="s">
        <v>87</v>
      </c>
      <c r="AI40" s="24" t="n">
        <v>3</v>
      </c>
      <c r="AJ40" s="41" t="n">
        <v>41668.7722222222</v>
      </c>
      <c r="AK40" s="55"/>
    </row>
    <row r="41" customFormat="false" ht="15" hidden="false" customHeight="false" outlineLevel="0" collapsed="false">
      <c r="A41" s="29"/>
      <c r="B41" s="24" t="s">
        <v>88</v>
      </c>
      <c r="C41" s="24" t="n">
        <v>0</v>
      </c>
      <c r="D41" s="41" t="n">
        <v>41668.7118055556</v>
      </c>
      <c r="E41" s="29"/>
      <c r="F41" s="24" t="s">
        <v>89</v>
      </c>
      <c r="G41" s="24" t="n">
        <v>0</v>
      </c>
      <c r="H41" s="41" t="n">
        <v>41668.7173611111</v>
      </c>
      <c r="I41" s="29"/>
      <c r="J41" s="24" t="s">
        <v>90</v>
      </c>
      <c r="K41" s="24" t="n">
        <v>0</v>
      </c>
      <c r="L41" s="41" t="n">
        <v>41668.7222222222</v>
      </c>
      <c r="N41" s="24" t="s">
        <v>91</v>
      </c>
      <c r="O41" s="24" t="n">
        <v>0</v>
      </c>
      <c r="P41" s="41" t="n">
        <v>41668.7604166667</v>
      </c>
      <c r="Q41" s="29"/>
      <c r="R41" s="24" t="s">
        <v>92</v>
      </c>
      <c r="S41" s="24" t="n">
        <v>0</v>
      </c>
      <c r="T41" s="41" t="n">
        <v>41668.7548611111</v>
      </c>
      <c r="U41" s="29"/>
      <c r="V41" s="24" t="s">
        <v>93</v>
      </c>
      <c r="W41" s="24" t="n">
        <v>1</v>
      </c>
      <c r="X41" s="41" t="n">
        <v>41668.7465277778</v>
      </c>
      <c r="Y41" s="55"/>
      <c r="Z41" s="13" t="s">
        <v>94</v>
      </c>
      <c r="AA41" s="24" t="n">
        <v>0</v>
      </c>
      <c r="AB41" s="41" t="n">
        <v>41668.7847222222</v>
      </c>
      <c r="AC41" s="29"/>
      <c r="AD41" s="24" t="s">
        <v>95</v>
      </c>
      <c r="AE41" s="24" t="n">
        <v>0</v>
      </c>
      <c r="AF41" s="41" t="n">
        <v>41668.7805555556</v>
      </c>
      <c r="AG41" s="29"/>
      <c r="AH41" s="13" t="s">
        <v>96</v>
      </c>
      <c r="AI41" s="24" t="n">
        <v>2</v>
      </c>
      <c r="AJ41" s="41" t="n">
        <v>41668.7722222222</v>
      </c>
      <c r="AK41" s="55"/>
    </row>
    <row r="42" customFormat="false" ht="15" hidden="false" customHeight="false" outlineLevel="0" collapsed="false">
      <c r="A42" s="29"/>
      <c r="B42" s="24" t="s">
        <v>97</v>
      </c>
      <c r="C42" s="24" t="n">
        <v>0</v>
      </c>
      <c r="D42" s="41" t="n">
        <v>41668.7118055556</v>
      </c>
      <c r="E42" s="29"/>
      <c r="F42" s="24" t="s">
        <v>98</v>
      </c>
      <c r="G42" s="24" t="n">
        <v>0</v>
      </c>
      <c r="H42" s="41" t="n">
        <v>41668.7173611111</v>
      </c>
      <c r="I42" s="29"/>
      <c r="J42" s="24" t="s">
        <v>99</v>
      </c>
      <c r="K42" s="24" t="n">
        <v>0</v>
      </c>
      <c r="L42" s="41" t="n">
        <v>41668.7222222222</v>
      </c>
      <c r="N42" s="24" t="s">
        <v>100</v>
      </c>
      <c r="O42" s="24" t="n">
        <v>0</v>
      </c>
      <c r="P42" s="41" t="n">
        <v>41668.7604166667</v>
      </c>
      <c r="Q42" s="29"/>
      <c r="R42" s="24" t="s">
        <v>101</v>
      </c>
      <c r="S42" s="24" t="n">
        <v>0</v>
      </c>
      <c r="T42" s="41" t="n">
        <v>41668.7548611111</v>
      </c>
      <c r="U42" s="29"/>
      <c r="V42" s="24" t="s">
        <v>102</v>
      </c>
      <c r="W42" s="24" t="n">
        <v>2</v>
      </c>
      <c r="X42" s="41" t="n">
        <v>41668.7465277778</v>
      </c>
      <c r="Y42" s="55"/>
      <c r="Z42" s="13" t="s">
        <v>103</v>
      </c>
      <c r="AA42" s="24" t="n">
        <v>0</v>
      </c>
      <c r="AB42" s="41" t="n">
        <v>41668.7847222222</v>
      </c>
      <c r="AC42" s="29"/>
      <c r="AD42" s="24" t="s">
        <v>104</v>
      </c>
      <c r="AE42" s="24" t="n">
        <v>0</v>
      </c>
      <c r="AF42" s="41" t="n">
        <v>41668.7805555556</v>
      </c>
      <c r="AG42" s="29"/>
      <c r="AH42" s="13" t="s">
        <v>105</v>
      </c>
      <c r="AI42" s="24" t="n">
        <v>1</v>
      </c>
      <c r="AJ42" s="41" t="n">
        <v>41668.7722222222</v>
      </c>
      <c r="AK42" s="55"/>
    </row>
    <row r="43" customFormat="false" ht="15" hidden="false" customHeight="false" outlineLevel="0" collapsed="false">
      <c r="A43" s="29"/>
      <c r="B43" s="24" t="s">
        <v>106</v>
      </c>
      <c r="C43" s="24" t="n">
        <v>0</v>
      </c>
      <c r="D43" s="41" t="n">
        <v>41668.7118055556</v>
      </c>
      <c r="E43" s="29"/>
      <c r="F43" s="24" t="s">
        <v>107</v>
      </c>
      <c r="G43" s="24" t="n">
        <v>0</v>
      </c>
      <c r="H43" s="41" t="n">
        <v>41668.7173611111</v>
      </c>
      <c r="I43" s="29"/>
      <c r="J43" s="24" t="s">
        <v>108</v>
      </c>
      <c r="K43" s="24" t="n">
        <v>0</v>
      </c>
      <c r="L43" s="41" t="n">
        <v>41668.7222222222</v>
      </c>
      <c r="N43" s="24" t="s">
        <v>109</v>
      </c>
      <c r="O43" s="24" t="n">
        <v>0</v>
      </c>
      <c r="P43" s="41" t="n">
        <v>41668.7604166667</v>
      </c>
      <c r="Q43" s="29"/>
      <c r="R43" s="24" t="s">
        <v>110</v>
      </c>
      <c r="S43" s="24" t="n">
        <v>0</v>
      </c>
      <c r="T43" s="41" t="n">
        <v>41668.7548611111</v>
      </c>
      <c r="U43" s="29"/>
      <c r="V43" s="24" t="s">
        <v>111</v>
      </c>
      <c r="W43" s="24" t="n">
        <v>0</v>
      </c>
      <c r="X43" s="41" t="n">
        <v>41668.7465277778</v>
      </c>
      <c r="Y43" s="55"/>
      <c r="Z43" s="13" t="s">
        <v>112</v>
      </c>
      <c r="AA43" s="24" t="n">
        <v>0</v>
      </c>
      <c r="AB43" s="41" t="n">
        <v>41668.7847222222</v>
      </c>
      <c r="AC43" s="29"/>
      <c r="AD43" s="24" t="s">
        <v>113</v>
      </c>
      <c r="AE43" s="24" t="n">
        <v>0</v>
      </c>
      <c r="AF43" s="41" t="n">
        <v>41668.7805555556</v>
      </c>
      <c r="AG43" s="29"/>
      <c r="AH43" s="13" t="s">
        <v>114</v>
      </c>
      <c r="AI43" s="24" t="n">
        <v>1</v>
      </c>
      <c r="AJ43" s="41" t="n">
        <v>41668.7722222222</v>
      </c>
      <c r="AK43" s="55"/>
    </row>
    <row r="44" customFormat="false" ht="15" hidden="false" customHeight="false" outlineLevel="0" collapsed="false">
      <c r="A44" s="29"/>
      <c r="B44" s="24" t="s">
        <v>115</v>
      </c>
      <c r="C44" s="24" t="n">
        <v>0</v>
      </c>
      <c r="D44" s="41" t="n">
        <v>41668.7118055556</v>
      </c>
      <c r="E44" s="29"/>
      <c r="F44" s="24" t="s">
        <v>116</v>
      </c>
      <c r="G44" s="24" t="n">
        <v>0</v>
      </c>
      <c r="H44" s="41" t="n">
        <v>41668.7173611111</v>
      </c>
      <c r="I44" s="29"/>
      <c r="J44" s="24" t="s">
        <v>117</v>
      </c>
      <c r="K44" s="24" t="n">
        <v>0</v>
      </c>
      <c r="L44" s="41" t="n">
        <v>41668.7222222222</v>
      </c>
      <c r="N44" s="24" t="s">
        <v>118</v>
      </c>
      <c r="O44" s="24" t="n">
        <v>0</v>
      </c>
      <c r="P44" s="41" t="n">
        <v>41668.7604166667</v>
      </c>
      <c r="Q44" s="29"/>
      <c r="R44" s="24" t="s">
        <v>119</v>
      </c>
      <c r="S44" s="24" t="n">
        <v>1</v>
      </c>
      <c r="T44" s="41" t="n">
        <v>41668.7548611111</v>
      </c>
      <c r="U44" s="29"/>
      <c r="V44" s="24" t="s">
        <v>120</v>
      </c>
      <c r="W44" s="24" t="n">
        <v>1</v>
      </c>
      <c r="X44" s="41" t="n">
        <v>41668.7465277778</v>
      </c>
      <c r="Y44" s="55"/>
      <c r="Z44" s="13" t="s">
        <v>121</v>
      </c>
      <c r="AA44" s="24" t="n">
        <v>0</v>
      </c>
      <c r="AB44" s="41" t="n">
        <v>41668.7847222222</v>
      </c>
      <c r="AC44" s="29"/>
      <c r="AD44" s="24" t="s">
        <v>122</v>
      </c>
      <c r="AE44" s="24" t="n">
        <v>0</v>
      </c>
      <c r="AF44" s="41" t="n">
        <v>41668.7805555556</v>
      </c>
      <c r="AG44" s="29"/>
      <c r="AH44" s="13" t="s">
        <v>123</v>
      </c>
      <c r="AI44" s="24" t="n">
        <v>0</v>
      </c>
      <c r="AJ44" s="41" t="n">
        <v>41668.7722222222</v>
      </c>
      <c r="AK44" s="55"/>
    </row>
    <row r="45" customFormat="false" ht="15" hidden="false" customHeight="false" outlineLevel="0" collapsed="false">
      <c r="A45" s="29"/>
      <c r="B45" s="24" t="s">
        <v>124</v>
      </c>
      <c r="C45" s="24" t="n">
        <v>0</v>
      </c>
      <c r="D45" s="41" t="n">
        <v>41668.7118055556</v>
      </c>
      <c r="E45" s="29"/>
      <c r="F45" s="24" t="s">
        <v>125</v>
      </c>
      <c r="G45" s="24" t="n">
        <v>0</v>
      </c>
      <c r="H45" s="41" t="n">
        <v>41668.7173611111</v>
      </c>
      <c r="I45" s="29"/>
      <c r="J45" s="24" t="s">
        <v>126</v>
      </c>
      <c r="K45" s="24" t="n">
        <v>0</v>
      </c>
      <c r="L45" s="41" t="n">
        <v>41668.7222222222</v>
      </c>
      <c r="N45" s="24" t="s">
        <v>127</v>
      </c>
      <c r="O45" s="24" t="n">
        <v>0</v>
      </c>
      <c r="P45" s="41" t="n">
        <v>41668.7604166667</v>
      </c>
      <c r="Q45" s="29"/>
      <c r="R45" s="24" t="s">
        <v>128</v>
      </c>
      <c r="S45" s="24" t="n">
        <v>1</v>
      </c>
      <c r="T45" s="41" t="n">
        <v>41668.7548611111</v>
      </c>
      <c r="U45" s="29"/>
      <c r="V45" s="24" t="s">
        <v>129</v>
      </c>
      <c r="W45" s="24" t="n">
        <v>1</v>
      </c>
      <c r="X45" s="41" t="n">
        <v>41668.7465277778</v>
      </c>
      <c r="Y45" s="55"/>
      <c r="Z45" s="13" t="s">
        <v>130</v>
      </c>
      <c r="AA45" s="24" t="n">
        <v>0</v>
      </c>
      <c r="AB45" s="41" t="n">
        <v>41668.7847222222</v>
      </c>
      <c r="AC45" s="29"/>
      <c r="AD45" s="24" t="s">
        <v>131</v>
      </c>
      <c r="AE45" s="24" t="n">
        <v>0</v>
      </c>
      <c r="AF45" s="41" t="n">
        <v>41668.7805555556</v>
      </c>
      <c r="AG45" s="29"/>
      <c r="AH45" s="13" t="s">
        <v>132</v>
      </c>
      <c r="AI45" s="24" t="n">
        <v>1</v>
      </c>
      <c r="AJ45" s="41" t="n">
        <v>41668.7722222222</v>
      </c>
      <c r="AK45" s="55"/>
    </row>
    <row r="46" customFormat="false" ht="15" hidden="false" customHeight="false" outlineLevel="0" collapsed="false">
      <c r="A46" s="29"/>
      <c r="B46" s="24" t="s">
        <v>133</v>
      </c>
      <c r="C46" s="24" t="n">
        <v>0</v>
      </c>
      <c r="D46" s="41" t="n">
        <v>41668.7118055556</v>
      </c>
      <c r="E46" s="29"/>
      <c r="F46" s="24" t="s">
        <v>134</v>
      </c>
      <c r="G46" s="24" t="n">
        <v>0</v>
      </c>
      <c r="H46" s="41" t="n">
        <v>41668.7173611111</v>
      </c>
      <c r="I46" s="29"/>
      <c r="J46" s="24" t="s">
        <v>135</v>
      </c>
      <c r="K46" s="24" t="n">
        <v>0</v>
      </c>
      <c r="L46" s="41" t="n">
        <v>41668.7222222222</v>
      </c>
      <c r="N46" s="24" t="s">
        <v>136</v>
      </c>
      <c r="O46" s="24" t="n">
        <v>2</v>
      </c>
      <c r="P46" s="41" t="n">
        <v>41668.7604166667</v>
      </c>
      <c r="Q46" s="29"/>
      <c r="R46" s="24" t="s">
        <v>137</v>
      </c>
      <c r="S46" s="24" t="n">
        <v>0</v>
      </c>
      <c r="T46" s="41" t="n">
        <v>41668.7548611111</v>
      </c>
      <c r="U46" s="29"/>
      <c r="V46" s="24" t="s">
        <v>138</v>
      </c>
      <c r="W46" s="24" t="n">
        <v>0</v>
      </c>
      <c r="X46" s="41" t="n">
        <v>41668.7465277778</v>
      </c>
      <c r="Y46" s="55"/>
      <c r="Z46" s="13" t="s">
        <v>139</v>
      </c>
      <c r="AA46" s="24" t="n">
        <v>0</v>
      </c>
      <c r="AB46" s="41" t="n">
        <v>41668.7847222222</v>
      </c>
      <c r="AC46" s="29"/>
      <c r="AD46" s="24" t="s">
        <v>140</v>
      </c>
      <c r="AE46" s="24" t="n">
        <v>1</v>
      </c>
      <c r="AF46" s="41" t="n">
        <v>41668.7805555556</v>
      </c>
      <c r="AG46" s="29"/>
      <c r="AH46" s="13" t="s">
        <v>141</v>
      </c>
      <c r="AI46" s="24" t="n">
        <v>1</v>
      </c>
      <c r="AJ46" s="41" t="n">
        <v>41668.7722222222</v>
      </c>
      <c r="AK46" s="55"/>
    </row>
    <row r="47" customFormat="false" ht="15.75" hidden="false" customHeight="false" outlineLevel="0" collapsed="false">
      <c r="A47" s="29"/>
      <c r="B47" s="26" t="s">
        <v>142</v>
      </c>
      <c r="C47" s="26" t="n">
        <v>0</v>
      </c>
      <c r="D47" s="41" t="n">
        <v>41668.7118055556</v>
      </c>
      <c r="E47" s="29"/>
      <c r="F47" s="26" t="s">
        <v>143</v>
      </c>
      <c r="G47" s="26" t="n">
        <v>0</v>
      </c>
      <c r="H47" s="41" t="n">
        <v>41668.7173611111</v>
      </c>
      <c r="I47" s="29"/>
      <c r="J47" s="26" t="s">
        <v>144</v>
      </c>
      <c r="K47" s="26" t="n">
        <v>0</v>
      </c>
      <c r="L47" s="41" t="n">
        <v>41668.7222222222</v>
      </c>
      <c r="N47" s="26" t="s">
        <v>145</v>
      </c>
      <c r="O47" s="26" t="n">
        <v>1</v>
      </c>
      <c r="P47" s="41" t="n">
        <v>41668.7604166667</v>
      </c>
      <c r="Q47" s="29"/>
      <c r="R47" s="26" t="s">
        <v>146</v>
      </c>
      <c r="S47" s="26" t="n">
        <v>3</v>
      </c>
      <c r="T47" s="41" t="n">
        <v>41668.7548611111</v>
      </c>
      <c r="U47" s="29"/>
      <c r="V47" s="26" t="s">
        <v>147</v>
      </c>
      <c r="W47" s="26" t="n">
        <v>2</v>
      </c>
      <c r="X47" s="41" t="n">
        <v>41668.7465277778</v>
      </c>
      <c r="Y47" s="55"/>
      <c r="Z47" s="49" t="s">
        <v>148</v>
      </c>
      <c r="AA47" s="26" t="n">
        <v>0</v>
      </c>
      <c r="AB47" s="41" t="n">
        <v>41668.7847222222</v>
      </c>
      <c r="AC47" s="29"/>
      <c r="AD47" s="26" t="s">
        <v>149</v>
      </c>
      <c r="AE47" s="26" t="n">
        <v>0</v>
      </c>
      <c r="AF47" s="41" t="n">
        <v>41668.7805555556</v>
      </c>
      <c r="AG47" s="29"/>
      <c r="AH47" s="49" t="s">
        <v>150</v>
      </c>
      <c r="AI47" s="26" t="n">
        <v>1</v>
      </c>
      <c r="AJ47" s="41" t="n">
        <v>41668.7722222222</v>
      </c>
      <c r="AK47" s="55"/>
    </row>
    <row r="48" customFormat="false" ht="15" hidden="false" customHeight="false" outlineLevel="0" collapsed="false">
      <c r="A48" s="29"/>
      <c r="B48" s="24" t="s">
        <v>151</v>
      </c>
      <c r="C48" s="24" t="n">
        <f aca="false">AVERAGE(C38:C47)</f>
        <v>0</v>
      </c>
      <c r="D48" s="24"/>
      <c r="E48" s="29"/>
      <c r="F48" s="24" t="s">
        <v>151</v>
      </c>
      <c r="G48" s="24" t="n">
        <f aca="false">AVERAGE(G38:G47)</f>
        <v>0</v>
      </c>
      <c r="H48" s="24"/>
      <c r="I48" s="29"/>
      <c r="J48" s="24" t="s">
        <v>151</v>
      </c>
      <c r="K48" s="24" t="n">
        <f aca="false">AVERAGE(K38:K47)</f>
        <v>0</v>
      </c>
      <c r="L48" s="24"/>
      <c r="N48" s="24" t="s">
        <v>151</v>
      </c>
      <c r="O48" s="24" t="n">
        <f aca="false">AVERAGE(O38:O47)</f>
        <v>0.4</v>
      </c>
      <c r="P48" s="24"/>
      <c r="Q48" s="29"/>
      <c r="R48" s="24" t="s">
        <v>151</v>
      </c>
      <c r="S48" s="24" t="n">
        <f aca="false">AVERAGE(S38:S47)</f>
        <v>0.9</v>
      </c>
      <c r="T48" s="24"/>
      <c r="U48" s="29"/>
      <c r="V48" s="24" t="s">
        <v>151</v>
      </c>
      <c r="W48" s="24" t="n">
        <f aca="false">AVERAGE(W38:W47)</f>
        <v>0.7</v>
      </c>
      <c r="X48" s="24"/>
      <c r="Y48" s="55"/>
      <c r="Z48" s="24" t="s">
        <v>151</v>
      </c>
      <c r="AA48" s="24" t="n">
        <f aca="false">AVERAGE(AA38:AA47)</f>
        <v>0</v>
      </c>
      <c r="AB48" s="24"/>
      <c r="AC48" s="29"/>
      <c r="AD48" s="24" t="s">
        <v>151</v>
      </c>
      <c r="AE48" s="24" t="n">
        <f aca="false">AVERAGE(AE38:AE47)</f>
        <v>0.4</v>
      </c>
      <c r="AF48" s="24"/>
      <c r="AG48" s="29"/>
      <c r="AH48" s="24" t="s">
        <v>151</v>
      </c>
      <c r="AI48" s="24" t="n">
        <f aca="false">AVERAGE(AI38:AI47)</f>
        <v>1.2</v>
      </c>
      <c r="AJ48" s="24"/>
      <c r="AK48" s="55"/>
    </row>
    <row r="49" customFormat="false" ht="15" hidden="false" customHeight="false" outlineLevel="0" collapsed="false">
      <c r="A49" s="29"/>
      <c r="B49" s="24" t="s">
        <v>152</v>
      </c>
      <c r="C49" s="24" t="n">
        <f aca="false">STDEV(C38:C47)</f>
        <v>0</v>
      </c>
      <c r="D49" s="24"/>
      <c r="E49" s="29"/>
      <c r="F49" s="24" t="s">
        <v>152</v>
      </c>
      <c r="G49" s="24" t="n">
        <f aca="false">STDEV(G38:G47)</f>
        <v>0</v>
      </c>
      <c r="H49" s="24"/>
      <c r="I49" s="29"/>
      <c r="J49" s="24" t="s">
        <v>152</v>
      </c>
      <c r="K49" s="24" t="n">
        <f aca="false">STDEV(K38:K47)</f>
        <v>0</v>
      </c>
      <c r="L49" s="24"/>
      <c r="N49" s="24" t="s">
        <v>152</v>
      </c>
      <c r="O49" s="24" t="n">
        <f aca="false">STDEV(O38:O47)</f>
        <v>0.699205898780101</v>
      </c>
      <c r="P49" s="24"/>
      <c r="Q49" s="29"/>
      <c r="R49" s="24" t="s">
        <v>152</v>
      </c>
      <c r="S49" s="24" t="n">
        <f aca="false">STDEV(S38:S47)</f>
        <v>0.994428926011753</v>
      </c>
      <c r="T49" s="24"/>
      <c r="U49" s="29"/>
      <c r="V49" s="24" t="s">
        <v>152</v>
      </c>
      <c r="W49" s="24" t="n">
        <f aca="false">STDEV(W38:W47)</f>
        <v>0.823272602348565</v>
      </c>
      <c r="X49" s="24"/>
      <c r="Y49" s="55"/>
      <c r="Z49" s="24" t="s">
        <v>152</v>
      </c>
      <c r="AA49" s="24" t="n">
        <f aca="false">STDEV(AA38:AA47)</f>
        <v>0</v>
      </c>
      <c r="AB49" s="24"/>
      <c r="AC49" s="29"/>
      <c r="AD49" s="24" t="s">
        <v>152</v>
      </c>
      <c r="AE49" s="24" t="n">
        <f aca="false">STDEV(AE38:AE47)</f>
        <v>0.699205898780101</v>
      </c>
      <c r="AF49" s="24"/>
      <c r="AG49" s="29"/>
      <c r="AH49" s="24" t="s">
        <v>152</v>
      </c>
      <c r="AI49" s="24" t="n">
        <f aca="false">STDEV(AI38:AI47)</f>
        <v>0.788810637746616</v>
      </c>
      <c r="AJ49" s="24"/>
      <c r="AK49" s="55"/>
    </row>
    <row r="50" customFormat="false" ht="15" hidden="false" customHeight="false" outlineLevel="0" collapsed="false">
      <c r="A50" s="29"/>
      <c r="B50" s="24" t="s">
        <v>153</v>
      </c>
      <c r="C50" s="24" t="n">
        <f aca="false">C48/((D38-D21)*Barber!E10)</f>
        <v>0</v>
      </c>
      <c r="D50" s="24"/>
      <c r="E50" s="29"/>
      <c r="F50" s="24" t="s">
        <v>153</v>
      </c>
      <c r="G50" s="24" t="n">
        <f aca="false">G48/((H38-H21)*Barber!E10)</f>
        <v>0</v>
      </c>
      <c r="H50" s="24"/>
      <c r="I50" s="29"/>
      <c r="J50" s="24" t="s">
        <v>153</v>
      </c>
      <c r="K50" s="24" t="n">
        <f aca="false">K48/((L38-L21)*Barber!E10)</f>
        <v>0</v>
      </c>
      <c r="L50" s="24"/>
      <c r="N50" s="24" t="s">
        <v>153</v>
      </c>
      <c r="O50" s="24" t="n">
        <f aca="false">O48/((P38-P21)*Barber!D10)</f>
        <v>0.00157504164773771</v>
      </c>
      <c r="P50" s="24"/>
      <c r="Q50" s="29"/>
      <c r="R50" s="24" t="s">
        <v>153</v>
      </c>
      <c r="S50" s="24" t="n">
        <f aca="false">S48/((T38-T21)*Barber!D10)</f>
        <v>0.00354303883715798</v>
      </c>
      <c r="T50" s="24"/>
      <c r="U50" s="29"/>
      <c r="V50" s="24" t="s">
        <v>153</v>
      </c>
      <c r="W50" s="24" t="n">
        <f aca="false">W48/((X38-X21)*Barber!D10)</f>
        <v>0.0027506990100486</v>
      </c>
      <c r="X50" s="24"/>
      <c r="Y50" s="55"/>
      <c r="Z50" s="24" t="s">
        <v>153</v>
      </c>
      <c r="AA50" s="24" t="n">
        <f aca="false">AA48/((AB38-AB21)*Barber!E10)</f>
        <v>0</v>
      </c>
      <c r="AB50" s="24"/>
      <c r="AC50" s="29"/>
      <c r="AD50" s="24" t="s">
        <v>153</v>
      </c>
      <c r="AE50" s="24" t="n">
        <f aca="false">AE48/((AF38-AF21)*Barber!C10)</f>
        <v>0.00484408113835753</v>
      </c>
      <c r="AF50" s="24"/>
      <c r="AG50" s="29"/>
      <c r="AH50" s="24" t="s">
        <v>153</v>
      </c>
      <c r="AI50" s="24" t="n">
        <f aca="false">AI48/((AJ38-AJ21)*Barber!C10)</f>
        <v>0.0145388459791173</v>
      </c>
      <c r="AJ50" s="24"/>
      <c r="AK50" s="55"/>
    </row>
    <row r="51" customFormat="false" ht="15.75" hidden="false" customHeight="false" outlineLevel="0" collapsed="false">
      <c r="A51" s="29"/>
      <c r="B51" s="52" t="s">
        <v>154</v>
      </c>
      <c r="C51" s="52" t="n">
        <f aca="false">D36-Barber!$E$4</f>
        <v>32</v>
      </c>
      <c r="D51" s="52"/>
      <c r="E51" s="29"/>
      <c r="F51" s="52" t="s">
        <v>154</v>
      </c>
      <c r="G51" s="52" t="n">
        <f aca="false">H36-Barber!$E$4</f>
        <v>32</v>
      </c>
      <c r="H51" s="52"/>
      <c r="I51" s="29"/>
      <c r="J51" s="52" t="s">
        <v>154</v>
      </c>
      <c r="K51" s="52" t="n">
        <f aca="false">L36-Barber!$E$4</f>
        <v>32</v>
      </c>
      <c r="L51" s="52"/>
      <c r="N51" s="52" t="s">
        <v>154</v>
      </c>
      <c r="O51" s="52" t="n">
        <f aca="false">P36-Barber!$D$4</f>
        <v>28</v>
      </c>
      <c r="P51" s="52"/>
      <c r="Q51" s="29"/>
      <c r="R51" s="52" t="s">
        <v>154</v>
      </c>
      <c r="S51" s="52" t="n">
        <f aca="false">T36-Barber!$D$4</f>
        <v>28</v>
      </c>
      <c r="T51" s="52"/>
      <c r="U51" s="29"/>
      <c r="V51" s="52" t="s">
        <v>154</v>
      </c>
      <c r="W51" s="52" t="n">
        <f aca="false">X36-Barber!$D$4</f>
        <v>28</v>
      </c>
      <c r="X51" s="52"/>
      <c r="Y51" s="55"/>
      <c r="Z51" s="52" t="s">
        <v>154</v>
      </c>
      <c r="AA51" s="52" t="n">
        <f aca="false">AB36-Barber!$C$4</f>
        <v>22</v>
      </c>
      <c r="AB51" s="52"/>
      <c r="AC51" s="29"/>
      <c r="AD51" s="52" t="s">
        <v>154</v>
      </c>
      <c r="AE51" s="52" t="n">
        <f aca="false">AF36-Barber!$C$4</f>
        <v>22</v>
      </c>
      <c r="AF51" s="52"/>
      <c r="AG51" s="29"/>
      <c r="AH51" s="52" t="s">
        <v>154</v>
      </c>
      <c r="AI51" s="52" t="n">
        <f aca="false">AJ36-Barber!$C$4</f>
        <v>22</v>
      </c>
      <c r="AJ51" s="52"/>
      <c r="AK51" s="55"/>
    </row>
    <row r="52" customFormat="false" ht="15.75" hidden="false" customHeight="false" outlineLevel="0" collapsed="false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55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55"/>
    </row>
    <row r="53" customFormat="false" ht="15" hidden="false" customHeight="false" outlineLevel="0" collapsed="false">
      <c r="A53" s="29"/>
      <c r="B53" s="30" t="s">
        <v>157</v>
      </c>
      <c r="C53" s="31" t="s">
        <v>57</v>
      </c>
      <c r="D53" s="32" t="n">
        <f aca="false">MAX(D36,D19,D2)</f>
        <v>41668</v>
      </c>
      <c r="E53" s="29"/>
      <c r="F53" s="30" t="s">
        <v>157</v>
      </c>
      <c r="G53" s="31" t="s">
        <v>57</v>
      </c>
      <c r="H53" s="32" t="n">
        <f aca="false">MAX(H36,H19,H2)</f>
        <v>41668</v>
      </c>
      <c r="I53" s="29"/>
      <c r="J53" s="30" t="s">
        <v>157</v>
      </c>
      <c r="K53" s="31" t="s">
        <v>57</v>
      </c>
      <c r="L53" s="32" t="n">
        <f aca="false">MAX(L36,L19,L2)</f>
        <v>41668</v>
      </c>
      <c r="N53" s="30" t="s">
        <v>157</v>
      </c>
      <c r="O53" s="31" t="s">
        <v>57</v>
      </c>
      <c r="P53" s="32" t="n">
        <f aca="false">MAX(P36,P19,P2)</f>
        <v>41668</v>
      </c>
      <c r="Q53" s="29"/>
      <c r="R53" s="30" t="s">
        <v>157</v>
      </c>
      <c r="S53" s="31" t="s">
        <v>57</v>
      </c>
      <c r="T53" s="32" t="n">
        <f aca="false">MAX(T36,T19,T2)</f>
        <v>41668</v>
      </c>
      <c r="U53" s="29"/>
      <c r="V53" s="30" t="s">
        <v>157</v>
      </c>
      <c r="W53" s="31" t="s">
        <v>57</v>
      </c>
      <c r="X53" s="32" t="n">
        <f aca="false">MAX(X36,X19,X2)</f>
        <v>41668</v>
      </c>
      <c r="Y53" s="55"/>
      <c r="Z53" s="30" t="s">
        <v>157</v>
      </c>
      <c r="AA53" s="31" t="s">
        <v>57</v>
      </c>
      <c r="AB53" s="32" t="n">
        <f aca="false">MAX(AB36,AB19,AB2)</f>
        <v>41668</v>
      </c>
      <c r="AC53" s="29"/>
      <c r="AD53" s="30" t="s">
        <v>157</v>
      </c>
      <c r="AE53" s="31" t="s">
        <v>57</v>
      </c>
      <c r="AF53" s="32" t="n">
        <f aca="false">MAX(AF36,AF19,AF2)</f>
        <v>41668</v>
      </c>
      <c r="AG53" s="29"/>
      <c r="AH53" s="30" t="s">
        <v>157</v>
      </c>
      <c r="AI53" s="31" t="s">
        <v>57</v>
      </c>
      <c r="AJ53" s="32" t="n">
        <f aca="false">MAX(AJ36,AJ19,AJ2)</f>
        <v>41668</v>
      </c>
      <c r="AK53" s="55"/>
    </row>
    <row r="54" customFormat="false" ht="15" hidden="false" customHeight="false" outlineLevel="0" collapsed="false">
      <c r="A54" s="29"/>
      <c r="B54" s="37" t="s">
        <v>58</v>
      </c>
      <c r="C54" s="37" t="s">
        <v>59</v>
      </c>
      <c r="D54" s="37" t="s">
        <v>60</v>
      </c>
      <c r="E54" s="29"/>
      <c r="F54" s="37" t="s">
        <v>58</v>
      </c>
      <c r="G54" s="37" t="s">
        <v>59</v>
      </c>
      <c r="H54" s="37" t="s">
        <v>60</v>
      </c>
      <c r="I54" s="29"/>
      <c r="J54" s="37" t="s">
        <v>58</v>
      </c>
      <c r="K54" s="37" t="s">
        <v>59</v>
      </c>
      <c r="L54" s="37" t="s">
        <v>60</v>
      </c>
      <c r="N54" s="37" t="s">
        <v>58</v>
      </c>
      <c r="O54" s="37" t="s">
        <v>59</v>
      </c>
      <c r="P54" s="37" t="s">
        <v>60</v>
      </c>
      <c r="Q54" s="29"/>
      <c r="R54" s="37" t="s">
        <v>58</v>
      </c>
      <c r="S54" s="37" t="s">
        <v>59</v>
      </c>
      <c r="T54" s="37" t="s">
        <v>60</v>
      </c>
      <c r="U54" s="29"/>
      <c r="V54" s="37" t="s">
        <v>58</v>
      </c>
      <c r="W54" s="37" t="s">
        <v>59</v>
      </c>
      <c r="X54" s="37" t="s">
        <v>60</v>
      </c>
      <c r="Y54" s="55"/>
      <c r="Z54" s="37" t="s">
        <v>58</v>
      </c>
      <c r="AA54" s="37" t="s">
        <v>59</v>
      </c>
      <c r="AB54" s="37" t="s">
        <v>60</v>
      </c>
      <c r="AC54" s="29"/>
      <c r="AD54" s="37" t="s">
        <v>58</v>
      </c>
      <c r="AE54" s="37" t="s">
        <v>59</v>
      </c>
      <c r="AF54" s="37" t="s">
        <v>60</v>
      </c>
      <c r="AG54" s="29"/>
      <c r="AH54" s="37" t="s">
        <v>58</v>
      </c>
      <c r="AI54" s="37" t="s">
        <v>59</v>
      </c>
      <c r="AJ54" s="37" t="s">
        <v>60</v>
      </c>
      <c r="AK54" s="55"/>
    </row>
    <row r="55" customFormat="false" ht="15" hidden="false" customHeight="false" outlineLevel="0" collapsed="false">
      <c r="A55" s="29"/>
      <c r="B55" s="23" t="s">
        <v>61</v>
      </c>
      <c r="C55" s="23" t="n">
        <f aca="false">C38+C21+C4</f>
        <v>0</v>
      </c>
      <c r="D55" s="41" t="n">
        <f aca="false">MAX(D38,D21,D4)</f>
        <v>41668.7118055556</v>
      </c>
      <c r="E55" s="29"/>
      <c r="F55" s="23" t="s">
        <v>62</v>
      </c>
      <c r="G55" s="23" t="n">
        <f aca="false">G38+G21+G4</f>
        <v>0</v>
      </c>
      <c r="H55" s="41" t="n">
        <f aca="false">MAX(H38,H21,H4)</f>
        <v>41668.7173611111</v>
      </c>
      <c r="I55" s="29"/>
      <c r="J55" s="23" t="s">
        <v>63</v>
      </c>
      <c r="K55" s="23" t="n">
        <f aca="false">K38+K21+K4</f>
        <v>0</v>
      </c>
      <c r="L55" s="41" t="n">
        <f aca="false">MAX(L38,L21,L4)</f>
        <v>41668.7222222222</v>
      </c>
      <c r="N55" s="23" t="s">
        <v>64</v>
      </c>
      <c r="O55" s="23" t="n">
        <f aca="false">O38+O21+O4</f>
        <v>0</v>
      </c>
      <c r="P55" s="41" t="n">
        <f aca="false">MAX(P38,P21,P4)</f>
        <v>41668.7604166667</v>
      </c>
      <c r="Q55" s="29"/>
      <c r="R55" s="16" t="s">
        <v>65</v>
      </c>
      <c r="S55" s="23" t="n">
        <f aca="false">S38+S21+S4</f>
        <v>2</v>
      </c>
      <c r="T55" s="41" t="n">
        <f aca="false">MAX(T38,T21,T4)</f>
        <v>41668.7548611111</v>
      </c>
      <c r="U55" s="29"/>
      <c r="V55" s="23" t="s">
        <v>66</v>
      </c>
      <c r="W55" s="23" t="n">
        <f aca="false">W38+W21+W4</f>
        <v>2</v>
      </c>
      <c r="X55" s="41" t="n">
        <f aca="false">MAX(X38,X21,X4)</f>
        <v>41668.7465277778</v>
      </c>
      <c r="Y55" s="55"/>
      <c r="Z55" s="16" t="s">
        <v>67</v>
      </c>
      <c r="AA55" s="23" t="n">
        <f aca="false">AA38+AA21+AA4</f>
        <v>0</v>
      </c>
      <c r="AB55" s="41" t="n">
        <f aca="false">MAX(AB38,AB21,AB4)</f>
        <v>41668.7847222222</v>
      </c>
      <c r="AC55" s="29"/>
      <c r="AD55" s="23" t="s">
        <v>68</v>
      </c>
      <c r="AE55" s="23" t="n">
        <f aca="false">AE38+AE21+AE4</f>
        <v>0</v>
      </c>
      <c r="AF55" s="41" t="n">
        <f aca="false">MAX(AF38,AF21,AF4)</f>
        <v>41668.7805555556</v>
      </c>
      <c r="AG55" s="29"/>
      <c r="AH55" s="16" t="s">
        <v>69</v>
      </c>
      <c r="AI55" s="23" t="n">
        <f aca="false">AI38+AI21+AI4</f>
        <v>1</v>
      </c>
      <c r="AJ55" s="41" t="n">
        <f aca="false">MAX(AJ38,AJ21,AJ4)</f>
        <v>41668.7722222222</v>
      </c>
      <c r="AK55" s="55"/>
    </row>
    <row r="56" customFormat="false" ht="15" hidden="false" customHeight="false" outlineLevel="0" collapsed="false">
      <c r="A56" s="29"/>
      <c r="B56" s="24" t="s">
        <v>70</v>
      </c>
      <c r="C56" s="24" t="n">
        <f aca="false">C39+C22+C5</f>
        <v>0</v>
      </c>
      <c r="D56" s="41" t="n">
        <f aca="false">MAX(D39,D22,D5)</f>
        <v>41668.7118055556</v>
      </c>
      <c r="E56" s="29"/>
      <c r="F56" s="24" t="s">
        <v>71</v>
      </c>
      <c r="G56" s="24" t="n">
        <f aca="false">G39+G22+G5</f>
        <v>0</v>
      </c>
      <c r="H56" s="41" t="n">
        <f aca="false">MAX(H39,H22,H5)</f>
        <v>41668.7173611111</v>
      </c>
      <c r="I56" s="29"/>
      <c r="J56" s="24" t="s">
        <v>72</v>
      </c>
      <c r="K56" s="24" t="n">
        <f aca="false">K39+K22+K5</f>
        <v>0</v>
      </c>
      <c r="L56" s="41" t="n">
        <f aca="false">MAX(L39,L22,L5)</f>
        <v>41668.7222222222</v>
      </c>
      <c r="N56" s="24" t="s">
        <v>73</v>
      </c>
      <c r="O56" s="24" t="n">
        <f aca="false">O39+O22+O5</f>
        <v>5</v>
      </c>
      <c r="P56" s="41" t="n">
        <f aca="false">MAX(P39,P22,P5)</f>
        <v>41668.7604166667</v>
      </c>
      <c r="Q56" s="29"/>
      <c r="R56" s="13" t="s">
        <v>74</v>
      </c>
      <c r="S56" s="24" t="n">
        <f aca="false">S39+S22+S5</f>
        <v>1</v>
      </c>
      <c r="T56" s="41" t="n">
        <f aca="false">MAX(T39,T22,T5)</f>
        <v>41668.7548611111</v>
      </c>
      <c r="U56" s="29"/>
      <c r="V56" s="24" t="s">
        <v>75</v>
      </c>
      <c r="W56" s="24" t="n">
        <f aca="false">W39+W22+W5</f>
        <v>0</v>
      </c>
      <c r="X56" s="41" t="n">
        <f aca="false">MAX(X39,X22,X5)</f>
        <v>41668.7465277778</v>
      </c>
      <c r="Y56" s="55"/>
      <c r="Z56" s="13" t="s">
        <v>76</v>
      </c>
      <c r="AA56" s="24" t="n">
        <f aca="false">AA39+AA22+AA5</f>
        <v>0</v>
      </c>
      <c r="AB56" s="41" t="n">
        <f aca="false">MAX(AB39,AB22,AB5)</f>
        <v>41668.7847222222</v>
      </c>
      <c r="AC56" s="29"/>
      <c r="AD56" s="24" t="s">
        <v>77</v>
      </c>
      <c r="AE56" s="24" t="n">
        <f aca="false">AE39+AE22+AE5</f>
        <v>2</v>
      </c>
      <c r="AF56" s="41" t="n">
        <f aca="false">MAX(AF39,AF22,AF5)</f>
        <v>41668.7805555556</v>
      </c>
      <c r="AG56" s="29"/>
      <c r="AH56" s="13" t="s">
        <v>78</v>
      </c>
      <c r="AI56" s="24" t="n">
        <f aca="false">AI39+AI22+AI5</f>
        <v>1</v>
      </c>
      <c r="AJ56" s="41" t="n">
        <f aca="false">MAX(AJ39,AJ22,AJ5)</f>
        <v>41668.7722222222</v>
      </c>
      <c r="AK56" s="55"/>
    </row>
    <row r="57" customFormat="false" ht="15" hidden="false" customHeight="false" outlineLevel="0" collapsed="false">
      <c r="A57" s="29"/>
      <c r="B57" s="24" t="s">
        <v>79</v>
      </c>
      <c r="C57" s="24" t="n">
        <f aca="false">C40+C23+C6</f>
        <v>0</v>
      </c>
      <c r="D57" s="41" t="n">
        <f aca="false">MAX(D40,D23,D6)</f>
        <v>41668.7118055556</v>
      </c>
      <c r="E57" s="29"/>
      <c r="F57" s="24" t="s">
        <v>80</v>
      </c>
      <c r="G57" s="24" t="n">
        <f aca="false">G40+G23+G6</f>
        <v>0</v>
      </c>
      <c r="H57" s="41" t="n">
        <f aca="false">MAX(H40,H23,H6)</f>
        <v>41668.7173611111</v>
      </c>
      <c r="I57" s="29"/>
      <c r="J57" s="24" t="s">
        <v>81</v>
      </c>
      <c r="K57" s="24" t="n">
        <f aca="false">K40+K23+K6</f>
        <v>0</v>
      </c>
      <c r="L57" s="41" t="n">
        <f aca="false">MAX(L40,L23,L6)</f>
        <v>41668.7222222222</v>
      </c>
      <c r="N57" s="24" t="s">
        <v>82</v>
      </c>
      <c r="O57" s="24" t="n">
        <f aca="false">O40+O23+O6</f>
        <v>0</v>
      </c>
      <c r="P57" s="41" t="n">
        <f aca="false">MAX(P40,P23,P6)</f>
        <v>41668.7604166667</v>
      </c>
      <c r="Q57" s="29"/>
      <c r="R57" s="13" t="s">
        <v>83</v>
      </c>
      <c r="S57" s="24" t="n">
        <f aca="false">S40+S23+S6</f>
        <v>5</v>
      </c>
      <c r="T57" s="41" t="n">
        <f aca="false">MAX(T40,T23,T6)</f>
        <v>41668.7548611111</v>
      </c>
      <c r="U57" s="29"/>
      <c r="V57" s="24" t="s">
        <v>84</v>
      </c>
      <c r="W57" s="24" t="n">
        <f aca="false">W40+W23+W6</f>
        <v>0</v>
      </c>
      <c r="X57" s="41" t="n">
        <f aca="false">MAX(X40,X23,X6)</f>
        <v>41668.7465277778</v>
      </c>
      <c r="Y57" s="55"/>
      <c r="Z57" s="13" t="s">
        <v>85</v>
      </c>
      <c r="AA57" s="24" t="n">
        <f aca="false">AA40+AA23+AA6</f>
        <v>0</v>
      </c>
      <c r="AB57" s="41" t="n">
        <f aca="false">MAX(AB40,AB23,AB6)</f>
        <v>41668.7847222222</v>
      </c>
      <c r="AC57" s="29"/>
      <c r="AD57" s="24" t="s">
        <v>86</v>
      </c>
      <c r="AE57" s="24" t="n">
        <f aca="false">AE40+AE23+AE6</f>
        <v>1</v>
      </c>
      <c r="AF57" s="41" t="n">
        <f aca="false">MAX(AF40,AF23,AF6)</f>
        <v>41668.7805555556</v>
      </c>
      <c r="AG57" s="29"/>
      <c r="AH57" s="13" t="s">
        <v>87</v>
      </c>
      <c r="AI57" s="24" t="n">
        <f aca="false">AI40+AI23+AI6</f>
        <v>3</v>
      </c>
      <c r="AJ57" s="41" t="n">
        <f aca="false">MAX(AJ40,AJ23,AJ6)</f>
        <v>41668.7722222222</v>
      </c>
      <c r="AK57" s="55"/>
    </row>
    <row r="58" customFormat="false" ht="15" hidden="false" customHeight="false" outlineLevel="0" collapsed="false">
      <c r="A58" s="29"/>
      <c r="B58" s="24" t="s">
        <v>88</v>
      </c>
      <c r="C58" s="24" t="n">
        <f aca="false">C41+C24+C7</f>
        <v>0</v>
      </c>
      <c r="D58" s="41" t="n">
        <f aca="false">MAX(D41,D24,D7)</f>
        <v>41668.7118055556</v>
      </c>
      <c r="E58" s="29"/>
      <c r="F58" s="24" t="s">
        <v>89</v>
      </c>
      <c r="G58" s="24" t="n">
        <f aca="false">G41+G24+G7</f>
        <v>0</v>
      </c>
      <c r="H58" s="41" t="n">
        <f aca="false">MAX(H41,H24,H7)</f>
        <v>41668.7173611111</v>
      </c>
      <c r="I58" s="29"/>
      <c r="J58" s="24" t="s">
        <v>90</v>
      </c>
      <c r="K58" s="24" t="n">
        <f aca="false">K41+K24+K7</f>
        <v>0</v>
      </c>
      <c r="L58" s="41" t="n">
        <f aca="false">MAX(L41,L24,L7)</f>
        <v>41668.7222222222</v>
      </c>
      <c r="N58" s="24" t="s">
        <v>91</v>
      </c>
      <c r="O58" s="24" t="n">
        <f aca="false">O41+O24+O7</f>
        <v>2</v>
      </c>
      <c r="P58" s="41" t="n">
        <f aca="false">MAX(P41,P24,P7)</f>
        <v>41668.7604166667</v>
      </c>
      <c r="Q58" s="29"/>
      <c r="R58" s="13" t="s">
        <v>92</v>
      </c>
      <c r="S58" s="24" t="n">
        <f aca="false">S41+S24+S7</f>
        <v>0</v>
      </c>
      <c r="T58" s="41" t="n">
        <f aca="false">MAX(T41,T24,T7)</f>
        <v>41668.7548611111</v>
      </c>
      <c r="U58" s="29"/>
      <c r="V58" s="24" t="s">
        <v>93</v>
      </c>
      <c r="W58" s="24" t="n">
        <f aca="false">W41+W24+W7</f>
        <v>1</v>
      </c>
      <c r="X58" s="41" t="n">
        <f aca="false">MAX(X41,X24,X7)</f>
        <v>41668.7465277778</v>
      </c>
      <c r="Y58" s="55"/>
      <c r="Z58" s="13" t="s">
        <v>94</v>
      </c>
      <c r="AA58" s="24" t="n">
        <f aca="false">AA41+AA24+AA7</f>
        <v>0</v>
      </c>
      <c r="AB58" s="41" t="n">
        <f aca="false">MAX(AB41,AB24,AB7)</f>
        <v>41668.7847222222</v>
      </c>
      <c r="AC58" s="29"/>
      <c r="AD58" s="24" t="s">
        <v>95</v>
      </c>
      <c r="AE58" s="24" t="n">
        <f aca="false">AE41+AE24+AE7</f>
        <v>0</v>
      </c>
      <c r="AF58" s="41" t="n">
        <f aca="false">MAX(AF41,AF24,AF7)</f>
        <v>41668.7805555556</v>
      </c>
      <c r="AG58" s="29"/>
      <c r="AH58" s="13" t="s">
        <v>96</v>
      </c>
      <c r="AI58" s="24" t="n">
        <f aca="false">AI41+AI24+AI7</f>
        <v>2</v>
      </c>
      <c r="AJ58" s="41" t="n">
        <f aca="false">MAX(AJ41,AJ24,AJ7)</f>
        <v>41668.7722222222</v>
      </c>
      <c r="AK58" s="55"/>
    </row>
    <row r="59" customFormat="false" ht="15" hidden="false" customHeight="false" outlineLevel="0" collapsed="false">
      <c r="A59" s="29"/>
      <c r="B59" s="24" t="s">
        <v>97</v>
      </c>
      <c r="C59" s="24" t="n">
        <f aca="false">C42+C25+C8</f>
        <v>0</v>
      </c>
      <c r="D59" s="41" t="n">
        <f aca="false">MAX(D42,D25,D8)</f>
        <v>41668.7118055556</v>
      </c>
      <c r="E59" s="29"/>
      <c r="F59" s="24" t="s">
        <v>98</v>
      </c>
      <c r="G59" s="24" t="n">
        <f aca="false">G42+G25+G8</f>
        <v>0</v>
      </c>
      <c r="H59" s="41" t="n">
        <f aca="false">MAX(H42,H25,H8)</f>
        <v>41668.7173611111</v>
      </c>
      <c r="I59" s="29"/>
      <c r="J59" s="24" t="s">
        <v>99</v>
      </c>
      <c r="K59" s="24" t="n">
        <f aca="false">K42+K25+K8</f>
        <v>0</v>
      </c>
      <c r="L59" s="41" t="n">
        <f aca="false">MAX(L42,L25,L8)</f>
        <v>41668.7222222222</v>
      </c>
      <c r="N59" s="24" t="s">
        <v>100</v>
      </c>
      <c r="O59" s="24" t="n">
        <f aca="false">O42+O25+O8</f>
        <v>0</v>
      </c>
      <c r="P59" s="41" t="n">
        <f aca="false">MAX(P42,P25,P8)</f>
        <v>41668.7604166667</v>
      </c>
      <c r="Q59" s="29"/>
      <c r="R59" s="13" t="s">
        <v>101</v>
      </c>
      <c r="S59" s="24" t="n">
        <f aca="false">S42+S25+S8</f>
        <v>2</v>
      </c>
      <c r="T59" s="41" t="n">
        <f aca="false">MAX(T42,T25,T8)</f>
        <v>41668.7548611111</v>
      </c>
      <c r="U59" s="29"/>
      <c r="V59" s="24" t="s">
        <v>102</v>
      </c>
      <c r="W59" s="24" t="n">
        <f aca="false">W42+W25+W8</f>
        <v>3</v>
      </c>
      <c r="X59" s="41" t="n">
        <f aca="false">MAX(X42,X25,X8)</f>
        <v>41668.7465277778</v>
      </c>
      <c r="Y59" s="55"/>
      <c r="Z59" s="13" t="s">
        <v>103</v>
      </c>
      <c r="AA59" s="24" t="n">
        <f aca="false">AA42+AA25+AA8</f>
        <v>0</v>
      </c>
      <c r="AB59" s="41" t="n">
        <f aca="false">MAX(AB42,AB25,AB8)</f>
        <v>41668.7847222222</v>
      </c>
      <c r="AC59" s="29"/>
      <c r="AD59" s="24" t="s">
        <v>104</v>
      </c>
      <c r="AE59" s="24" t="n">
        <f aca="false">AE42+AE25+AE8</f>
        <v>0</v>
      </c>
      <c r="AF59" s="41" t="n">
        <f aca="false">MAX(AF42,AF25,AF8)</f>
        <v>41668.7805555556</v>
      </c>
      <c r="AG59" s="29"/>
      <c r="AH59" s="13" t="s">
        <v>105</v>
      </c>
      <c r="AI59" s="24" t="n">
        <f aca="false">AI42+AI25+AI8</f>
        <v>2</v>
      </c>
      <c r="AJ59" s="41" t="n">
        <f aca="false">MAX(AJ42,AJ25,AJ8)</f>
        <v>41668.7722222222</v>
      </c>
      <c r="AK59" s="55"/>
    </row>
    <row r="60" customFormat="false" ht="15" hidden="false" customHeight="false" outlineLevel="0" collapsed="false">
      <c r="A60" s="29"/>
      <c r="B60" s="24" t="s">
        <v>106</v>
      </c>
      <c r="C60" s="24" t="n">
        <f aca="false">C43+C26+C9</f>
        <v>0</v>
      </c>
      <c r="D60" s="41" t="n">
        <f aca="false">MAX(D43,D26,D9)</f>
        <v>41668.7118055556</v>
      </c>
      <c r="E60" s="29"/>
      <c r="F60" s="24" t="s">
        <v>107</v>
      </c>
      <c r="G60" s="24" t="n">
        <f aca="false">G43+G26+G9</f>
        <v>0</v>
      </c>
      <c r="H60" s="41" t="n">
        <f aca="false">MAX(H43,H26,H9)</f>
        <v>41668.7173611111</v>
      </c>
      <c r="I60" s="29"/>
      <c r="J60" s="24" t="s">
        <v>108</v>
      </c>
      <c r="K60" s="24" t="n">
        <f aca="false">K43+K26+K9</f>
        <v>0</v>
      </c>
      <c r="L60" s="41" t="n">
        <f aca="false">MAX(L43,L26,L9)</f>
        <v>41668.7222222222</v>
      </c>
      <c r="N60" s="24" t="s">
        <v>109</v>
      </c>
      <c r="O60" s="24" t="n">
        <f aca="false">O43+O26+O9</f>
        <v>2</v>
      </c>
      <c r="P60" s="41" t="n">
        <f aca="false">MAX(P43,P26,P9)</f>
        <v>41668.7604166667</v>
      </c>
      <c r="Q60" s="29"/>
      <c r="R60" s="13" t="s">
        <v>110</v>
      </c>
      <c r="S60" s="24" t="n">
        <f aca="false">S43+S26+S9</f>
        <v>0</v>
      </c>
      <c r="T60" s="41" t="n">
        <f aca="false">MAX(T43,T26,T9)</f>
        <v>41668.7548611111</v>
      </c>
      <c r="U60" s="29"/>
      <c r="V60" s="24" t="s">
        <v>111</v>
      </c>
      <c r="W60" s="24" t="n">
        <f aca="false">W43+W26+W9</f>
        <v>1</v>
      </c>
      <c r="X60" s="41" t="n">
        <f aca="false">MAX(X43,X26,X9)</f>
        <v>41668.7465277778</v>
      </c>
      <c r="Y60" s="55"/>
      <c r="Z60" s="13" t="s">
        <v>112</v>
      </c>
      <c r="AA60" s="24" t="n">
        <f aca="false">AA43+AA26+AA9</f>
        <v>0</v>
      </c>
      <c r="AB60" s="41" t="n">
        <f aca="false">MAX(AB43,AB26,AB9)</f>
        <v>41668.7847222222</v>
      </c>
      <c r="AC60" s="29"/>
      <c r="AD60" s="24" t="s">
        <v>113</v>
      </c>
      <c r="AE60" s="24" t="n">
        <f aca="false">AE43+AE26+AE9</f>
        <v>0</v>
      </c>
      <c r="AF60" s="41" t="n">
        <f aca="false">MAX(AF43,AF26,AF9)</f>
        <v>41668.7805555556</v>
      </c>
      <c r="AG60" s="29"/>
      <c r="AH60" s="13" t="s">
        <v>114</v>
      </c>
      <c r="AI60" s="24" t="n">
        <f aca="false">AI43+AI26+AI9</f>
        <v>1</v>
      </c>
      <c r="AJ60" s="41" t="n">
        <f aca="false">MAX(AJ43,AJ26,AJ9)</f>
        <v>41668.7722222222</v>
      </c>
      <c r="AK60" s="55"/>
    </row>
    <row r="61" customFormat="false" ht="15" hidden="false" customHeight="false" outlineLevel="0" collapsed="false">
      <c r="A61" s="29"/>
      <c r="B61" s="24" t="s">
        <v>115</v>
      </c>
      <c r="C61" s="24" t="n">
        <f aca="false">C44+C27+C10</f>
        <v>0</v>
      </c>
      <c r="D61" s="41" t="n">
        <f aca="false">MAX(D44,D27,D10)</f>
        <v>41668.7118055556</v>
      </c>
      <c r="E61" s="29"/>
      <c r="F61" s="24" t="s">
        <v>116</v>
      </c>
      <c r="G61" s="24" t="n">
        <f aca="false">G44+G27+G10</f>
        <v>0</v>
      </c>
      <c r="H61" s="41" t="n">
        <f aca="false">MAX(H44,H27,H10)</f>
        <v>41668.7173611111</v>
      </c>
      <c r="I61" s="29"/>
      <c r="J61" s="24" t="s">
        <v>117</v>
      </c>
      <c r="K61" s="24" t="n">
        <f aca="false">K44+K27+K10</f>
        <v>0</v>
      </c>
      <c r="L61" s="41" t="n">
        <f aca="false">MAX(L44,L27,L10)</f>
        <v>41668.7222222222</v>
      </c>
      <c r="N61" s="24" t="s">
        <v>118</v>
      </c>
      <c r="O61" s="24" t="n">
        <f aca="false">O44+O27+O10</f>
        <v>0</v>
      </c>
      <c r="P61" s="41" t="n">
        <f aca="false">MAX(P44,P27,P10)</f>
        <v>41668.7604166667</v>
      </c>
      <c r="Q61" s="29"/>
      <c r="R61" s="13" t="s">
        <v>119</v>
      </c>
      <c r="S61" s="24" t="n">
        <f aca="false">S44+S27+S10</f>
        <v>4</v>
      </c>
      <c r="T61" s="41" t="n">
        <f aca="false">MAX(T44,T27,T10)</f>
        <v>41668.7548611111</v>
      </c>
      <c r="U61" s="29"/>
      <c r="V61" s="24" t="s">
        <v>120</v>
      </c>
      <c r="W61" s="24" t="n">
        <f aca="false">W44+W27+W10</f>
        <v>5</v>
      </c>
      <c r="X61" s="41" t="n">
        <f aca="false">MAX(X44,X27,X10)</f>
        <v>41668.7465277778</v>
      </c>
      <c r="Y61" s="55"/>
      <c r="Z61" s="13" t="s">
        <v>121</v>
      </c>
      <c r="AA61" s="24" t="n">
        <f aca="false">AA44+AA27+AA10</f>
        <v>0</v>
      </c>
      <c r="AB61" s="41" t="n">
        <f aca="false">MAX(AB44,AB27,AB10)</f>
        <v>41668.7847222222</v>
      </c>
      <c r="AC61" s="29"/>
      <c r="AD61" s="24" t="s">
        <v>122</v>
      </c>
      <c r="AE61" s="24" t="n">
        <f aca="false">AE44+AE27+AE10</f>
        <v>0</v>
      </c>
      <c r="AF61" s="41" t="n">
        <f aca="false">MAX(AF44,AF27,AF10)</f>
        <v>41668.7805555556</v>
      </c>
      <c r="AG61" s="29"/>
      <c r="AH61" s="13" t="s">
        <v>123</v>
      </c>
      <c r="AI61" s="24" t="n">
        <f aca="false">AI44+AI27+AI10</f>
        <v>0</v>
      </c>
      <c r="AJ61" s="41" t="n">
        <f aca="false">MAX(AJ44,AJ27,AJ10)</f>
        <v>41668.7722222222</v>
      </c>
      <c r="AK61" s="55"/>
    </row>
    <row r="62" customFormat="false" ht="15" hidden="false" customHeight="false" outlineLevel="0" collapsed="false">
      <c r="A62" s="29"/>
      <c r="B62" s="24" t="s">
        <v>124</v>
      </c>
      <c r="C62" s="24" t="n">
        <f aca="false">C45+C28+C11</f>
        <v>0</v>
      </c>
      <c r="D62" s="41" t="n">
        <f aca="false">MAX(D45,D28,D11)</f>
        <v>41668.7118055556</v>
      </c>
      <c r="E62" s="29"/>
      <c r="F62" s="24" t="s">
        <v>125</v>
      </c>
      <c r="G62" s="24" t="n">
        <f aca="false">G45+G28+G11</f>
        <v>0</v>
      </c>
      <c r="H62" s="41" t="n">
        <f aca="false">MAX(H45,H28,H11)</f>
        <v>41668.7173611111</v>
      </c>
      <c r="I62" s="29"/>
      <c r="J62" s="24" t="s">
        <v>126</v>
      </c>
      <c r="K62" s="24" t="n">
        <f aca="false">K45+K28+K11</f>
        <v>0</v>
      </c>
      <c r="L62" s="41" t="n">
        <f aca="false">MAX(L45,L28,L11)</f>
        <v>41668.7222222222</v>
      </c>
      <c r="N62" s="24" t="s">
        <v>127</v>
      </c>
      <c r="O62" s="24" t="n">
        <f aca="false">O45+O28+O11</f>
        <v>0</v>
      </c>
      <c r="P62" s="41" t="n">
        <f aca="false">MAX(P45,P28,P11)</f>
        <v>41668.7604166667</v>
      </c>
      <c r="Q62" s="29"/>
      <c r="R62" s="13" t="s">
        <v>128</v>
      </c>
      <c r="S62" s="24" t="n">
        <f aca="false">S45+S28+S11</f>
        <v>1</v>
      </c>
      <c r="T62" s="41" t="n">
        <f aca="false">MAX(T45,T28,T11)</f>
        <v>41668.7548611111</v>
      </c>
      <c r="U62" s="29"/>
      <c r="V62" s="24" t="s">
        <v>129</v>
      </c>
      <c r="W62" s="24" t="n">
        <f aca="false">W45+W28+W11</f>
        <v>1</v>
      </c>
      <c r="X62" s="41" t="n">
        <f aca="false">MAX(X45,X28,X11)</f>
        <v>41668.7465277778</v>
      </c>
      <c r="Y62" s="55"/>
      <c r="Z62" s="13" t="s">
        <v>130</v>
      </c>
      <c r="AA62" s="24" t="n">
        <f aca="false">AA45+AA28+AA11</f>
        <v>0</v>
      </c>
      <c r="AB62" s="41" t="n">
        <f aca="false">MAX(AB45,AB28,AB11)</f>
        <v>41668.7847222222</v>
      </c>
      <c r="AC62" s="29"/>
      <c r="AD62" s="24" t="s">
        <v>131</v>
      </c>
      <c r="AE62" s="24" t="n">
        <f aca="false">AE45+AE28+AE11</f>
        <v>1</v>
      </c>
      <c r="AF62" s="41" t="n">
        <f aca="false">MAX(AF45,AF28,AF11)</f>
        <v>41668.7805555556</v>
      </c>
      <c r="AG62" s="29"/>
      <c r="AH62" s="13" t="s">
        <v>132</v>
      </c>
      <c r="AI62" s="24" t="n">
        <f aca="false">AI45+AI28+AI11</f>
        <v>1</v>
      </c>
      <c r="AJ62" s="41" t="n">
        <f aca="false">MAX(AJ45,AJ28,AJ11)</f>
        <v>41668.7722222222</v>
      </c>
      <c r="AK62" s="55"/>
    </row>
    <row r="63" customFormat="false" ht="15" hidden="false" customHeight="false" outlineLevel="0" collapsed="false">
      <c r="A63" s="29"/>
      <c r="B63" s="24" t="s">
        <v>133</v>
      </c>
      <c r="C63" s="24" t="n">
        <f aca="false">C46+C29+C12</f>
        <v>0</v>
      </c>
      <c r="D63" s="41" t="n">
        <f aca="false">MAX(D46,D29,D12)</f>
        <v>41668.7118055556</v>
      </c>
      <c r="E63" s="29"/>
      <c r="F63" s="24" t="s">
        <v>134</v>
      </c>
      <c r="G63" s="24" t="n">
        <f aca="false">G46+G29+G12</f>
        <v>0</v>
      </c>
      <c r="H63" s="41" t="n">
        <f aca="false">MAX(H46,H29,H12)</f>
        <v>41668.7173611111</v>
      </c>
      <c r="I63" s="29"/>
      <c r="J63" s="24" t="s">
        <v>135</v>
      </c>
      <c r="K63" s="24" t="n">
        <f aca="false">K46+K29+K12</f>
        <v>0</v>
      </c>
      <c r="L63" s="41" t="n">
        <f aca="false">MAX(L46,L29,L12)</f>
        <v>41668.7222222222</v>
      </c>
      <c r="N63" s="24" t="s">
        <v>136</v>
      </c>
      <c r="O63" s="24" t="n">
        <f aca="false">O46+O29+O12</f>
        <v>2</v>
      </c>
      <c r="P63" s="41" t="n">
        <f aca="false">MAX(P46,P29,P12)</f>
        <v>41668.7604166667</v>
      </c>
      <c r="Q63" s="29"/>
      <c r="R63" s="13" t="s">
        <v>137</v>
      </c>
      <c r="S63" s="24" t="n">
        <f aca="false">S46+S29+S12</f>
        <v>2</v>
      </c>
      <c r="T63" s="41" t="n">
        <f aca="false">MAX(T46,T29,T12)</f>
        <v>41668.7548611111</v>
      </c>
      <c r="U63" s="29"/>
      <c r="V63" s="24" t="s">
        <v>138</v>
      </c>
      <c r="W63" s="24" t="n">
        <f aca="false">W46+W29+W12</f>
        <v>0</v>
      </c>
      <c r="X63" s="41" t="n">
        <f aca="false">MAX(X46,X29,X12)</f>
        <v>41668.7465277778</v>
      </c>
      <c r="Y63" s="55"/>
      <c r="Z63" s="13" t="s">
        <v>139</v>
      </c>
      <c r="AA63" s="24" t="n">
        <f aca="false">AA46+AA29+AA12</f>
        <v>0</v>
      </c>
      <c r="AB63" s="41" t="n">
        <f aca="false">MAX(AB46,AB29,AB12)</f>
        <v>41668.7847222222</v>
      </c>
      <c r="AC63" s="29"/>
      <c r="AD63" s="24" t="s">
        <v>140</v>
      </c>
      <c r="AE63" s="24" t="n">
        <f aca="false">AE46+AE29+AE12</f>
        <v>1</v>
      </c>
      <c r="AF63" s="41" t="n">
        <f aca="false">MAX(AF46,AF29,AF12)</f>
        <v>41668.7805555556</v>
      </c>
      <c r="AG63" s="29"/>
      <c r="AH63" s="13" t="s">
        <v>141</v>
      </c>
      <c r="AI63" s="24" t="n">
        <f aca="false">AI46+AI29+AI12</f>
        <v>1</v>
      </c>
      <c r="AJ63" s="41" t="n">
        <f aca="false">MAX(AJ46,AJ29,AJ12)</f>
        <v>41668.7722222222</v>
      </c>
      <c r="AK63" s="55"/>
    </row>
    <row r="64" customFormat="false" ht="15.75" hidden="false" customHeight="false" outlineLevel="0" collapsed="false">
      <c r="A64" s="29"/>
      <c r="B64" s="26" t="s">
        <v>142</v>
      </c>
      <c r="C64" s="26" t="n">
        <f aca="false">C47+C30+C13</f>
        <v>0</v>
      </c>
      <c r="D64" s="41" t="n">
        <f aca="false">MAX(D47,D30,D13)</f>
        <v>41668.7118055556</v>
      </c>
      <c r="E64" s="29"/>
      <c r="F64" s="26" t="s">
        <v>143</v>
      </c>
      <c r="G64" s="26" t="n">
        <f aca="false">G47+G30+G13</f>
        <v>0</v>
      </c>
      <c r="H64" s="41" t="n">
        <f aca="false">MAX(H47,H30,H13)</f>
        <v>41668.7173611111</v>
      </c>
      <c r="I64" s="29"/>
      <c r="J64" s="26" t="s">
        <v>144</v>
      </c>
      <c r="K64" s="26" t="n">
        <f aca="false">K47+K30+K13</f>
        <v>0</v>
      </c>
      <c r="L64" s="41" t="n">
        <f aca="false">MAX(L47,L30,L13)</f>
        <v>41668.7222222222</v>
      </c>
      <c r="N64" s="26" t="s">
        <v>145</v>
      </c>
      <c r="O64" s="26" t="n">
        <f aca="false">O47+O30+O13</f>
        <v>1</v>
      </c>
      <c r="P64" s="41" t="n">
        <f aca="false">MAX(P47,P30,P13)</f>
        <v>41668.7604166667</v>
      </c>
      <c r="Q64" s="29"/>
      <c r="R64" s="49" t="s">
        <v>146</v>
      </c>
      <c r="S64" s="26" t="n">
        <f aca="false">S47+S30+S13</f>
        <v>3</v>
      </c>
      <c r="T64" s="41" t="n">
        <f aca="false">MAX(T47,T30,T13)</f>
        <v>41668.7548611111</v>
      </c>
      <c r="U64" s="29"/>
      <c r="V64" s="26" t="s">
        <v>147</v>
      </c>
      <c r="W64" s="26" t="n">
        <f aca="false">W47+W30+W13</f>
        <v>3</v>
      </c>
      <c r="X64" s="41" t="n">
        <f aca="false">MAX(X47,X30,X13)</f>
        <v>41668.7465277778</v>
      </c>
      <c r="Y64" s="55"/>
      <c r="Z64" s="49" t="s">
        <v>148</v>
      </c>
      <c r="AA64" s="26" t="n">
        <f aca="false">AA47+AA30+AA13</f>
        <v>0</v>
      </c>
      <c r="AB64" s="41" t="n">
        <f aca="false">MAX(AB47,AB30,AB13)</f>
        <v>41668.7847222222</v>
      </c>
      <c r="AC64" s="29"/>
      <c r="AD64" s="26" t="s">
        <v>149</v>
      </c>
      <c r="AE64" s="26" t="n">
        <f aca="false">AE47+AE30+AE13</f>
        <v>0</v>
      </c>
      <c r="AF64" s="41" t="n">
        <f aca="false">MAX(AF47,AF30,AF13)</f>
        <v>41668.7805555556</v>
      </c>
      <c r="AG64" s="29"/>
      <c r="AH64" s="49" t="s">
        <v>150</v>
      </c>
      <c r="AI64" s="26" t="n">
        <f aca="false">AI47+AI30+AI13</f>
        <v>1</v>
      </c>
      <c r="AJ64" s="41" t="n">
        <f aca="false">MAX(AJ47,AJ30,AJ13)</f>
        <v>41668.7722222222</v>
      </c>
      <c r="AK64" s="55"/>
    </row>
    <row r="65" customFormat="false" ht="15" hidden="false" customHeight="false" outlineLevel="0" collapsed="false">
      <c r="A65" s="29"/>
      <c r="B65" s="24" t="s">
        <v>151</v>
      </c>
      <c r="C65" s="24" t="n">
        <f aca="false">AVERAGE(C55:C64)</f>
        <v>0</v>
      </c>
      <c r="D65" s="24"/>
      <c r="E65" s="29"/>
      <c r="F65" s="24" t="s">
        <v>151</v>
      </c>
      <c r="G65" s="24" t="n">
        <f aca="false">AVERAGE(G55:G64)</f>
        <v>0</v>
      </c>
      <c r="H65" s="24"/>
      <c r="I65" s="29"/>
      <c r="J65" s="24" t="s">
        <v>151</v>
      </c>
      <c r="K65" s="24" t="n">
        <f aca="false">AVERAGE(K55:K64)</f>
        <v>0</v>
      </c>
      <c r="L65" s="24"/>
      <c r="N65" s="24" t="s">
        <v>151</v>
      </c>
      <c r="O65" s="24" t="n">
        <f aca="false">AVERAGE(O55:O64)</f>
        <v>1.2</v>
      </c>
      <c r="P65" s="24"/>
      <c r="Q65" s="29"/>
      <c r="R65" s="24" t="s">
        <v>151</v>
      </c>
      <c r="S65" s="24" t="n">
        <f aca="false">AVERAGE(S55:S64)</f>
        <v>2</v>
      </c>
      <c r="T65" s="24"/>
      <c r="U65" s="29"/>
      <c r="V65" s="24" t="s">
        <v>151</v>
      </c>
      <c r="W65" s="24" t="n">
        <f aca="false">AVERAGE(W55:W64)</f>
        <v>1.6</v>
      </c>
      <c r="X65" s="24"/>
      <c r="Y65" s="55"/>
      <c r="Z65" s="24" t="s">
        <v>151</v>
      </c>
      <c r="AA65" s="24" t="n">
        <f aca="false">AVERAGE(AA55:AA64)</f>
        <v>0</v>
      </c>
      <c r="AB65" s="24"/>
      <c r="AC65" s="29"/>
      <c r="AD65" s="24" t="s">
        <v>151</v>
      </c>
      <c r="AE65" s="24" t="n">
        <f aca="false">AVERAGE(AE55:AE64)</f>
        <v>0.5</v>
      </c>
      <c r="AF65" s="24"/>
      <c r="AG65" s="29"/>
      <c r="AH65" s="24" t="s">
        <v>151</v>
      </c>
      <c r="AI65" s="24" t="n">
        <f aca="false">AVERAGE(AI55:AI64)</f>
        <v>1.3</v>
      </c>
      <c r="AJ65" s="24"/>
      <c r="AK65" s="55"/>
    </row>
    <row r="66" customFormat="false" ht="15" hidden="false" customHeight="false" outlineLevel="0" collapsed="false">
      <c r="A66" s="29"/>
      <c r="B66" s="24" t="s">
        <v>152</v>
      </c>
      <c r="C66" s="24" t="n">
        <f aca="false">STDEV(C55:C64)</f>
        <v>0</v>
      </c>
      <c r="D66" s="24"/>
      <c r="E66" s="29"/>
      <c r="F66" s="24" t="s">
        <v>152</v>
      </c>
      <c r="G66" s="24" t="n">
        <f aca="false">STDEV(G55:G64)</f>
        <v>0</v>
      </c>
      <c r="H66" s="24"/>
      <c r="I66" s="29"/>
      <c r="J66" s="24" t="s">
        <v>152</v>
      </c>
      <c r="K66" s="24" t="n">
        <f aca="false">STDEV(K55:K64)</f>
        <v>0</v>
      </c>
      <c r="L66" s="24"/>
      <c r="N66" s="24" t="s">
        <v>152</v>
      </c>
      <c r="O66" s="24" t="n">
        <f aca="false">STDEV(O55:O64)</f>
        <v>1.61932770686548</v>
      </c>
      <c r="P66" s="24"/>
      <c r="Q66" s="29"/>
      <c r="R66" s="24" t="s">
        <v>152</v>
      </c>
      <c r="S66" s="24" t="n">
        <f aca="false">STDEV(S55:S64)</f>
        <v>1.63299316185545</v>
      </c>
      <c r="T66" s="24"/>
      <c r="U66" s="29"/>
      <c r="V66" s="24" t="s">
        <v>152</v>
      </c>
      <c r="W66" s="24" t="n">
        <f aca="false">STDEV(W55:W64)</f>
        <v>1.64654520469713</v>
      </c>
      <c r="X66" s="24"/>
      <c r="Y66" s="55"/>
      <c r="Z66" s="24" t="s">
        <v>152</v>
      </c>
      <c r="AA66" s="24" t="n">
        <f aca="false">STDEV(AA55:AA64)</f>
        <v>0</v>
      </c>
      <c r="AB66" s="24"/>
      <c r="AC66" s="29"/>
      <c r="AD66" s="24" t="s">
        <v>152</v>
      </c>
      <c r="AE66" s="24" t="n">
        <f aca="false">STDEV(AE55:AE64)</f>
        <v>0.707106781186548</v>
      </c>
      <c r="AF66" s="24"/>
      <c r="AG66" s="29"/>
      <c r="AH66" s="24" t="s">
        <v>152</v>
      </c>
      <c r="AI66" s="24" t="n">
        <f aca="false">STDEV(AI55:AI64)</f>
        <v>0.823272602348565</v>
      </c>
      <c r="AJ66" s="24"/>
      <c r="AK66" s="55"/>
    </row>
    <row r="67" customFormat="false" ht="15" hidden="false" customHeight="false" outlineLevel="0" collapsed="false">
      <c r="A67" s="29"/>
      <c r="B67" s="24" t="s">
        <v>153</v>
      </c>
      <c r="C67" s="24" t="n">
        <f aca="false">C65/((MAX(D4,D21,D38)-Barber!E13)*Barber!E10)</f>
        <v>0</v>
      </c>
      <c r="D67" s="24"/>
      <c r="E67" s="29"/>
      <c r="F67" s="24" t="s">
        <v>153</v>
      </c>
      <c r="G67" s="24" t="n">
        <f aca="false">G65/((MAX(H4,H21,H38)-Barber!E19)*Barber!E10)</f>
        <v>0</v>
      </c>
      <c r="H67" s="24"/>
      <c r="I67" s="29"/>
      <c r="J67" s="24" t="s">
        <v>153</v>
      </c>
      <c r="K67" s="24" t="n">
        <f aca="false">K65/((MAX(L4,L21,L38)-Barber!E25)*Barber!E10)</f>
        <v>0</v>
      </c>
      <c r="L67" s="24"/>
      <c r="N67" s="24" t="s">
        <v>153</v>
      </c>
      <c r="O67" s="24" t="n">
        <f aca="false">O65/((MAX(P4,P21,P38)-Barber!D13)*Barber!D10)</f>
        <v>0.00233550415450325</v>
      </c>
      <c r="P67" s="24"/>
      <c r="Q67" s="29"/>
      <c r="R67" s="24" t="s">
        <v>153</v>
      </c>
      <c r="S67" s="24" t="n">
        <f aca="false">S65/((MAX(T4,T21,T38)-Barber!D19)*Barber!D10)</f>
        <v>0.00389206990756303</v>
      </c>
      <c r="T67" s="24"/>
      <c r="U67" s="29"/>
      <c r="V67" s="24" t="s">
        <v>153</v>
      </c>
      <c r="W67" s="24" t="n">
        <f aca="false">W65/((MAX(X4,X21,X38)-Barber!D25)*Barber!D10)</f>
        <v>0.00311086184333317</v>
      </c>
      <c r="X67" s="24"/>
      <c r="Y67" s="55"/>
      <c r="Z67" s="24" t="s">
        <v>153</v>
      </c>
      <c r="AA67" s="24" t="n">
        <f aca="false">AA65/((MAX(AB4,AB21,AB38)-Barber!C13)*Barber!E10)</f>
        <v>0</v>
      </c>
      <c r="AB67" s="24"/>
      <c r="AC67" s="29"/>
      <c r="AD67" s="24" t="s">
        <v>153</v>
      </c>
      <c r="AE67" s="24" t="n">
        <f aca="false">AE65/((MAX(AF4,AF21,AF38)-Barber!C19)*Barber!C10)</f>
        <v>0.00295934598453941</v>
      </c>
      <c r="AF67" s="24"/>
      <c r="AG67" s="29"/>
      <c r="AH67" s="24" t="s">
        <v>153</v>
      </c>
      <c r="AI67" s="24" t="n">
        <f aca="false">AI65/((MAX(AJ4,AJ21,AJ38)-Barber!C25)*Barber!C10)</f>
        <v>0.00769344577600475</v>
      </c>
      <c r="AJ67" s="24"/>
      <c r="AK67" s="55"/>
    </row>
    <row r="68" customFormat="false" ht="15.75" hidden="false" customHeight="false" outlineLevel="0" collapsed="false">
      <c r="A68" s="29"/>
      <c r="B68" s="52" t="s">
        <v>154</v>
      </c>
      <c r="C68" s="52" t="n">
        <f aca="false">D53-Barber!$E$4</f>
        <v>32</v>
      </c>
      <c r="D68" s="52"/>
      <c r="E68" s="29"/>
      <c r="F68" s="52" t="s">
        <v>154</v>
      </c>
      <c r="G68" s="52" t="n">
        <f aca="false">H53-Barber!$E$4</f>
        <v>32</v>
      </c>
      <c r="H68" s="52"/>
      <c r="I68" s="29"/>
      <c r="J68" s="52" t="s">
        <v>154</v>
      </c>
      <c r="K68" s="52" t="n">
        <f aca="false">L53-Barber!$E$4</f>
        <v>32</v>
      </c>
      <c r="L68" s="52"/>
      <c r="N68" s="52" t="s">
        <v>154</v>
      </c>
      <c r="O68" s="52" t="n">
        <f aca="false">P53-Barber!$D$4</f>
        <v>28</v>
      </c>
      <c r="P68" s="52"/>
      <c r="Q68" s="29"/>
      <c r="R68" s="52" t="s">
        <v>154</v>
      </c>
      <c r="S68" s="52" t="n">
        <f aca="false">T53-Barber!$D$4</f>
        <v>28</v>
      </c>
      <c r="T68" s="52"/>
      <c r="U68" s="29"/>
      <c r="V68" s="52" t="s">
        <v>154</v>
      </c>
      <c r="W68" s="52" t="n">
        <f aca="false">X53-Barber!$D$4</f>
        <v>28</v>
      </c>
      <c r="X68" s="52"/>
      <c r="Y68" s="55"/>
      <c r="Z68" s="52" t="s">
        <v>154</v>
      </c>
      <c r="AA68" s="52" t="n">
        <f aca="false">AB53-Barber!$C$4</f>
        <v>22</v>
      </c>
      <c r="AB68" s="52"/>
      <c r="AC68" s="29"/>
      <c r="AD68" s="52" t="s">
        <v>154</v>
      </c>
      <c r="AE68" s="52" t="n">
        <f aca="false">AF53-Barber!$C$4</f>
        <v>22</v>
      </c>
      <c r="AF68" s="52"/>
      <c r="AG68" s="29"/>
      <c r="AH68" s="52" t="s">
        <v>154</v>
      </c>
      <c r="AI68" s="52" t="n">
        <f aca="false">AJ53-Barber!$C$4</f>
        <v>22</v>
      </c>
      <c r="AJ68" s="52"/>
      <c r="AK68" s="55"/>
    </row>
    <row r="69" customFormat="false" ht="15.75" hidden="false" customHeight="false" outlineLevel="0" collapsed="false">
      <c r="V69" s="29"/>
      <c r="W69" s="29"/>
      <c r="X69" s="29"/>
      <c r="Y69" s="55"/>
      <c r="AK69" s="55"/>
    </row>
    <row r="71" customFormat="false" ht="15" hidden="false" customHeight="false" outlineLevel="0" collapsed="false">
      <c r="C71" s="0" t="n">
        <f aca="false">SUM(C55:C64,C38:C47,C21:C30,C4:C13)</f>
        <v>0</v>
      </c>
      <c r="G71" s="0" t="n">
        <f aca="false">SUM(G55:G64,G38:G47,G21:G30,G4:G13)</f>
        <v>0</v>
      </c>
      <c r="K71" s="0" t="n">
        <f aca="false">SUM(K55:K64,K38:K47,K21:K30,K4:K13)</f>
        <v>0</v>
      </c>
      <c r="O71" s="0" t="n">
        <f aca="false">SUM(O55:O64,O38:O47,O21:O30,O4:O13)</f>
        <v>24</v>
      </c>
      <c r="S71" s="0" t="n">
        <f aca="false">SUM(S55:S64,S38:S47,S21:S30,S4:S13)</f>
        <v>40</v>
      </c>
      <c r="W71" s="0" t="n">
        <f aca="false">SUM(W55:W64,W38:W47,W21:W30,W4:W13)</f>
        <v>32</v>
      </c>
      <c r="AA71" s="0" t="n">
        <f aca="false">SUM(AA55:AA64,AA38:AA47,AA21:AA30,AA4:AA13)</f>
        <v>0</v>
      </c>
      <c r="AE71" s="0" t="n">
        <f aca="false">SUM(AE55:AE64,AE38:AE47,AE21:AE30,AE4:AE13)</f>
        <v>10</v>
      </c>
      <c r="AI71" s="0" t="n">
        <f aca="false">SUM(AI55:AI64,AI38:AI47,AI21:AI30,AI4:AI13)</f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5"/>
  <cols>
    <col collapsed="false" hidden="false" max="1" min="1" style="4" width="9.1417004048583"/>
    <col collapsed="false" hidden="false" max="1025" min="2" style="0" width="9.1417004048583"/>
  </cols>
  <sheetData>
    <row r="1" s="4" customFormat="true" ht="15" hidden="false" customHeight="false" outlineLevel="0" collapsed="false">
      <c r="A1" s="4" t="s">
        <v>158</v>
      </c>
      <c r="B1" s="4" t="s">
        <v>159</v>
      </c>
      <c r="C1" s="4" t="s">
        <v>160</v>
      </c>
      <c r="D1" s="4" t="s">
        <v>161</v>
      </c>
      <c r="E1" s="4" t="s">
        <v>162</v>
      </c>
      <c r="F1" s="4" t="s">
        <v>163</v>
      </c>
      <c r="G1" s="4" t="s">
        <v>164</v>
      </c>
      <c r="H1" s="4" t="s">
        <v>165</v>
      </c>
      <c r="I1" s="4" t="s">
        <v>166</v>
      </c>
      <c r="J1" s="4" t="s">
        <v>167</v>
      </c>
    </row>
    <row r="2" customFormat="false" ht="15" hidden="false" customHeight="false" outlineLevel="0" collapsed="false">
      <c r="A2" s="4" t="s">
        <v>168</v>
      </c>
      <c r="B2" s="0" t="n">
        <v>6</v>
      </c>
      <c r="C2" s="0" t="n">
        <v>9</v>
      </c>
      <c r="D2" s="0" t="n">
        <v>2</v>
      </c>
      <c r="E2" s="0" t="n">
        <v>9</v>
      </c>
      <c r="F2" s="0" t="n">
        <v>0</v>
      </c>
      <c r="G2" s="0" t="n">
        <v>0</v>
      </c>
      <c r="H2" s="0" t="n">
        <v>0</v>
      </c>
      <c r="I2" s="0" t="n">
        <v>5</v>
      </c>
      <c r="J2" s="0" t="n">
        <v>0</v>
      </c>
    </row>
    <row r="3" customFormat="false" ht="15" hidden="false" customHeight="false" outlineLevel="0" collapsed="false">
      <c r="A3" s="4" t="s">
        <v>169</v>
      </c>
      <c r="B3" s="0" t="n">
        <v>5</v>
      </c>
      <c r="C3" s="0" t="n">
        <v>8</v>
      </c>
      <c r="D3" s="0" t="n">
        <v>12</v>
      </c>
      <c r="E3" s="0" t="n">
        <v>3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</row>
    <row r="4" customFormat="false" ht="15" hidden="false" customHeight="false" outlineLevel="0" collapsed="false">
      <c r="A4" s="4" t="s">
        <v>170</v>
      </c>
      <c r="B4" s="0" t="n">
        <v>53</v>
      </c>
      <c r="C4" s="0" t="n">
        <v>4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3</v>
      </c>
      <c r="I4" s="0" t="n">
        <v>0</v>
      </c>
      <c r="J4" s="0" t="n">
        <v>0</v>
      </c>
    </row>
    <row r="5" customFormat="false" ht="15" hidden="false" customHeight="false" outlineLevel="0" collapsed="false">
      <c r="A5" s="4" t="s">
        <v>171</v>
      </c>
      <c r="B5" s="0" t="n">
        <v>3</v>
      </c>
      <c r="C5" s="0" t="n">
        <v>8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4</v>
      </c>
      <c r="I5" s="0" t="n">
        <v>0</v>
      </c>
      <c r="J5" s="0" t="n">
        <v>0</v>
      </c>
    </row>
    <row r="6" customFormat="false" ht="15" hidden="false" customHeight="false" outlineLevel="0" collapsed="false">
      <c r="A6" s="4" t="s">
        <v>172</v>
      </c>
      <c r="B6" s="0" t="n">
        <v>0</v>
      </c>
      <c r="C6" s="0" t="n">
        <v>8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3</v>
      </c>
      <c r="I6" s="0" t="n">
        <v>0</v>
      </c>
      <c r="J6" s="0" t="n">
        <v>0</v>
      </c>
    </row>
    <row r="7" customFormat="false" ht="15" hidden="false" customHeight="false" outlineLevel="0" collapsed="false">
      <c r="A7" s="4" t="s">
        <v>173</v>
      </c>
      <c r="B7" s="0" t="n">
        <v>10</v>
      </c>
      <c r="C7" s="0" t="n">
        <v>9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5</v>
      </c>
      <c r="I7" s="0" t="n">
        <v>0</v>
      </c>
      <c r="J7" s="0" t="n">
        <v>0</v>
      </c>
    </row>
    <row r="8" customFormat="false" ht="15" hidden="false" customHeight="false" outlineLevel="0" collapsed="false">
      <c r="A8" s="4" t="s">
        <v>174</v>
      </c>
      <c r="B8" s="0" t="n">
        <v>8</v>
      </c>
      <c r="C8" s="0" t="n">
        <v>4</v>
      </c>
      <c r="D8" s="0" t="n">
        <v>0</v>
      </c>
      <c r="E8" s="0" t="n">
        <v>0</v>
      </c>
      <c r="F8" s="0" t="n">
        <v>6</v>
      </c>
      <c r="G8" s="0" t="n">
        <v>0</v>
      </c>
      <c r="H8" s="0" t="n">
        <v>2</v>
      </c>
      <c r="I8" s="0" t="n">
        <v>0</v>
      </c>
      <c r="J8" s="0" t="n">
        <v>0</v>
      </c>
    </row>
    <row r="9" customFormat="false" ht="15" hidden="false" customHeight="false" outlineLevel="0" collapsed="false">
      <c r="A9" s="4" t="s">
        <v>175</v>
      </c>
      <c r="B9" s="0" t="n">
        <v>3</v>
      </c>
      <c r="C9" s="0" t="n">
        <v>5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3</v>
      </c>
      <c r="I9" s="0" t="n">
        <v>0</v>
      </c>
      <c r="J9" s="0" t="n">
        <v>0</v>
      </c>
    </row>
    <row r="10" customFormat="false" ht="15" hidden="false" customHeight="false" outlineLevel="0" collapsed="false">
      <c r="A10" s="4" t="s">
        <v>176</v>
      </c>
      <c r="B10" s="0" t="n">
        <v>7</v>
      </c>
      <c r="C10" s="0" t="n">
        <v>9</v>
      </c>
      <c r="D10" s="0" t="n">
        <v>2</v>
      </c>
      <c r="E10" s="0" t="n">
        <v>0</v>
      </c>
      <c r="F10" s="0" t="n">
        <v>0</v>
      </c>
      <c r="G10" s="0" t="n">
        <v>0</v>
      </c>
      <c r="H10" s="0" t="n">
        <v>6</v>
      </c>
      <c r="I10" s="0" t="n">
        <v>0</v>
      </c>
      <c r="J10" s="0" t="n">
        <v>0</v>
      </c>
    </row>
    <row r="11" customFormat="false" ht="15" hidden="false" customHeight="false" outlineLevel="0" collapsed="false">
      <c r="A11" s="4" t="s">
        <v>151</v>
      </c>
      <c r="B11" s="0" t="n">
        <f aca="false">AVERAGE(B2:B10)</f>
        <v>10.5555555555556</v>
      </c>
      <c r="C11" s="0" t="n">
        <f aca="false">AVERAGE(C2:C10)</f>
        <v>7.11111111111111</v>
      </c>
      <c r="D11" s="0" t="n">
        <f aca="false">AVERAGE(D2:D10)</f>
        <v>1.77777777777778</v>
      </c>
      <c r="E11" s="0" t="n">
        <f aca="false">AVERAGE(E2:E10)</f>
        <v>1.33333333333333</v>
      </c>
      <c r="F11" s="0" t="n">
        <f aca="false">AVERAGE(F2:F10)</f>
        <v>0.666666666666667</v>
      </c>
      <c r="G11" s="0" t="n">
        <f aca="false">AVERAGE(G2:G10)</f>
        <v>0</v>
      </c>
      <c r="H11" s="0" t="n">
        <f aca="false">AVERAGE(H2:H10)</f>
        <v>2.88888888888889</v>
      </c>
      <c r="I11" s="0" t="n">
        <f aca="false">AVERAGE(I2:I10)</f>
        <v>0.555555555555556</v>
      </c>
      <c r="J11" s="0" t="n">
        <f aca="false">AVERAGE(J2:J10)</f>
        <v>0</v>
      </c>
    </row>
    <row r="12" customFormat="false" ht="15" hidden="false" customHeight="false" outlineLevel="0" collapsed="false">
      <c r="A12" s="4" t="s">
        <v>152</v>
      </c>
      <c r="B12" s="0" t="n">
        <f aca="false">STDEV(B2:B10)</f>
        <v>16.1949923673269</v>
      </c>
      <c r="C12" s="0" t="n">
        <f aca="false">STDEV(C2:C10)</f>
        <v>2.14734978778752</v>
      </c>
      <c r="D12" s="0" t="n">
        <f aca="false">STDEV(D2:D10)</f>
        <v>3.92994204085053</v>
      </c>
      <c r="E12" s="0" t="n">
        <f aca="false">STDEV(E2:E10)</f>
        <v>3.04138126514911</v>
      </c>
      <c r="F12" s="0" t="n">
        <f aca="false">STDEV(F2:F10)</f>
        <v>2</v>
      </c>
      <c r="G12" s="0" t="n">
        <f aca="false">STDEV(G2:G10)</f>
        <v>0</v>
      </c>
      <c r="H12" s="0" t="n">
        <f aca="false">STDEV(H2:H10)</f>
        <v>2.02758751009941</v>
      </c>
      <c r="I12" s="0" t="n">
        <f aca="false">STDEV(I2:I10)</f>
        <v>1.66666666666667</v>
      </c>
      <c r="J12" s="0" t="n">
        <f aca="false">STDEV(J2:J10)</f>
        <v>0</v>
      </c>
    </row>
    <row r="13" customFormat="false" ht="15" hidden="false" customHeight="false" outlineLevel="0" collapsed="false">
      <c r="A13" s="0"/>
      <c r="B13" s="56" t="s">
        <v>177</v>
      </c>
      <c r="C13" s="56"/>
      <c r="D13" s="56"/>
      <c r="E13" s="56" t="s">
        <v>178</v>
      </c>
      <c r="F13" s="56"/>
      <c r="G13" s="56"/>
      <c r="H13" s="56" t="s">
        <v>179</v>
      </c>
      <c r="I13" s="56"/>
      <c r="J13" s="56"/>
    </row>
    <row r="14" customFormat="false" ht="15" hidden="false" customHeight="false" outlineLevel="0" collapsed="false">
      <c r="A14" s="4" t="s">
        <v>151</v>
      </c>
      <c r="B14" s="57" t="n">
        <f aca="false">AVERAGE(B2:D10)</f>
        <v>6.48148148148148</v>
      </c>
      <c r="C14" s="57"/>
      <c r="D14" s="57"/>
      <c r="E14" s="57" t="n">
        <f aca="false">AVERAGE(E2:G10)</f>
        <v>0.666666666666667</v>
      </c>
      <c r="F14" s="57"/>
      <c r="G14" s="57"/>
      <c r="H14" s="57" t="n">
        <f aca="false">AVERAGE(H2:J10)</f>
        <v>1.14814814814815</v>
      </c>
      <c r="I14" s="57"/>
      <c r="J14" s="57"/>
    </row>
    <row r="15" customFormat="false" ht="15" hidden="false" customHeight="false" outlineLevel="0" collapsed="false">
      <c r="A15" s="4" t="s">
        <v>152</v>
      </c>
      <c r="B15" s="57" t="n">
        <f aca="false">STDEV(B2:D10)</f>
        <v>10.0206339825934</v>
      </c>
      <c r="C15" s="57"/>
      <c r="D15" s="57"/>
      <c r="E15" s="57" t="n">
        <f aca="false">STDEV(E2:G10)</f>
        <v>2.09394732135634</v>
      </c>
      <c r="F15" s="57"/>
      <c r="G15" s="57"/>
      <c r="H15" s="57" t="n">
        <f aca="false">STDEV(H2:J10)</f>
        <v>1.93557194297674</v>
      </c>
      <c r="I15" s="57"/>
      <c r="J15" s="57"/>
    </row>
  </sheetData>
  <mergeCells count="9">
    <mergeCell ref="B13:D13"/>
    <mergeCell ref="E13:G13"/>
    <mergeCell ref="H13:J13"/>
    <mergeCell ref="B14:D14"/>
    <mergeCell ref="E14:G14"/>
    <mergeCell ref="H14:J14"/>
    <mergeCell ref="B15:D15"/>
    <mergeCell ref="E15:G15"/>
    <mergeCell ref="H15:J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5"/>
  <cols>
    <col collapsed="false" hidden="false" max="1025" min="1" style="0" width="11.4251012145749"/>
  </cols>
  <sheetData>
    <row r="1" customFormat="false" ht="15" hidden="false" customHeight="false" outlineLevel="0" collapsed="false">
      <c r="A1" s="0" t="s">
        <v>58</v>
      </c>
      <c r="B1" s="0" t="s">
        <v>59</v>
      </c>
      <c r="C1" s="0" t="s">
        <v>60</v>
      </c>
      <c r="E1" s="0" t="s">
        <v>58</v>
      </c>
      <c r="F1" s="0" t="s">
        <v>59</v>
      </c>
      <c r="G1" s="0" t="s">
        <v>60</v>
      </c>
      <c r="I1" s="0" t="s">
        <v>58</v>
      </c>
      <c r="J1" s="0" t="s">
        <v>59</v>
      </c>
      <c r="K1" s="0" t="s">
        <v>60</v>
      </c>
      <c r="M1" s="0" t="s">
        <v>58</v>
      </c>
      <c r="N1" s="0" t="s">
        <v>59</v>
      </c>
      <c r="O1" s="0" t="s">
        <v>60</v>
      </c>
      <c r="Q1" s="0" t="s">
        <v>155</v>
      </c>
      <c r="R1" s="0" t="s">
        <v>57</v>
      </c>
      <c r="S1" s="0" t="n">
        <v>41664</v>
      </c>
      <c r="U1" s="0" t="s">
        <v>180</v>
      </c>
      <c r="V1" s="0" t="s">
        <v>57</v>
      </c>
      <c r="W1" s="0" t="n">
        <v>41665</v>
      </c>
    </row>
    <row r="2" customFormat="false" ht="15" hidden="false" customHeight="false" outlineLevel="0" collapsed="false">
      <c r="A2" s="0" t="s">
        <v>64</v>
      </c>
      <c r="B2" s="0" t="n">
        <v>0</v>
      </c>
      <c r="C2" s="0" t="n">
        <v>41663.7270833333</v>
      </c>
      <c r="E2" s="0" t="s">
        <v>65</v>
      </c>
      <c r="F2" s="0" t="n">
        <v>0</v>
      </c>
      <c r="G2" s="0" t="n">
        <v>41663.71875</v>
      </c>
      <c r="I2" s="0" t="s">
        <v>66</v>
      </c>
      <c r="J2" s="0" t="s">
        <v>181</v>
      </c>
      <c r="K2" s="0" t="n">
        <v>41663.7069444444</v>
      </c>
      <c r="M2" s="0" t="s">
        <v>67</v>
      </c>
      <c r="N2" s="0" t="n">
        <v>0</v>
      </c>
      <c r="O2" s="0" t="n">
        <v>41663.7569444444</v>
      </c>
      <c r="Q2" s="0" t="s">
        <v>58</v>
      </c>
      <c r="R2" s="0" t="s">
        <v>59</v>
      </c>
      <c r="S2" s="0" t="s">
        <v>60</v>
      </c>
      <c r="U2" s="0" t="s">
        <v>58</v>
      </c>
      <c r="V2" s="0" t="s">
        <v>59</v>
      </c>
      <c r="W2" s="0" t="s">
        <v>60</v>
      </c>
    </row>
    <row r="3" customFormat="false" ht="15" hidden="false" customHeight="false" outlineLevel="0" collapsed="false">
      <c r="A3" s="0" t="s">
        <v>73</v>
      </c>
      <c r="B3" s="0" t="s">
        <v>182</v>
      </c>
      <c r="C3" s="0" t="n">
        <v>41663.7270833333</v>
      </c>
      <c r="E3" s="0" t="s">
        <v>74</v>
      </c>
      <c r="F3" s="0" t="n">
        <v>0</v>
      </c>
      <c r="G3" s="0" t="n">
        <v>41663.71875</v>
      </c>
      <c r="I3" s="0" t="s">
        <v>75</v>
      </c>
      <c r="J3" s="0" t="n">
        <v>0</v>
      </c>
      <c r="K3" s="0" t="n">
        <v>41663.7069444444</v>
      </c>
      <c r="M3" s="0" t="s">
        <v>76</v>
      </c>
      <c r="N3" s="0" t="n">
        <v>0</v>
      </c>
      <c r="O3" s="0" t="n">
        <v>41663.7569444444</v>
      </c>
      <c r="Q3" s="0" t="s">
        <v>68</v>
      </c>
      <c r="R3" s="0" t="n">
        <v>0</v>
      </c>
      <c r="S3" s="0" t="n">
        <v>41663.7465277778</v>
      </c>
      <c r="U3" s="0" t="s">
        <v>69</v>
      </c>
      <c r="V3" s="0" t="n">
        <v>0</v>
      </c>
      <c r="W3" s="0" t="n">
        <v>41663.7375</v>
      </c>
    </row>
    <row r="4" customFormat="false" ht="15" hidden="false" customHeight="false" outlineLevel="0" collapsed="false">
      <c r="A4" s="0" t="s">
        <v>82</v>
      </c>
      <c r="B4" s="0" t="n">
        <v>0</v>
      </c>
      <c r="C4" s="0" t="n">
        <v>41663.7270833333</v>
      </c>
      <c r="E4" s="0" t="s">
        <v>83</v>
      </c>
      <c r="F4" s="0" t="s">
        <v>183</v>
      </c>
      <c r="G4" s="0" t="n">
        <v>41663.71875</v>
      </c>
      <c r="I4" s="0" t="s">
        <v>84</v>
      </c>
      <c r="J4" s="0" t="n">
        <v>0</v>
      </c>
      <c r="K4" s="0" t="n">
        <v>41663.7069444444</v>
      </c>
      <c r="M4" s="0" t="s">
        <v>85</v>
      </c>
      <c r="N4" s="0" t="n">
        <v>0</v>
      </c>
      <c r="O4" s="0" t="n">
        <v>41663.7569444444</v>
      </c>
      <c r="Q4" s="0" t="s">
        <v>77</v>
      </c>
      <c r="R4" s="0" t="n">
        <v>0</v>
      </c>
      <c r="S4" s="0" t="n">
        <v>41663.7465277778</v>
      </c>
      <c r="U4" s="0" t="s">
        <v>78</v>
      </c>
      <c r="V4" s="0" t="n">
        <v>0</v>
      </c>
      <c r="W4" s="0" t="n">
        <v>41663.7375</v>
      </c>
    </row>
    <row r="5" customFormat="false" ht="15" hidden="false" customHeight="false" outlineLevel="0" collapsed="false">
      <c r="A5" s="0" t="s">
        <v>91</v>
      </c>
      <c r="B5" s="0" t="s">
        <v>181</v>
      </c>
      <c r="C5" s="0" t="n">
        <v>41663.7270833333</v>
      </c>
      <c r="E5" s="0" t="s">
        <v>92</v>
      </c>
      <c r="F5" s="0" t="n">
        <v>0</v>
      </c>
      <c r="G5" s="0" t="n">
        <v>41663.71875</v>
      </c>
      <c r="I5" s="0" t="s">
        <v>93</v>
      </c>
      <c r="J5" s="0" t="n">
        <v>0</v>
      </c>
      <c r="K5" s="0" t="n">
        <v>41663.7069444444</v>
      </c>
      <c r="M5" s="0" t="s">
        <v>94</v>
      </c>
      <c r="N5" s="0" t="n">
        <v>0</v>
      </c>
      <c r="O5" s="0" t="n">
        <v>41663.7569444444</v>
      </c>
      <c r="Q5" s="0" t="s">
        <v>86</v>
      </c>
      <c r="R5" s="0" t="n">
        <v>0</v>
      </c>
      <c r="S5" s="0" t="n">
        <v>41663.7465277778</v>
      </c>
      <c r="U5" s="0" t="s">
        <v>87</v>
      </c>
      <c r="V5" s="0" t="n">
        <v>0</v>
      </c>
      <c r="W5" s="0" t="n">
        <v>41663.7375</v>
      </c>
    </row>
    <row r="6" customFormat="false" ht="15" hidden="false" customHeight="false" outlineLevel="0" collapsed="false">
      <c r="A6" s="0" t="s">
        <v>100</v>
      </c>
      <c r="B6" s="0" t="n">
        <v>0</v>
      </c>
      <c r="C6" s="0" t="n">
        <v>41663.7270833333</v>
      </c>
      <c r="E6" s="0" t="s">
        <v>101</v>
      </c>
      <c r="F6" s="0" t="s">
        <v>184</v>
      </c>
      <c r="G6" s="0" t="n">
        <v>41663.71875</v>
      </c>
      <c r="I6" s="0" t="s">
        <v>102</v>
      </c>
      <c r="J6" s="0" t="n">
        <v>0</v>
      </c>
      <c r="K6" s="0" t="n">
        <v>41663.7069444444</v>
      </c>
      <c r="M6" s="0" t="s">
        <v>103</v>
      </c>
      <c r="N6" s="0" t="n">
        <v>0</v>
      </c>
      <c r="O6" s="0" t="n">
        <v>41663.7569444444</v>
      </c>
      <c r="Q6" s="0" t="s">
        <v>95</v>
      </c>
      <c r="R6" s="0" t="n">
        <v>0</v>
      </c>
      <c r="S6" s="0" t="n">
        <v>41663.7465277778</v>
      </c>
      <c r="U6" s="0" t="s">
        <v>96</v>
      </c>
      <c r="V6" s="0" t="n">
        <v>0</v>
      </c>
      <c r="W6" s="0" t="n">
        <v>41663.7375</v>
      </c>
    </row>
    <row r="7" customFormat="false" ht="15" hidden="false" customHeight="false" outlineLevel="0" collapsed="false">
      <c r="A7" s="0" t="s">
        <v>109</v>
      </c>
      <c r="B7" s="0" t="s">
        <v>185</v>
      </c>
      <c r="C7" s="0" t="n">
        <v>41663.7270833333</v>
      </c>
      <c r="E7" s="0" t="s">
        <v>110</v>
      </c>
      <c r="F7" s="0" t="n">
        <v>0</v>
      </c>
      <c r="G7" s="0" t="n">
        <v>41663.71875</v>
      </c>
      <c r="I7" s="0" t="s">
        <v>111</v>
      </c>
      <c r="J7" s="0" t="n">
        <v>0</v>
      </c>
      <c r="K7" s="0" t="n">
        <v>41663.7069444444</v>
      </c>
      <c r="M7" s="0" t="s">
        <v>112</v>
      </c>
      <c r="N7" s="0" t="n">
        <v>0</v>
      </c>
      <c r="O7" s="0" t="n">
        <v>41663.7569444444</v>
      </c>
      <c r="Q7" s="0" t="s">
        <v>104</v>
      </c>
      <c r="R7" s="0" t="n">
        <v>0</v>
      </c>
      <c r="S7" s="0" t="n">
        <v>41663.7465277778</v>
      </c>
      <c r="U7" s="0" t="s">
        <v>105</v>
      </c>
      <c r="V7" s="0" t="s">
        <v>186</v>
      </c>
      <c r="W7" s="0" t="n">
        <v>41663.7375</v>
      </c>
    </row>
    <row r="8" customFormat="false" ht="15" hidden="false" customHeight="false" outlineLevel="0" collapsed="false">
      <c r="A8" s="0" t="s">
        <v>118</v>
      </c>
      <c r="B8" s="0" t="n">
        <v>0</v>
      </c>
      <c r="C8" s="0" t="n">
        <v>41663.7270833333</v>
      </c>
      <c r="E8" s="0" t="s">
        <v>119</v>
      </c>
      <c r="F8" s="0" t="s">
        <v>187</v>
      </c>
      <c r="G8" s="0" t="n">
        <v>41663.71875</v>
      </c>
      <c r="I8" s="0" t="s">
        <v>120</v>
      </c>
      <c r="J8" s="0" t="s">
        <v>181</v>
      </c>
      <c r="K8" s="0" t="n">
        <v>41663.7069444444</v>
      </c>
      <c r="M8" s="0" t="s">
        <v>121</v>
      </c>
      <c r="N8" s="0" t="n">
        <v>0</v>
      </c>
      <c r="O8" s="0" t="n">
        <v>41663.7569444444</v>
      </c>
      <c r="Q8" s="0" t="s">
        <v>113</v>
      </c>
      <c r="R8" s="0" t="n">
        <v>0</v>
      </c>
      <c r="S8" s="0" t="n">
        <v>41663.7465277778</v>
      </c>
      <c r="U8" s="0" t="s">
        <v>114</v>
      </c>
      <c r="V8" s="0" t="n">
        <v>0</v>
      </c>
      <c r="W8" s="0" t="n">
        <v>41663.7375</v>
      </c>
    </row>
    <row r="9" customFormat="false" ht="15" hidden="false" customHeight="false" outlineLevel="0" collapsed="false">
      <c r="A9" s="0" t="s">
        <v>127</v>
      </c>
      <c r="B9" s="0" t="n">
        <v>0</v>
      </c>
      <c r="C9" s="0" t="n">
        <v>41663.7270833333</v>
      </c>
      <c r="E9" s="0" t="s">
        <v>128</v>
      </c>
      <c r="F9" s="0" t="n">
        <v>0</v>
      </c>
      <c r="G9" s="0" t="n">
        <v>41663.71875</v>
      </c>
      <c r="I9" s="0" t="s">
        <v>129</v>
      </c>
      <c r="J9" s="0" t="n">
        <v>0</v>
      </c>
      <c r="K9" s="0" t="n">
        <v>41663.7069444444</v>
      </c>
      <c r="M9" s="0" t="s">
        <v>130</v>
      </c>
      <c r="N9" s="0" t="n">
        <v>0</v>
      </c>
      <c r="O9" s="0" t="n">
        <v>41663.7569444444</v>
      </c>
      <c r="Q9" s="0" t="s">
        <v>122</v>
      </c>
      <c r="R9" s="0" t="n">
        <v>0</v>
      </c>
      <c r="S9" s="0" t="n">
        <v>41663.7465277778</v>
      </c>
      <c r="U9" s="0" t="s">
        <v>123</v>
      </c>
      <c r="V9" s="0" t="n">
        <v>0</v>
      </c>
      <c r="W9" s="0" t="n">
        <v>41663.7375</v>
      </c>
    </row>
    <row r="10" customFormat="false" ht="15" hidden="false" customHeight="false" outlineLevel="0" collapsed="false">
      <c r="A10" s="0" t="s">
        <v>136</v>
      </c>
      <c r="B10" s="0" t="n">
        <v>0</v>
      </c>
      <c r="C10" s="0" t="n">
        <v>41663.7270833333</v>
      </c>
      <c r="E10" s="0" t="s">
        <v>137</v>
      </c>
      <c r="F10" s="0" t="n">
        <v>0</v>
      </c>
      <c r="G10" s="0" t="n">
        <v>41663.71875</v>
      </c>
      <c r="I10" s="0" t="s">
        <v>138</v>
      </c>
      <c r="J10" s="0" t="n">
        <v>0</v>
      </c>
      <c r="K10" s="0" t="n">
        <v>41663.7069444444</v>
      </c>
      <c r="M10" s="0" t="s">
        <v>139</v>
      </c>
      <c r="N10" s="0" t="n">
        <v>0</v>
      </c>
      <c r="O10" s="0" t="n">
        <v>41663.7569444444</v>
      </c>
      <c r="Q10" s="0" t="s">
        <v>131</v>
      </c>
      <c r="R10" s="0" t="n">
        <v>0</v>
      </c>
      <c r="S10" s="0" t="n">
        <v>41663.7465277778</v>
      </c>
      <c r="U10" s="0" t="s">
        <v>132</v>
      </c>
      <c r="V10" s="0" t="n">
        <v>0</v>
      </c>
      <c r="W10" s="0" t="n">
        <v>41663.7375</v>
      </c>
    </row>
    <row r="11" customFormat="false" ht="15" hidden="false" customHeight="false" outlineLevel="0" collapsed="false">
      <c r="A11" s="0" t="s">
        <v>145</v>
      </c>
      <c r="B11" s="0" t="n">
        <v>0</v>
      </c>
      <c r="C11" s="0" t="n">
        <v>41663.7270833333</v>
      </c>
      <c r="E11" s="0" t="s">
        <v>146</v>
      </c>
      <c r="F11" s="0" t="n">
        <v>0</v>
      </c>
      <c r="G11" s="0" t="n">
        <v>41663.71875</v>
      </c>
      <c r="I11" s="0" t="s">
        <v>147</v>
      </c>
      <c r="J11" s="0" t="n">
        <v>0</v>
      </c>
      <c r="K11" s="0" t="n">
        <v>41663.7069444444</v>
      </c>
      <c r="M11" s="0" t="s">
        <v>148</v>
      </c>
      <c r="N11" s="0" t="n">
        <v>0</v>
      </c>
      <c r="O11" s="0" t="n">
        <v>41663.7569444444</v>
      </c>
      <c r="Q11" s="0" t="s">
        <v>140</v>
      </c>
      <c r="R11" s="0" t="n">
        <v>0</v>
      </c>
      <c r="S11" s="0" t="n">
        <v>41663.7465277778</v>
      </c>
      <c r="U11" s="0" t="s">
        <v>141</v>
      </c>
      <c r="V11" s="0" t="n">
        <v>0</v>
      </c>
      <c r="W11" s="0" t="n">
        <v>41663.7375</v>
      </c>
    </row>
    <row r="12" customFormat="false" ht="15" hidden="false" customHeight="false" outlineLevel="0" collapsed="false">
      <c r="A12" s="0" t="s">
        <v>151</v>
      </c>
      <c r="B12" s="0" t="n">
        <v>0</v>
      </c>
      <c r="E12" s="0" t="s">
        <v>151</v>
      </c>
      <c r="F12" s="0" t="n">
        <v>0</v>
      </c>
      <c r="I12" s="0" t="s">
        <v>151</v>
      </c>
      <c r="J12" s="0" t="n">
        <v>0</v>
      </c>
      <c r="M12" s="0" t="s">
        <v>151</v>
      </c>
      <c r="N12" s="0" t="n">
        <v>0</v>
      </c>
      <c r="Q12" s="0" t="s">
        <v>149</v>
      </c>
      <c r="R12" s="0" t="n">
        <v>0</v>
      </c>
      <c r="S12" s="0" t="n">
        <v>41663.7465277778</v>
      </c>
      <c r="U12" s="0" t="s">
        <v>150</v>
      </c>
      <c r="V12" s="0" t="n">
        <v>0</v>
      </c>
      <c r="W12" s="0" t="n">
        <v>41663.7375</v>
      </c>
    </row>
    <row r="13" customFormat="false" ht="15" hidden="false" customHeight="false" outlineLevel="0" collapsed="false">
      <c r="A13" s="0" t="s">
        <v>152</v>
      </c>
      <c r="B13" s="0" t="n">
        <v>0</v>
      </c>
      <c r="E13" s="0" t="s">
        <v>152</v>
      </c>
      <c r="F13" s="0" t="n">
        <v>0</v>
      </c>
      <c r="I13" s="0" t="s">
        <v>152</v>
      </c>
      <c r="J13" s="0" t="n">
        <v>0</v>
      </c>
      <c r="M13" s="0" t="s">
        <v>152</v>
      </c>
      <c r="N13" s="0" t="n">
        <v>0</v>
      </c>
      <c r="Q13" s="0" t="s">
        <v>151</v>
      </c>
      <c r="R13" s="0" t="n">
        <v>0</v>
      </c>
      <c r="U13" s="0" t="s">
        <v>151</v>
      </c>
      <c r="V13" s="0" t="n">
        <v>0</v>
      </c>
    </row>
    <row r="14" customFormat="false" ht="15" hidden="false" customHeight="false" outlineLevel="0" collapsed="false">
      <c r="A14" s="0" t="s">
        <v>188</v>
      </c>
      <c r="B14" s="0" t="n">
        <v>0</v>
      </c>
      <c r="E14" s="0" t="s">
        <v>188</v>
      </c>
      <c r="F14" s="0" t="n">
        <v>0</v>
      </c>
      <c r="I14" s="0" t="s">
        <v>188</v>
      </c>
      <c r="J14" s="0" t="n">
        <v>0</v>
      </c>
      <c r="M14" s="0" t="s">
        <v>188</v>
      </c>
      <c r="N14" s="0" t="n">
        <v>0</v>
      </c>
      <c r="Q14" s="0" t="s">
        <v>152</v>
      </c>
      <c r="R14" s="0" t="n">
        <v>0</v>
      </c>
      <c r="U14" s="0" t="s">
        <v>152</v>
      </c>
      <c r="V14" s="0" t="n">
        <v>0</v>
      </c>
    </row>
    <row r="15" customFormat="false" ht="15" hidden="false" customHeight="false" outlineLevel="0" collapsed="false">
      <c r="A15" s="0" t="s">
        <v>154</v>
      </c>
      <c r="B15" s="0" t="n">
        <v>23</v>
      </c>
      <c r="E15" s="0" t="s">
        <v>154</v>
      </c>
      <c r="F15" s="0" t="n">
        <v>-41640</v>
      </c>
      <c r="I15" s="0" t="s">
        <v>154</v>
      </c>
      <c r="J15" s="0" t="n">
        <v>-41640</v>
      </c>
      <c r="M15" s="0" t="s">
        <v>154</v>
      </c>
      <c r="N15" s="0" t="n">
        <v>17</v>
      </c>
      <c r="Q15" s="0" t="s">
        <v>188</v>
      </c>
      <c r="R15" s="0" t="n">
        <v>0</v>
      </c>
      <c r="U15" s="0" t="s">
        <v>188</v>
      </c>
      <c r="V15" s="0" t="n">
        <v>0</v>
      </c>
    </row>
    <row r="16" customFormat="false" ht="15" hidden="false" customHeight="false" outlineLevel="0" collapsed="false">
      <c r="Q16" s="0" t="s">
        <v>154</v>
      </c>
      <c r="R16" s="0" t="n">
        <v>18</v>
      </c>
      <c r="U16" s="0" t="s">
        <v>154</v>
      </c>
      <c r="V16" s="0" t="n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60728744939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60728744939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9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Q9" activeCellId="0" sqref="Q9"/>
    </sheetView>
  </sheetViews>
  <sheetFormatPr defaultRowHeight="15"/>
  <cols>
    <col collapsed="false" hidden="false" max="1" min="1" style="0" width="9.1417004048583"/>
    <col collapsed="false" hidden="false" max="2" min="2" style="0" width="30.1417004048583"/>
    <col collapsed="false" hidden="false" max="4" min="3" style="0" width="27.4210526315789"/>
    <col collapsed="false" hidden="false" max="5" min="5" style="0" width="17.7085020242915"/>
    <col collapsed="false" hidden="false" max="9" min="6" style="0" width="27.4210526315789"/>
    <col collapsed="false" hidden="false" max="11" min="10" style="0" width="9.1417004048583"/>
    <col collapsed="false" hidden="false" max="12" min="12" style="0" width="30.1417004048583"/>
    <col collapsed="false" hidden="false" max="13" min="13" style="0" width="27.4210526315789"/>
    <col collapsed="false" hidden="false" max="14" min="14" style="0" width="21.5748987854251"/>
    <col collapsed="false" hidden="false" max="15" min="15" style="0" width="19.7085020242915"/>
    <col collapsed="false" hidden="false" max="17" min="16" style="0" width="22.5748987854251"/>
    <col collapsed="false" hidden="false" max="18" min="18" style="0" width="20.8542510121457"/>
    <col collapsed="false" hidden="false" max="19" min="19" style="0" width="10.4251012145749"/>
    <col collapsed="false" hidden="false" max="20" min="20" style="0" width="28.8582995951417"/>
    <col collapsed="false" hidden="false" max="1025" min="21" style="0" width="9.1417004048583"/>
  </cols>
  <sheetData>
    <row r="1" customFormat="false" ht="15.75" hidden="false" customHeight="false" outlineLevel="0" collapsed="false">
      <c r="A1" s="58" t="s">
        <v>189</v>
      </c>
      <c r="B1" s="58"/>
      <c r="C1" s="58"/>
      <c r="D1" s="58"/>
      <c r="E1" s="58"/>
      <c r="F1" s="58"/>
      <c r="G1" s="58"/>
      <c r="H1" s="58"/>
      <c r="I1" s="58"/>
      <c r="J1" s="59"/>
      <c r="K1" s="58" t="s">
        <v>190</v>
      </c>
      <c r="L1" s="58"/>
      <c r="M1" s="58"/>
      <c r="N1" s="58"/>
      <c r="O1" s="58"/>
      <c r="P1" s="58"/>
      <c r="Q1" s="58"/>
      <c r="R1" s="58"/>
      <c r="S1" s="58"/>
      <c r="T1" s="58"/>
    </row>
    <row r="2" customFormat="false" ht="15.75" hidden="false" customHeight="false" outlineLevel="0" collapsed="false">
      <c r="A2" s="60" t="s">
        <v>58</v>
      </c>
      <c r="B2" s="60" t="s">
        <v>191</v>
      </c>
      <c r="C2" s="60" t="s">
        <v>33</v>
      </c>
      <c r="D2" s="60" t="s">
        <v>192</v>
      </c>
      <c r="E2" s="60" t="s">
        <v>193</v>
      </c>
      <c r="F2" s="60" t="s">
        <v>194</v>
      </c>
      <c r="G2" s="60" t="s">
        <v>195</v>
      </c>
      <c r="H2" s="60" t="s">
        <v>196</v>
      </c>
      <c r="I2" s="60" t="s">
        <v>197</v>
      </c>
      <c r="J2" s="4"/>
      <c r="K2" s="60" t="s">
        <v>58</v>
      </c>
      <c r="L2" s="60" t="s">
        <v>191</v>
      </c>
      <c r="M2" s="60" t="s">
        <v>33</v>
      </c>
      <c r="N2" s="60" t="s">
        <v>192</v>
      </c>
      <c r="O2" s="60" t="s">
        <v>193</v>
      </c>
      <c r="P2" s="60" t="s">
        <v>198</v>
      </c>
      <c r="Q2" s="60" t="s">
        <v>199</v>
      </c>
      <c r="R2" s="60" t="s">
        <v>200</v>
      </c>
      <c r="S2" s="60" t="s">
        <v>196</v>
      </c>
      <c r="T2" s="60" t="s">
        <v>197</v>
      </c>
    </row>
    <row r="3" customFormat="false" ht="15" hidden="false" customHeight="false" outlineLevel="0" collapsed="false">
      <c r="A3" s="61" t="s">
        <v>159</v>
      </c>
      <c r="B3" s="61" t="n">
        <f aca="false">'Transectos Barber'!C17</f>
        <v>27</v>
      </c>
      <c r="C3" s="61" t="n">
        <f aca="false">'Transectos Barber'!C16</f>
        <v>0</v>
      </c>
      <c r="D3" s="61"/>
      <c r="E3" s="61"/>
      <c r="F3" s="61"/>
      <c r="G3" s="61"/>
      <c r="H3" s="61"/>
      <c r="I3" s="61"/>
      <c r="K3" s="61" t="s">
        <v>159</v>
      </c>
      <c r="L3" s="61" t="n">
        <f aca="false">'Transectos Barber'!C68</f>
        <v>32</v>
      </c>
      <c r="M3" s="61" t="n">
        <f aca="false">'Transectos Barber'!C67</f>
        <v>0</v>
      </c>
      <c r="N3" s="61" t="n">
        <f aca="false">'Transectos Barber'!C65/Barber!E15</f>
        <v>0</v>
      </c>
      <c r="O3" s="62" t="n">
        <f aca="false">Barber!E10</f>
        <v>88.7323943661972</v>
      </c>
      <c r="P3" s="61" t="n">
        <f aca="false">Cuadrantes!B11/O3</f>
        <v>0.118959435626102</v>
      </c>
      <c r="Q3" s="61" t="n">
        <f aca="false">3.66/93.1</f>
        <v>0.039312567132116</v>
      </c>
      <c r="R3" s="61"/>
      <c r="S3" s="61"/>
      <c r="T3" s="61"/>
    </row>
    <row r="4" customFormat="false" ht="15" hidden="false" customHeight="false" outlineLevel="0" collapsed="false">
      <c r="A4" s="63" t="s">
        <v>160</v>
      </c>
      <c r="B4" s="63" t="n">
        <f aca="false">'Transectos Barber'!G17</f>
        <v>27</v>
      </c>
      <c r="C4" s="63" t="n">
        <f aca="false">'Transectos Barber'!G16</f>
        <v>0</v>
      </c>
      <c r="D4" s="63"/>
      <c r="E4" s="63"/>
      <c r="F4" s="63"/>
      <c r="G4" s="63"/>
      <c r="H4" s="63"/>
      <c r="I4" s="63"/>
      <c r="K4" s="63" t="s">
        <v>160</v>
      </c>
      <c r="L4" s="63" t="n">
        <f aca="false">'Transectos Barber'!G68</f>
        <v>32</v>
      </c>
      <c r="M4" s="63" t="n">
        <f aca="false">'Transectos Barber'!G67</f>
        <v>0</v>
      </c>
      <c r="N4" s="63" t="n">
        <f aca="false">'Transectos Barber'!G65/Barber!E21</f>
        <v>0</v>
      </c>
      <c r="O4" s="64" t="n">
        <f aca="false">Barber!E10</f>
        <v>88.7323943661972</v>
      </c>
      <c r="P4" s="63" t="n">
        <f aca="false">Cuadrantes!C11/O4</f>
        <v>0.0801410934744268</v>
      </c>
      <c r="Q4" s="63" t="n">
        <f aca="false">1.72/90.3</f>
        <v>0.019047619047619</v>
      </c>
      <c r="R4" s="63"/>
      <c r="S4" s="63"/>
      <c r="T4" s="63"/>
    </row>
    <row r="5" customFormat="false" ht="15" hidden="false" customHeight="false" outlineLevel="0" collapsed="false">
      <c r="A5" s="63" t="s">
        <v>161</v>
      </c>
      <c r="B5" s="63" t="n">
        <f aca="false">'Transectos Barber'!K17</f>
        <v>27</v>
      </c>
      <c r="C5" s="63" t="n">
        <f aca="false">'Transectos Barber'!K16</f>
        <v>0</v>
      </c>
      <c r="D5" s="63"/>
      <c r="E5" s="63"/>
      <c r="F5" s="63"/>
      <c r="G5" s="63"/>
      <c r="H5" s="63"/>
      <c r="I5" s="63"/>
      <c r="K5" s="63" t="s">
        <v>161</v>
      </c>
      <c r="L5" s="63" t="n">
        <f aca="false">'Transectos Barber'!K68</f>
        <v>32</v>
      </c>
      <c r="M5" s="63" t="n">
        <f aca="false">'Transectos Barber'!K67</f>
        <v>0</v>
      </c>
      <c r="N5" s="63" t="n">
        <f aca="false">'Transectos Barber'!K65/Barber!E27</f>
        <v>0</v>
      </c>
      <c r="O5" s="64" t="n">
        <f aca="false">Barber!E10</f>
        <v>88.7323943661972</v>
      </c>
      <c r="P5" s="63" t="n">
        <f aca="false">Cuadrantes!D11/O5</f>
        <v>0.0200352733686067</v>
      </c>
      <c r="Q5" s="63" t="n">
        <f aca="false">0.52/89.4</f>
        <v>0.0058165548098434</v>
      </c>
      <c r="R5" s="63"/>
      <c r="S5" s="63"/>
      <c r="T5" s="63"/>
    </row>
    <row r="6" customFormat="false" ht="15" hidden="false" customHeight="false" outlineLevel="0" collapsed="false">
      <c r="A6" s="63" t="s">
        <v>162</v>
      </c>
      <c r="B6" s="63" t="n">
        <f aca="false">'Transectos Barber'!O17</f>
        <v>23</v>
      </c>
      <c r="C6" s="63" t="n">
        <f aca="false">'Transectos Barber'!O16</f>
        <v>0.00522718134298939</v>
      </c>
      <c r="D6" s="63"/>
      <c r="E6" s="63"/>
      <c r="F6" s="63"/>
      <c r="G6" s="63"/>
      <c r="H6" s="63"/>
      <c r="I6" s="63"/>
      <c r="K6" s="63" t="s">
        <v>162</v>
      </c>
      <c r="L6" s="63" t="n">
        <f aca="false">'Transectos Barber'!O68</f>
        <v>28</v>
      </c>
      <c r="M6" s="63" t="n">
        <f aca="false">'Transectos Barber'!O67</f>
        <v>0.00233550415450325</v>
      </c>
      <c r="N6" s="63" t="n">
        <f aca="false">'Transectos Barber'!O65/Barber!D15</f>
        <v>0.194026498989501</v>
      </c>
      <c r="O6" s="64" t="n">
        <f aca="false">Barber!D10</f>
        <v>83.0769230769231</v>
      </c>
      <c r="P6" s="63" t="n">
        <f aca="false">Cuadrantes!E11/O6</f>
        <v>0.0160493827160494</v>
      </c>
      <c r="Q6" s="63" t="n">
        <f aca="false">10/66.6</f>
        <v>0.15015015015015</v>
      </c>
      <c r="R6" s="63"/>
      <c r="S6" s="63"/>
      <c r="T6" s="63"/>
    </row>
    <row r="7" customFormat="false" ht="15" hidden="false" customHeight="false" outlineLevel="0" collapsed="false">
      <c r="A7" s="63" t="s">
        <v>163</v>
      </c>
      <c r="B7" s="63" t="n">
        <f aca="false">'Transectos Barber'!S17</f>
        <v>23</v>
      </c>
      <c r="C7" s="63" t="n">
        <f aca="false">'Transectos Barber'!S16</f>
        <v>0.00628398791541228</v>
      </c>
      <c r="D7" s="63"/>
      <c r="E7" s="63"/>
      <c r="F7" s="63"/>
      <c r="G7" s="63"/>
      <c r="H7" s="63"/>
      <c r="I7" s="63"/>
      <c r="K7" s="63" t="s">
        <v>163</v>
      </c>
      <c r="L7" s="63" t="n">
        <f aca="false">'Transectos Barber'!S68</f>
        <v>28</v>
      </c>
      <c r="M7" s="63" t="n">
        <f aca="false">'Transectos Barber'!S67</f>
        <v>0.00389206990756303</v>
      </c>
      <c r="N7" s="63" t="n">
        <f aca="false">'Transectos Barber'!S65/Barber!D21</f>
        <v>0.323341192320621</v>
      </c>
      <c r="O7" s="64" t="n">
        <f aca="false">Barber!D10</f>
        <v>83.0769230769231</v>
      </c>
      <c r="P7" s="61" t="n">
        <f aca="false">Cuadrantes!F11/O7</f>
        <v>0.00802469135802469</v>
      </c>
      <c r="Q7" s="63" t="n">
        <f aca="false">29.7/99.5</f>
        <v>0.298492462311558</v>
      </c>
      <c r="R7" s="63"/>
      <c r="S7" s="63"/>
      <c r="T7" s="63"/>
    </row>
    <row r="8" customFormat="false" ht="15" hidden="false" customHeight="false" outlineLevel="0" collapsed="false">
      <c r="A8" s="63" t="s">
        <v>164</v>
      </c>
      <c r="B8" s="63" t="n">
        <f aca="false">'Transectos Barber'!W17</f>
        <v>23</v>
      </c>
      <c r="C8" s="63" t="n">
        <f aca="false">'Transectos Barber'!W16</f>
        <v>0.00209087253719575</v>
      </c>
      <c r="D8" s="63"/>
      <c r="E8" s="63"/>
      <c r="F8" s="63"/>
      <c r="G8" s="63"/>
      <c r="H8" s="63"/>
      <c r="I8" s="63"/>
      <c r="K8" s="63" t="s">
        <v>164</v>
      </c>
      <c r="L8" s="63" t="n">
        <f aca="false">'Transectos Barber'!W68</f>
        <v>28</v>
      </c>
      <c r="M8" s="63" t="n">
        <f aca="false">'Transectos Barber'!W67</f>
        <v>0.00311086184333317</v>
      </c>
      <c r="N8" s="63" t="n">
        <f aca="false">'Transectos Barber'!W65/Barber!D27</f>
        <v>0.258440830061525</v>
      </c>
      <c r="O8" s="64" t="n">
        <f aca="false">Barber!D10</f>
        <v>83.0769230769231</v>
      </c>
      <c r="P8" s="63" t="n">
        <f aca="false">Cuadrantes!G11/O8</f>
        <v>0</v>
      </c>
      <c r="Q8" s="63" t="n">
        <f aca="false">21.9/96.2</f>
        <v>0.227650727650728</v>
      </c>
      <c r="R8" s="63"/>
      <c r="S8" s="63"/>
      <c r="T8" s="63"/>
    </row>
    <row r="9" customFormat="false" ht="15" hidden="false" customHeight="false" outlineLevel="0" collapsed="false">
      <c r="A9" s="63" t="s">
        <v>165</v>
      </c>
      <c r="B9" s="63" t="n">
        <f aca="false">'Transectos Barber'!AA17</f>
        <v>17</v>
      </c>
      <c r="C9" s="63" t="n">
        <f aca="false">'Transectos Barber'!AA16</f>
        <v>0</v>
      </c>
      <c r="D9" s="63"/>
      <c r="E9" s="63"/>
      <c r="F9" s="63"/>
      <c r="G9" s="63"/>
      <c r="H9" s="63"/>
      <c r="I9" s="63"/>
      <c r="K9" s="63" t="s">
        <v>165</v>
      </c>
      <c r="L9" s="63" t="n">
        <f aca="false">'Transectos Barber'!AA68</f>
        <v>22</v>
      </c>
      <c r="M9" s="63" t="n">
        <f aca="false">'Transectos Barber'!AA67</f>
        <v>0</v>
      </c>
      <c r="N9" s="63" t="n">
        <f aca="false">'Transectos Barber'!AA65/Barber!C15</f>
        <v>0</v>
      </c>
      <c r="O9" s="64" t="n">
        <f aca="false">Barber!C10</f>
        <v>27</v>
      </c>
      <c r="P9" s="63" t="n">
        <f aca="false">Cuadrantes!H11/O9</f>
        <v>0.106995884773663</v>
      </c>
      <c r="Q9" s="63" t="n">
        <f aca="false">(62-60)/89.5</f>
        <v>0.0223463687150838</v>
      </c>
      <c r="R9" s="63"/>
      <c r="S9" s="63"/>
      <c r="T9" s="63"/>
    </row>
    <row r="10" customFormat="false" ht="15" hidden="false" customHeight="false" outlineLevel="0" collapsed="false">
      <c r="A10" s="63" t="s">
        <v>166</v>
      </c>
      <c r="B10" s="63" t="n">
        <f aca="false">'Transectos Barber'!AE17</f>
        <v>17</v>
      </c>
      <c r="C10" s="63" t="n">
        <f aca="false">'Transectos Barber'!AE16</f>
        <v>0</v>
      </c>
      <c r="D10" s="63"/>
      <c r="E10" s="63"/>
      <c r="F10" s="63"/>
      <c r="G10" s="63"/>
      <c r="H10" s="63"/>
      <c r="I10" s="63"/>
      <c r="K10" s="63" t="s">
        <v>166</v>
      </c>
      <c r="L10" s="63" t="n">
        <f aca="false">'Transectos Barber'!AE68</f>
        <v>22</v>
      </c>
      <c r="M10" s="63" t="n">
        <f aca="false">'Transectos Barber'!AE67</f>
        <v>0.00295934598453941</v>
      </c>
      <c r="N10" s="63" t="n">
        <f aca="false">'Transectos Barber'!AE65/Barber!C21</f>
        <v>0.0799023415825639</v>
      </c>
      <c r="O10" s="64" t="n">
        <f aca="false">Barber!C10</f>
        <v>27</v>
      </c>
      <c r="P10" s="63" t="n">
        <f aca="false">Cuadrantes!I11/O10</f>
        <v>0.0205761316872428</v>
      </c>
      <c r="Q10" s="63" t="n">
        <f aca="false">10.3/92.2</f>
        <v>0.111713665943601</v>
      </c>
      <c r="R10" s="63"/>
      <c r="S10" s="63"/>
      <c r="T10" s="63"/>
    </row>
    <row r="11" customFormat="false" ht="15" hidden="false" customHeight="false" outlineLevel="0" collapsed="false">
      <c r="A11" s="63" t="s">
        <v>167</v>
      </c>
      <c r="B11" s="63" t="n">
        <f aca="false">'Transectos Barber'!AI17</f>
        <v>17</v>
      </c>
      <c r="C11" s="63" t="n">
        <f aca="false">'Transectos Barber'!AI16</f>
        <v>0.0030268634127853</v>
      </c>
      <c r="D11" s="63"/>
      <c r="E11" s="63"/>
      <c r="F11" s="63"/>
      <c r="G11" s="63"/>
      <c r="H11" s="63"/>
      <c r="I11" s="63"/>
      <c r="K11" s="63" t="s">
        <v>167</v>
      </c>
      <c r="L11" s="63" t="n">
        <f aca="false">'Transectos Barber'!AI68</f>
        <v>22</v>
      </c>
      <c r="M11" s="63" t="n">
        <f aca="false">'Transectos Barber'!AI67</f>
        <v>0.00769344577600475</v>
      </c>
      <c r="N11" s="63" t="n">
        <f aca="false">'Transectos Barber'!AI65/Barber!C27</f>
        <v>0.207723035952128</v>
      </c>
      <c r="O11" s="64" t="n">
        <f aca="false">Barber!C10</f>
        <v>27</v>
      </c>
      <c r="P11" s="61" t="n">
        <f aca="false">Cuadrantes!J11/O11</f>
        <v>0</v>
      </c>
      <c r="Q11" s="61" t="n">
        <f aca="false">5.07/92.9</f>
        <v>0.0545748116254037</v>
      </c>
      <c r="R11" s="63"/>
      <c r="S11" s="63"/>
      <c r="T11" s="63"/>
    </row>
    <row r="12" customFormat="false" ht="15" hidden="false" customHeight="false" outlineLevel="0" collapsed="false">
      <c r="A12" s="63" t="s">
        <v>159</v>
      </c>
      <c r="B12" s="63" t="n">
        <f aca="false">'Transectos Barber'!C34</f>
        <v>29</v>
      </c>
      <c r="C12" s="63" t="n">
        <f aca="false">'Transectos Barber'!C33</f>
        <v>0</v>
      </c>
      <c r="D12" s="63"/>
      <c r="E12" s="63"/>
      <c r="F12" s="63"/>
      <c r="G12" s="63"/>
      <c r="H12" s="63"/>
      <c r="I12" s="63"/>
    </row>
    <row r="13" customFormat="false" ht="15" hidden="false" customHeight="false" outlineLevel="0" collapsed="false">
      <c r="A13" s="63" t="s">
        <v>160</v>
      </c>
      <c r="B13" s="63" t="n">
        <f aca="false">'Transectos Barber'!G34</f>
        <v>29</v>
      </c>
      <c r="C13" s="63" t="n">
        <f aca="false">'Transectos Barber'!G33</f>
        <v>0</v>
      </c>
      <c r="D13" s="63"/>
      <c r="E13" s="63"/>
      <c r="F13" s="63"/>
      <c r="G13" s="63"/>
      <c r="H13" s="63"/>
      <c r="I13" s="63"/>
    </row>
    <row r="14" customFormat="false" ht="15" hidden="false" customHeight="false" outlineLevel="0" collapsed="false">
      <c r="A14" s="63" t="s">
        <v>161</v>
      </c>
      <c r="B14" s="63" t="n">
        <f aca="false">'Transectos Barber'!K34</f>
        <v>29</v>
      </c>
      <c r="C14" s="63" t="n">
        <f aca="false">'Transectos Barber'!K33</f>
        <v>0</v>
      </c>
      <c r="D14" s="63"/>
      <c r="E14" s="63"/>
      <c r="F14" s="63"/>
      <c r="G14" s="63"/>
      <c r="H14" s="63"/>
      <c r="I14" s="63"/>
    </row>
    <row r="15" customFormat="false" ht="15" hidden="false" customHeight="false" outlineLevel="0" collapsed="false">
      <c r="A15" s="63" t="s">
        <v>162</v>
      </c>
      <c r="B15" s="63" t="n">
        <f aca="false">'Transectos Barber'!O34</f>
        <v>25</v>
      </c>
      <c r="C15" s="63" t="n">
        <f aca="false">'Transectos Barber'!O33</f>
        <v>0.00182712579058043</v>
      </c>
      <c r="D15" s="63"/>
      <c r="E15" s="63"/>
      <c r="F15" s="63"/>
      <c r="G15" s="63"/>
      <c r="H15" s="63"/>
      <c r="I15" s="63"/>
    </row>
    <row r="16" customFormat="false" ht="15" hidden="false" customHeight="false" outlineLevel="0" collapsed="false">
      <c r="A16" s="63" t="s">
        <v>163</v>
      </c>
      <c r="B16" s="63" t="n">
        <f aca="false">'Transectos Barber'!S34</f>
        <v>25</v>
      </c>
      <c r="C16" s="63" t="n">
        <f aca="false">'Transectos Barber'!S33</f>
        <v>0.00304200304199906</v>
      </c>
      <c r="D16" s="63"/>
      <c r="E16" s="63"/>
      <c r="F16" s="63"/>
      <c r="G16" s="63"/>
      <c r="H16" s="63"/>
      <c r="I16" s="63"/>
    </row>
    <row r="17" customFormat="false" ht="15" hidden="false" customHeight="false" outlineLevel="0" collapsed="false">
      <c r="A17" s="63" t="s">
        <v>164</v>
      </c>
      <c r="B17" s="63" t="n">
        <f aca="false">'Transectos Barber'!W34</f>
        <v>25</v>
      </c>
      <c r="C17" s="63" t="n">
        <f aca="false">'Transectos Barber'!W33</f>
        <v>0.00426329351135435</v>
      </c>
      <c r="D17" s="63"/>
      <c r="E17" s="63"/>
      <c r="F17" s="63"/>
      <c r="G17" s="63"/>
      <c r="H17" s="63"/>
      <c r="I17" s="63"/>
    </row>
    <row r="18" customFormat="false" ht="15" hidden="false" customHeight="false" outlineLevel="0" collapsed="false">
      <c r="A18" s="63" t="s">
        <v>165</v>
      </c>
      <c r="B18" s="63" t="n">
        <f aca="false">'Transectos Barber'!AA34</f>
        <v>19</v>
      </c>
      <c r="C18" s="63" t="n">
        <f aca="false">'Transectos Barber'!AA33</f>
        <v>0</v>
      </c>
      <c r="D18" s="63"/>
      <c r="E18" s="63"/>
      <c r="F18" s="63"/>
      <c r="G18" s="63"/>
      <c r="H18" s="63"/>
      <c r="I18" s="63"/>
    </row>
    <row r="19" customFormat="false" ht="15" hidden="false" customHeight="false" outlineLevel="0" collapsed="false">
      <c r="A19" s="63" t="s">
        <v>166</v>
      </c>
      <c r="B19" s="63" t="n">
        <f aca="false">'Transectos Barber'!AE34</f>
        <v>19</v>
      </c>
      <c r="C19" s="63" t="n">
        <f aca="false">'Transectos Barber'!AE33</f>
        <v>0.00187463386058024</v>
      </c>
      <c r="D19" s="63"/>
      <c r="E19" s="63"/>
      <c r="F19" s="63"/>
      <c r="G19" s="63"/>
      <c r="H19" s="63"/>
      <c r="I19" s="63"/>
    </row>
    <row r="20" customFormat="false" ht="15" hidden="false" customHeight="false" outlineLevel="0" collapsed="false">
      <c r="A20" s="63" t="s">
        <v>167</v>
      </c>
      <c r="B20" s="63" t="n">
        <f aca="false">'Transectos Barber'!AI34</f>
        <v>19</v>
      </c>
      <c r="C20" s="63" t="n">
        <f aca="false">'Transectos Barber'!AI33</f>
        <v>0</v>
      </c>
      <c r="D20" s="63"/>
      <c r="E20" s="63"/>
      <c r="F20" s="63"/>
      <c r="G20" s="63"/>
      <c r="H20" s="63"/>
      <c r="I20" s="63"/>
    </row>
    <row r="21" customFormat="false" ht="15" hidden="false" customHeight="false" outlineLevel="0" collapsed="false">
      <c r="A21" s="63" t="s">
        <v>159</v>
      </c>
      <c r="B21" s="63" t="n">
        <f aca="false">'Transectos Barber'!C51</f>
        <v>32</v>
      </c>
      <c r="C21" s="63" t="n">
        <f aca="false">'Transectos Barber'!C50</f>
        <v>0</v>
      </c>
      <c r="D21" s="63"/>
      <c r="E21" s="63"/>
      <c r="F21" s="63"/>
      <c r="G21" s="63"/>
      <c r="H21" s="63"/>
      <c r="I21" s="63"/>
    </row>
    <row r="22" customFormat="false" ht="15" hidden="false" customHeight="false" outlineLevel="0" collapsed="false">
      <c r="A22" s="63" t="s">
        <v>160</v>
      </c>
      <c r="B22" s="63" t="n">
        <f aca="false">'Transectos Barber'!G51</f>
        <v>32</v>
      </c>
      <c r="C22" s="63" t="n">
        <f aca="false">'Transectos Barber'!G50</f>
        <v>0</v>
      </c>
      <c r="D22" s="63"/>
      <c r="E22" s="63"/>
      <c r="F22" s="63"/>
      <c r="G22" s="63"/>
      <c r="H22" s="63"/>
      <c r="I22" s="63"/>
    </row>
    <row r="23" customFormat="false" ht="15" hidden="false" customHeight="false" outlineLevel="0" collapsed="false">
      <c r="A23" s="63" t="s">
        <v>161</v>
      </c>
      <c r="B23" s="63" t="n">
        <f aca="false">'Transectos Barber'!K51</f>
        <v>32</v>
      </c>
      <c r="C23" s="63" t="n">
        <f aca="false">'Transectos Barber'!K50</f>
        <v>0</v>
      </c>
      <c r="D23" s="63"/>
      <c r="E23" s="63"/>
      <c r="F23" s="63"/>
      <c r="G23" s="63"/>
      <c r="H23" s="63"/>
      <c r="I23" s="63"/>
    </row>
    <row r="24" customFormat="false" ht="15" hidden="false" customHeight="false" outlineLevel="0" collapsed="false">
      <c r="A24" s="63" t="s">
        <v>162</v>
      </c>
      <c r="B24" s="63" t="n">
        <f aca="false">'Transectos Barber'!O51</f>
        <v>28</v>
      </c>
      <c r="C24" s="63" t="n">
        <f aca="false">'Transectos Barber'!O50</f>
        <v>0.00157504164773771</v>
      </c>
      <c r="D24" s="63"/>
      <c r="E24" s="63"/>
      <c r="F24" s="63"/>
      <c r="G24" s="63"/>
      <c r="H24" s="63"/>
      <c r="I24" s="63"/>
    </row>
    <row r="25" customFormat="false" ht="15" hidden="false" customHeight="false" outlineLevel="0" collapsed="false">
      <c r="A25" s="63" t="s">
        <v>163</v>
      </c>
      <c r="B25" s="63" t="n">
        <f aca="false">'Transectos Barber'!S51</f>
        <v>28</v>
      </c>
      <c r="C25" s="63" t="n">
        <f aca="false">'Transectos Barber'!S50</f>
        <v>0.00354303883715798</v>
      </c>
      <c r="D25" s="63"/>
      <c r="E25" s="63"/>
      <c r="F25" s="63"/>
      <c r="G25" s="63"/>
      <c r="H25" s="63"/>
      <c r="I25" s="63"/>
    </row>
    <row r="26" customFormat="false" ht="15" hidden="false" customHeight="false" outlineLevel="0" collapsed="false">
      <c r="A26" s="63" t="s">
        <v>164</v>
      </c>
      <c r="B26" s="63" t="n">
        <f aca="false">'Transectos Barber'!W51</f>
        <v>28</v>
      </c>
      <c r="C26" s="63" t="n">
        <f aca="false">'Transectos Barber'!W50</f>
        <v>0.0027506990100486</v>
      </c>
      <c r="D26" s="63"/>
      <c r="E26" s="63"/>
      <c r="F26" s="63"/>
      <c r="G26" s="63"/>
      <c r="H26" s="63"/>
      <c r="I26" s="63"/>
    </row>
    <row r="27" customFormat="false" ht="15" hidden="false" customHeight="false" outlineLevel="0" collapsed="false">
      <c r="A27" s="63" t="s">
        <v>165</v>
      </c>
      <c r="B27" s="63" t="n">
        <f aca="false">'Transectos Barber'!AA51</f>
        <v>22</v>
      </c>
      <c r="C27" s="63" t="n">
        <f aca="false">'Transectos Barber'!AA50</f>
        <v>0</v>
      </c>
      <c r="D27" s="63"/>
      <c r="E27" s="63"/>
      <c r="F27" s="63"/>
      <c r="G27" s="63"/>
      <c r="H27" s="63"/>
      <c r="I27" s="63"/>
    </row>
    <row r="28" customFormat="false" ht="15" hidden="false" customHeight="false" outlineLevel="0" collapsed="false">
      <c r="A28" s="63" t="s">
        <v>166</v>
      </c>
      <c r="B28" s="63" t="n">
        <f aca="false">'Transectos Barber'!AE51</f>
        <v>22</v>
      </c>
      <c r="C28" s="63" t="n">
        <f aca="false">'Transectos Barber'!AE50</f>
        <v>0.00484408113835753</v>
      </c>
      <c r="D28" s="63"/>
      <c r="E28" s="63"/>
      <c r="F28" s="63"/>
      <c r="G28" s="63"/>
      <c r="H28" s="63"/>
      <c r="I28" s="63"/>
    </row>
    <row r="29" customFormat="false" ht="15" hidden="false" customHeight="false" outlineLevel="0" collapsed="false">
      <c r="A29" s="63" t="s">
        <v>167</v>
      </c>
      <c r="B29" s="63" t="n">
        <f aca="false">'Transectos Barber'!AI51</f>
        <v>22</v>
      </c>
      <c r="C29" s="63" t="n">
        <f aca="false">'Transectos Barber'!AI50</f>
        <v>0.0145388459791173</v>
      </c>
      <c r="D29" s="63"/>
      <c r="E29" s="63"/>
      <c r="F29" s="63"/>
      <c r="G29" s="63"/>
      <c r="H29" s="63"/>
      <c r="I29" s="63"/>
    </row>
  </sheetData>
  <mergeCells count="2">
    <mergeCell ref="A1:I1"/>
    <mergeCell ref="K1:T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2014-01-22T00:17:54Z</dcterms:created>
  <dc:creator>HP</dc:creator>
  <dc:language>es-CL</dc:language>
  <cp:lastModifiedBy>usuario1</cp:lastModifiedBy>
  <dcterms:modified xsi:type="dcterms:W3CDTF">2014-12-09T01:10:22Z</dcterms:modified>
  <cp:revision>0</cp:revision>
</cp:coreProperties>
</file>