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440" yWindow="-15" windowWidth="10050" windowHeight="8100" activeTab="2"/>
  </bookViews>
  <sheets>
    <sheet name="Hoja1" sheetId="1" r:id="rId1"/>
    <sheet name="Muestreo" sheetId="2" r:id="rId2"/>
    <sheet name="Parámetros" sheetId="3" r:id="rId3"/>
    <sheet name="Hoja2" sheetId="4" r:id="rId4"/>
  </sheets>
  <calcPr calcId="145621"/>
</workbook>
</file>

<file path=xl/calcChain.xml><?xml version="1.0" encoding="utf-8"?>
<calcChain xmlns="http://schemas.openxmlformats.org/spreadsheetml/2006/main">
  <c r="M89" i="3" l="1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65" i="3"/>
  <c r="K5" i="4" l="1"/>
  <c r="K6" i="4"/>
  <c r="K8" i="4"/>
  <c r="K9" i="4"/>
  <c r="K3" i="4"/>
  <c r="G3" i="4"/>
  <c r="G4" i="4"/>
  <c r="G5" i="4"/>
  <c r="G6" i="4"/>
  <c r="G7" i="4"/>
  <c r="G8" i="4"/>
  <c r="G2" i="4"/>
  <c r="F3" i="4"/>
  <c r="F4" i="4"/>
  <c r="F5" i="4"/>
  <c r="F6" i="4"/>
  <c r="F7" i="4"/>
  <c r="F8" i="4"/>
  <c r="F2" i="4"/>
  <c r="M60" i="3"/>
  <c r="M61" i="3"/>
  <c r="M62" i="3"/>
  <c r="M63" i="3"/>
  <c r="M64" i="3"/>
  <c r="AI64" i="3" s="1"/>
  <c r="M59" i="3"/>
  <c r="AI59" i="3" s="1"/>
  <c r="M51" i="3"/>
  <c r="M52" i="3"/>
  <c r="M53" i="3"/>
  <c r="M54" i="3"/>
  <c r="M55" i="3"/>
  <c r="M56" i="3"/>
  <c r="M57" i="3"/>
  <c r="M58" i="3"/>
  <c r="M50" i="3"/>
  <c r="M48" i="3"/>
  <c r="M49" i="3"/>
  <c r="M47" i="3"/>
  <c r="M46" i="3"/>
  <c r="M45" i="3"/>
  <c r="M44" i="3"/>
  <c r="M43" i="3"/>
  <c r="M42" i="3"/>
  <c r="M41" i="3"/>
  <c r="M40" i="3"/>
  <c r="M39" i="3"/>
  <c r="M38" i="3"/>
  <c r="M37" i="3"/>
  <c r="M36" i="3"/>
  <c r="M35" i="3"/>
  <c r="M34" i="3"/>
  <c r="M33" i="3"/>
  <c r="M32" i="3"/>
  <c r="Q32" i="3" s="1"/>
</calcChain>
</file>

<file path=xl/sharedStrings.xml><?xml version="1.0" encoding="utf-8"?>
<sst xmlns="http://schemas.openxmlformats.org/spreadsheetml/2006/main" count="2109" uniqueCount="705">
  <si>
    <t>Sondaje Cerrillos</t>
  </si>
  <si>
    <t>Sector 4</t>
  </si>
  <si>
    <t>Mal Paso-Copiapó</t>
  </si>
  <si>
    <t>Sector 5</t>
  </si>
  <si>
    <t>Zona</t>
  </si>
  <si>
    <t>Nombre</t>
  </si>
  <si>
    <t>Coordenadas</t>
  </si>
  <si>
    <t>Copiapó-Piedra Colgada</t>
  </si>
  <si>
    <t>Sector 6</t>
  </si>
  <si>
    <t>Piedra colgada-Angostura</t>
  </si>
  <si>
    <t>Descripción</t>
  </si>
  <si>
    <t>Placilla sierra alta</t>
  </si>
  <si>
    <t>San miguel</t>
  </si>
  <si>
    <t>Vicuña</t>
  </si>
  <si>
    <t>Periferico</t>
  </si>
  <si>
    <t>Este</t>
  </si>
  <si>
    <t>Norte</t>
  </si>
  <si>
    <t>PS04</t>
  </si>
  <si>
    <t>PS10</t>
  </si>
  <si>
    <t>PS11</t>
  </si>
  <si>
    <t>SM05</t>
  </si>
  <si>
    <t>SM06</t>
  </si>
  <si>
    <t>SM07</t>
  </si>
  <si>
    <t>CA-15</t>
  </si>
  <si>
    <t>PN-01</t>
  </si>
  <si>
    <t>NA-05</t>
  </si>
  <si>
    <t>CE-1</t>
  </si>
  <si>
    <t>CE-2</t>
  </si>
  <si>
    <t>CE-3</t>
  </si>
  <si>
    <t>VI-09</t>
  </si>
  <si>
    <t>VI-07</t>
  </si>
  <si>
    <t>VI-06</t>
  </si>
  <si>
    <t>RO-01</t>
  </si>
  <si>
    <t>Funciona</t>
  </si>
  <si>
    <t>PC-04</t>
  </si>
  <si>
    <t>PC-02</t>
  </si>
  <si>
    <t>PC-06</t>
  </si>
  <si>
    <t>Arrendado</t>
  </si>
  <si>
    <t>Aluvion</t>
  </si>
  <si>
    <t>PE-01</t>
  </si>
  <si>
    <t>MA-01</t>
  </si>
  <si>
    <t>CA-01</t>
  </si>
  <si>
    <t>Convenio</t>
  </si>
  <si>
    <t>Arriendo</t>
  </si>
  <si>
    <t>latutud</t>
  </si>
  <si>
    <t>longitud</t>
  </si>
  <si>
    <t>Estanque Manuel Rodriguez (E1)</t>
  </si>
  <si>
    <t>Estanque Manuel Rodriguez (E2)</t>
  </si>
  <si>
    <t>Estanque Rosario (E4)</t>
  </si>
  <si>
    <t>Estanque Vicuña (E3)</t>
  </si>
  <si>
    <t>27°32'17.3"S 70°16'12.6"W</t>
  </si>
  <si>
    <t>-27.538137°</t>
  </si>
  <si>
    <t>-70.270163°</t>
  </si>
  <si>
    <t>-27.549753°</t>
  </si>
  <si>
    <t>-70.265446°</t>
  </si>
  <si>
    <t>27°32'59.1"S 70°15'55.6"W</t>
  </si>
  <si>
    <t>-27.549377°</t>
  </si>
  <si>
    <t>-70.264084°</t>
  </si>
  <si>
    <t>27°32'57.8"S 70°15'50.7"W</t>
  </si>
  <si>
    <t>-27.517004°</t>
  </si>
  <si>
    <t>-70.264423°</t>
  </si>
  <si>
    <t>27°31'01.2"S 70°15'51.9"W</t>
  </si>
  <si>
    <t>-27.406001°</t>
  </si>
  <si>
    <t>-70.289181°</t>
  </si>
  <si>
    <t>27°24'21.6"S 70°17'21.1"W</t>
  </si>
  <si>
    <t>-27.407245°</t>
  </si>
  <si>
    <t>-70.291390°</t>
  </si>
  <si>
    <t>27°24'26.1"S 70°17'29.0"W</t>
  </si>
  <si>
    <t>-27.298740°</t>
  </si>
  <si>
    <t>-70.480991°</t>
  </si>
  <si>
    <t>27°17'55.5"S 70°28'51.6"W</t>
  </si>
  <si>
    <t>-27.297738°</t>
  </si>
  <si>
    <t>-70.480997°</t>
  </si>
  <si>
    <t>27°17'51.9"S 70°28'51.6"W</t>
  </si>
  <si>
    <t>-27.298886°</t>
  </si>
  <si>
    <t>-70.477436°</t>
  </si>
  <si>
    <t>27°17'56.0"S 70°28'38.8"W</t>
  </si>
  <si>
    <t>-27.338002°</t>
  </si>
  <si>
    <t>-70.594452°</t>
  </si>
  <si>
    <t>27°20'16.8"S 70°35'40.0"W</t>
  </si>
  <si>
    <t>-27.349039°</t>
  </si>
  <si>
    <t>-70.633618°</t>
  </si>
  <si>
    <t>27°20'56.5"S 70°38'01.0"W</t>
  </si>
  <si>
    <t>-27.074018°</t>
  </si>
  <si>
    <t>-70.821128°</t>
  </si>
  <si>
    <t>27°04'26.5"S 70°49'16.1"W</t>
  </si>
  <si>
    <t>-27.385623°</t>
  </si>
  <si>
    <t>-70.313881°</t>
  </si>
  <si>
    <t>27°23'08.2"S 70°18'50.0"W</t>
  </si>
  <si>
    <t>-27.407053°</t>
  </si>
  <si>
    <t>-70.289689°</t>
  </si>
  <si>
    <t>-27.387937°</t>
  </si>
  <si>
    <t>-70.314546°</t>
  </si>
  <si>
    <t>-27.401077°</t>
  </si>
  <si>
    <t>-70.306165°</t>
  </si>
  <si>
    <t>-27.400041°</t>
  </si>
  <si>
    <t>-70.306912°</t>
  </si>
  <si>
    <t>-27.400791°</t>
  </si>
  <si>
    <t>-70.305858°</t>
  </si>
  <si>
    <t>-27.379175°</t>
  </si>
  <si>
    <t>-70.324695°</t>
  </si>
  <si>
    <t>-27.370131°</t>
  </si>
  <si>
    <t>-70.336023°</t>
  </si>
  <si>
    <t>-27.368990°</t>
  </si>
  <si>
    <t>-70.337364°</t>
  </si>
  <si>
    <t>-27.374855°</t>
  </si>
  <si>
    <t>-70.332834°</t>
  </si>
  <si>
    <t>27°24'25.4"S 70°17'22.9"W</t>
  </si>
  <si>
    <t>27°23'16.6"S 70°18'52.4"W</t>
  </si>
  <si>
    <t>27°24'03.9"S 70°18'22.2"W</t>
  </si>
  <si>
    <t>27°24'00.2"S 70°18'24.9"W</t>
  </si>
  <si>
    <t>27°24'02.9"S 70°18'21.1"W</t>
  </si>
  <si>
    <t>27°22'45.0"S 70°19'28.9"W</t>
  </si>
  <si>
    <t>27°22'12.5"S 70°20'09.7"W</t>
  </si>
  <si>
    <t>27°22'08.4"S 70°20'14.5"W</t>
  </si>
  <si>
    <t>27°22'29.5"S 70°19'58.2"W</t>
  </si>
  <si>
    <t>Estación Camiones</t>
  </si>
  <si>
    <t>Estacion camiones</t>
  </si>
  <si>
    <t>carretera C-35</t>
  </si>
  <si>
    <t>Rotonda</t>
  </si>
  <si>
    <t>modificado, una casa lejana C-35</t>
  </si>
  <si>
    <t>casa campo</t>
  </si>
  <si>
    <t xml:space="preserve"> -70.265444°</t>
  </si>
  <si>
    <t xml:space="preserve">  -27.549750°</t>
  </si>
  <si>
    <t>Sector 3 Nantoco</t>
  </si>
  <si>
    <t xml:space="preserve"> -27.491149°</t>
  </si>
  <si>
    <t xml:space="preserve"> -70264339°</t>
  </si>
  <si>
    <t>27°29'28.1"S 70°15'51.6"W</t>
  </si>
  <si>
    <t>Restaurante las Viandas</t>
  </si>
  <si>
    <t>Punta del cobre</t>
  </si>
  <si>
    <t>Tierra amarilla</t>
  </si>
  <si>
    <t xml:space="preserve"> -27.468552°</t>
  </si>
  <si>
    <t xml:space="preserve"> -70.263486°</t>
  </si>
  <si>
    <t>27°28'06.8"S 70°15'48.6"W</t>
  </si>
  <si>
    <t>Almacen San jose</t>
  </si>
  <si>
    <t>Tambo Café</t>
  </si>
  <si>
    <t xml:space="preserve"> -27.300485°</t>
  </si>
  <si>
    <t xml:space="preserve"> -70.450140°</t>
  </si>
  <si>
    <t>27°18'01.8"S 70°27'00.5"W</t>
  </si>
  <si>
    <t>Panamericana norte</t>
  </si>
  <si>
    <t xml:space="preserve"> -27.297316°</t>
  </si>
  <si>
    <t xml:space="preserve"> -70.481001°</t>
  </si>
  <si>
    <t>27°17'50.3"S 70°28'51.6"W</t>
  </si>
  <si>
    <t>al lado de la planta Colgada (carretera panamericana)</t>
  </si>
  <si>
    <t>Casa cartel verde</t>
  </si>
  <si>
    <t>Hotel bramador</t>
  </si>
  <si>
    <t xml:space="preserve"> -27.309925°</t>
  </si>
  <si>
    <t xml:space="preserve"> -70.400894°</t>
  </si>
  <si>
    <t>27°18'35.7"S 70°24'03.2"W</t>
  </si>
  <si>
    <t>C-327</t>
  </si>
  <si>
    <t>Restaurante Los angeles</t>
  </si>
  <si>
    <t>Casa roja (Panamericana norte)</t>
  </si>
  <si>
    <t xml:space="preserve"> -27.315247°</t>
  </si>
  <si>
    <t>27°18'54.9"S 70°30'48.3"W</t>
  </si>
  <si>
    <t xml:space="preserve"> -27.339746°</t>
  </si>
  <si>
    <t>Pronto Copec</t>
  </si>
  <si>
    <t>(ruta 5, Panamericana norte)</t>
  </si>
  <si>
    <t xml:space="preserve"> -70.604930°</t>
  </si>
  <si>
    <t xml:space="preserve"> -70.513428°</t>
  </si>
  <si>
    <t>Sector 4  Punta cobre -Tierra Amarilla</t>
  </si>
  <si>
    <t>27°20'23.1"S 70°36'17.8"W</t>
  </si>
  <si>
    <t xml:space="preserve"> -27.348028°</t>
  </si>
  <si>
    <t>Area de descanso carretera</t>
  </si>
  <si>
    <t>Peaje</t>
  </si>
  <si>
    <t xml:space="preserve"> -70.635920°</t>
  </si>
  <si>
    <t>27°20'52.9"S 70°38'09.3"W</t>
  </si>
  <si>
    <t>Sector 5 Piedra Colgada</t>
  </si>
  <si>
    <t>Sector 6 Angostura</t>
  </si>
  <si>
    <t xml:space="preserve"> -27.382918°</t>
  </si>
  <si>
    <t>Easy Copiapo</t>
  </si>
  <si>
    <t xml:space="preserve"> -70.315704°</t>
  </si>
  <si>
    <t>27°22'58.5"S 70°18'56.5"W</t>
  </si>
  <si>
    <t>por Copayapu</t>
  </si>
  <si>
    <t>Gelateria y cafeteria G y J</t>
  </si>
  <si>
    <t>por Pedro leon Gallo</t>
  </si>
  <si>
    <t xml:space="preserve"> -27.392748°</t>
  </si>
  <si>
    <t xml:space="preserve"> -70.297766°</t>
  </si>
  <si>
    <t>27°23'33.9"S 70°17'52.0"W</t>
  </si>
  <si>
    <t xml:space="preserve"> -70.266433°</t>
  </si>
  <si>
    <t xml:space="preserve"> -27478656°</t>
  </si>
  <si>
    <t>Copec</t>
  </si>
  <si>
    <t>C-35, cerca farmaterra</t>
  </si>
  <si>
    <t>27°28'43.2"S 70°15'59.2"W</t>
  </si>
  <si>
    <t xml:space="preserve">  -27.424392°</t>
  </si>
  <si>
    <t>Restaurante El Manantial</t>
  </si>
  <si>
    <t>27°25'27.8"S 70°15'36.7"W</t>
  </si>
  <si>
    <t xml:space="preserve"> -70.260200°</t>
  </si>
  <si>
    <t>Juan godoy, calle a planta mamatta</t>
  </si>
  <si>
    <t>27°24'01.3"S 70°15'52.5"W</t>
  </si>
  <si>
    <t>Almacen Marcos</t>
  </si>
  <si>
    <t>entre collipulli y Rahue</t>
  </si>
  <si>
    <t>Escuela Marta Emiliana</t>
  </si>
  <si>
    <t xml:space="preserve"> -27.400371°</t>
  </si>
  <si>
    <t xml:space="preserve"> -70.264588°</t>
  </si>
  <si>
    <t xml:space="preserve"> -70.262419°</t>
  </si>
  <si>
    <t xml:space="preserve"> -27.466625°</t>
  </si>
  <si>
    <t>27°27'59.9"S 70°15'44.7"W</t>
  </si>
  <si>
    <t>cerca de almacen san jose (o una casa)</t>
  </si>
  <si>
    <t>Sector 1 Tierra Amarilla</t>
  </si>
  <si>
    <t>Inversiones Musri</t>
  </si>
  <si>
    <t>27°27'02.4"S 70°15'59.1"W</t>
  </si>
  <si>
    <t>C-35, cualquier casa cerca</t>
  </si>
  <si>
    <t>Komatsu Tierra amarilla</t>
  </si>
  <si>
    <t>27°25'59.4"S 70°16'04.3"W</t>
  </si>
  <si>
    <t>Almacen Adriana Alfaro Huerta</t>
  </si>
  <si>
    <t>27°24'41.2"S 70°17'16.4"W</t>
  </si>
  <si>
    <t>Calle Copayapu</t>
  </si>
  <si>
    <t xml:space="preserve"> -27.433174°</t>
  </si>
  <si>
    <t xml:space="preserve"> -70.267872°</t>
  </si>
  <si>
    <t xml:space="preserve"> -70.266423°</t>
  </si>
  <si>
    <t xml:space="preserve"> -27.450661°</t>
  </si>
  <si>
    <t xml:space="preserve"> -27.411444°</t>
  </si>
  <si>
    <t xml:space="preserve"> -70.287900°</t>
  </si>
  <si>
    <t>27°23'20.2"S 70°17'49.2"W</t>
  </si>
  <si>
    <t>Jose joaquin vallejos</t>
  </si>
  <si>
    <t>Parque</t>
  </si>
  <si>
    <t>Almacen Frutos del sur</t>
  </si>
  <si>
    <t xml:space="preserve">  -27.393041°</t>
  </si>
  <si>
    <t xml:space="preserve"> -70.308919°</t>
  </si>
  <si>
    <t>27°23'35.0"S 70°18'32.1"W</t>
  </si>
  <si>
    <t>Sodimac Copiapo</t>
  </si>
  <si>
    <t>27°23'51.1"S 70°17'38.9"W</t>
  </si>
  <si>
    <t>Centros comerciales</t>
  </si>
  <si>
    <t>Restaurante La casona de Abaaron</t>
  </si>
  <si>
    <t>27°24'24.4"S 70°17'16.6"W</t>
  </si>
  <si>
    <t>Calle los carreras</t>
  </si>
  <si>
    <t>casa piscina</t>
  </si>
  <si>
    <t>27°35'46.7"S 70°14'59.9"W</t>
  </si>
  <si>
    <t>27°22'45.6"S 70°19'08.5"W</t>
  </si>
  <si>
    <t>Copec añañucas</t>
  </si>
  <si>
    <t>Copayapu</t>
  </si>
  <si>
    <t>27°22'05.5"S 70°20'22.8"W</t>
  </si>
  <si>
    <t>Mall Falabella</t>
  </si>
  <si>
    <t xml:space="preserve">Centro comercial </t>
  </si>
  <si>
    <t>27°21'27.8"S 70°18'56.1"W</t>
  </si>
  <si>
    <t>Hotel blanco encalada</t>
  </si>
  <si>
    <t>El cisne</t>
  </si>
  <si>
    <t>27°22'36.6"S 70°20'03.1"W</t>
  </si>
  <si>
    <t>Cementerio Copiapo</t>
  </si>
  <si>
    <t>Agua fuente de la vida</t>
  </si>
  <si>
    <t>Calle la mineria</t>
  </si>
  <si>
    <t>27°23'20.5"S 70°19'45.6"W</t>
  </si>
  <si>
    <t>27°23'00.2"S 70°20'07.2"W</t>
  </si>
  <si>
    <t>Consultorio El palomar</t>
  </si>
  <si>
    <t>calle Sallitrera Sacramento</t>
  </si>
  <si>
    <t>calle avenida el Palomar</t>
  </si>
  <si>
    <t>Sector 2 Paipote</t>
  </si>
  <si>
    <t>ID</t>
  </si>
  <si>
    <t>C1Z1M1</t>
  </si>
  <si>
    <t>C1Z1M2</t>
  </si>
  <si>
    <t>C1Z1M3</t>
  </si>
  <si>
    <t>La Pampa</t>
  </si>
  <si>
    <t>Market 24hrs Shell</t>
  </si>
  <si>
    <t xml:space="preserve">Panamericana Norte </t>
  </si>
  <si>
    <t>Universidad Bolibariana</t>
  </si>
  <si>
    <t>Juan Cisterna 4188</t>
  </si>
  <si>
    <t>Punto, COPEC</t>
  </si>
  <si>
    <t>Av José Manuel Balmaceda entre Los Lucomos y Las Ciruelas</t>
  </si>
  <si>
    <t>Las Rojas</t>
  </si>
  <si>
    <t>LA SERENA</t>
  </si>
  <si>
    <t>Mall Plaza La Serena</t>
  </si>
  <si>
    <t>Alberto Solari Magnaso 1400</t>
  </si>
  <si>
    <t>Universidad de la Serena</t>
  </si>
  <si>
    <t xml:space="preserve">Campus Andres Bello, Raul Bitrán 1305 </t>
  </si>
  <si>
    <t>Servicentro Shell</t>
  </si>
  <si>
    <t>Av. José Manuel Balmaceda 2884</t>
  </si>
  <si>
    <t>Las Compañias</t>
  </si>
  <si>
    <t>Parque espejo del sol</t>
  </si>
  <si>
    <t>Alemania</t>
  </si>
  <si>
    <t>Esmeralda</t>
  </si>
  <si>
    <t>CESFAM</t>
  </si>
  <si>
    <t>Superbodega A Cuenta!</t>
  </si>
  <si>
    <t>Viña del Mar 2966</t>
  </si>
  <si>
    <t>Punta Piedra</t>
  </si>
  <si>
    <t>Sector rural, cercano parque acuatico Curunina</t>
  </si>
  <si>
    <t>Parcela 47, Altovalsol</t>
  </si>
  <si>
    <t>Colon</t>
  </si>
  <si>
    <t xml:space="preserve">Plaza de armas de La Serena </t>
  </si>
  <si>
    <t xml:space="preserve">Terminal pesquero </t>
  </si>
  <si>
    <t>CC Serena Oriente</t>
  </si>
  <si>
    <t>Gregorio Cordovez 672</t>
  </si>
  <si>
    <t>Alfalfares</t>
  </si>
  <si>
    <t>COPEC</t>
  </si>
  <si>
    <t>Colo Colo entre Panoramica y Juan pablo II</t>
  </si>
  <si>
    <t>Saltinbocca sangucheria</t>
  </si>
  <si>
    <t>Feria de Abastos</t>
  </si>
  <si>
    <t>Juan de Dios Peni 1025</t>
  </si>
  <si>
    <t>Los olivos 1029</t>
  </si>
  <si>
    <t>COQUIMBO</t>
  </si>
  <si>
    <t>Bar Gas</t>
  </si>
  <si>
    <t xml:space="preserve"> camino al fuerte 71-225</t>
  </si>
  <si>
    <t>Cruz del tercer milenio</t>
  </si>
  <si>
    <t>Tte Merino 32</t>
  </si>
  <si>
    <t>Colegio Santa María del Refugio</t>
  </si>
  <si>
    <t>Padre Hurtado 911</t>
  </si>
  <si>
    <t>Terminal de buses</t>
  </si>
  <si>
    <t>Bajada la gruta</t>
  </si>
  <si>
    <t>Estación de servicio Shell</t>
  </si>
  <si>
    <t>Alessandri 147</t>
  </si>
  <si>
    <t>Universidad Católica del Norte</t>
  </si>
  <si>
    <t>Larrondo 1281</t>
  </si>
  <si>
    <t>Bellavista</t>
  </si>
  <si>
    <t>La Herradura Alta</t>
  </si>
  <si>
    <t>R Mario Restaurant</t>
  </si>
  <si>
    <t>de la escuela 705</t>
  </si>
  <si>
    <t>Raul Horacio Melendes</t>
  </si>
  <si>
    <t>Pasaje ojo de aguila 25</t>
  </si>
  <si>
    <t>Lodge Bahia del Sol</t>
  </si>
  <si>
    <t>Av Costanera 1451</t>
  </si>
  <si>
    <t>La Herradura Baja</t>
  </si>
  <si>
    <t xml:space="preserve">Shell herradura baja </t>
  </si>
  <si>
    <t>La cantera 1920</t>
  </si>
  <si>
    <t xml:space="preserve">Verduleria </t>
  </si>
  <si>
    <t>El Sauce 760</t>
  </si>
  <si>
    <t>C Deli café coquimbo</t>
  </si>
  <si>
    <t>Alessandri 824</t>
  </si>
  <si>
    <t>Tierras Blancas</t>
  </si>
  <si>
    <t>Talca 340</t>
  </si>
  <si>
    <t>Copec tierras blancas</t>
  </si>
  <si>
    <t>Luis Millares Mans 2104</t>
  </si>
  <si>
    <t>CECOF tierras blancas</t>
  </si>
  <si>
    <t>Centro de salud familiar</t>
  </si>
  <si>
    <t xml:space="preserve"> Linares 915</t>
  </si>
  <si>
    <t>COPIAPÓ</t>
  </si>
  <si>
    <t>C1Z2M4</t>
  </si>
  <si>
    <t>C1Z2M5</t>
  </si>
  <si>
    <t>C1Z2M6</t>
  </si>
  <si>
    <t>C1Z3M7</t>
  </si>
  <si>
    <t>C1Z3M8</t>
  </si>
  <si>
    <t>C1Z3M9</t>
  </si>
  <si>
    <t>C1Z4M10</t>
  </si>
  <si>
    <t>C1Z4M11</t>
  </si>
  <si>
    <t>C1Z4M12</t>
  </si>
  <si>
    <t>C1Z5M13</t>
  </si>
  <si>
    <t>C1Z5M14</t>
  </si>
  <si>
    <t>C1Z5M15</t>
  </si>
  <si>
    <t>C1Z6M16</t>
  </si>
  <si>
    <t>C1Z6M17</t>
  </si>
  <si>
    <t>C1Z6M18</t>
  </si>
  <si>
    <t>C1Z7M19</t>
  </si>
  <si>
    <t>C1Z7M20</t>
  </si>
  <si>
    <t>C1Z7M21</t>
  </si>
  <si>
    <t>C1Z8M22</t>
  </si>
  <si>
    <t>C1Z8M23</t>
  </si>
  <si>
    <t>C1Z8M24</t>
  </si>
  <si>
    <t>C1Z9M25</t>
  </si>
  <si>
    <t>C1Z9M26</t>
  </si>
  <si>
    <t>C1Z9M27</t>
  </si>
  <si>
    <t>C1Z10M28</t>
  </si>
  <si>
    <t>C1Z10M29</t>
  </si>
  <si>
    <t>C1Z10M30</t>
  </si>
  <si>
    <t>C2Z1M31</t>
  </si>
  <si>
    <t>C2Z1M32</t>
  </si>
  <si>
    <t>C2Z1M33</t>
  </si>
  <si>
    <t>C2Z2M34</t>
  </si>
  <si>
    <t>C2Z2M35</t>
  </si>
  <si>
    <t>C2Z2M36</t>
  </si>
  <si>
    <t>C2Z3M37</t>
  </si>
  <si>
    <t>C2Z3M38</t>
  </si>
  <si>
    <t>C2Z3M39</t>
  </si>
  <si>
    <t>C2Z4M40</t>
  </si>
  <si>
    <t>C2Z4M41</t>
  </si>
  <si>
    <t>C2Z4M42</t>
  </si>
  <si>
    <t>C2Z5M43</t>
  </si>
  <si>
    <t>C2Z5M44</t>
  </si>
  <si>
    <t>C2Z5M45</t>
  </si>
  <si>
    <t>C2Z6M46</t>
  </si>
  <si>
    <t>C2Z6M47</t>
  </si>
  <si>
    <t>C2Z6M48</t>
  </si>
  <si>
    <t>C3Z1M49</t>
  </si>
  <si>
    <t>C3Z1M50</t>
  </si>
  <si>
    <t>C3Z1M51</t>
  </si>
  <si>
    <t>C3Z2M52</t>
  </si>
  <si>
    <t>C3Z2M53</t>
  </si>
  <si>
    <t>C3Z2M54</t>
  </si>
  <si>
    <t>C3Z3M55</t>
  </si>
  <si>
    <t>C3Z3M56</t>
  </si>
  <si>
    <t>C3Z3M57</t>
  </si>
  <si>
    <t>C3Z4M58</t>
  </si>
  <si>
    <t>C3Z4M59</t>
  </si>
  <si>
    <t>C3Z4M60</t>
  </si>
  <si>
    <t>C3Z5M61</t>
  </si>
  <si>
    <t>C3Z5M62</t>
  </si>
  <si>
    <t>C3Z5M63</t>
  </si>
  <si>
    <t>ND</t>
  </si>
  <si>
    <t>F-</t>
  </si>
  <si>
    <t>Prom F-</t>
  </si>
  <si>
    <t>Cl-</t>
  </si>
  <si>
    <t>Prom Cl-</t>
  </si>
  <si>
    <t>NO3-</t>
  </si>
  <si>
    <t>Prom NO3-</t>
  </si>
  <si>
    <t>SO4 2-</t>
  </si>
  <si>
    <t>Prom SO4 2-</t>
  </si>
  <si>
    <t>Br-</t>
  </si>
  <si>
    <t>DS</t>
  </si>
  <si>
    <t>ClO3</t>
  </si>
  <si>
    <t>ClO2</t>
  </si>
  <si>
    <t>RClO3</t>
  </si>
  <si>
    <t>Dilucion</t>
  </si>
  <si>
    <t>RF-</t>
  </si>
  <si>
    <t>RCL-</t>
  </si>
  <si>
    <t>RNO3-</t>
  </si>
  <si>
    <t>RSO4-</t>
  </si>
  <si>
    <t>MC1</t>
  </si>
  <si>
    <t>MC2</t>
  </si>
  <si>
    <t>MC3</t>
  </si>
  <si>
    <t>MC4</t>
  </si>
  <si>
    <t>MC5</t>
  </si>
  <si>
    <t>MC6</t>
  </si>
  <si>
    <t>MC7</t>
  </si>
  <si>
    <t>MC8</t>
  </si>
  <si>
    <t>R ClO2</t>
  </si>
  <si>
    <t>PO4-</t>
  </si>
  <si>
    <t>NO2</t>
  </si>
  <si>
    <t>NITRITO1</t>
  </si>
  <si>
    <t>NITRITO2</t>
  </si>
  <si>
    <t>NITRITO3</t>
  </si>
  <si>
    <t>CLORATO1</t>
  </si>
  <si>
    <t>DILUCION</t>
  </si>
  <si>
    <t>CLORATO2</t>
  </si>
  <si>
    <t>CLORATO3</t>
  </si>
  <si>
    <t>ZONA</t>
  </si>
  <si>
    <t>FECHA</t>
  </si>
  <si>
    <t>HORA</t>
  </si>
  <si>
    <t>TEMPERATURA</t>
  </si>
  <si>
    <t>PH</t>
  </si>
  <si>
    <t>CE</t>
  </si>
  <si>
    <t>OD</t>
  </si>
  <si>
    <t>NITRATO3</t>
  </si>
  <si>
    <t>NITRATO1</t>
  </si>
  <si>
    <t>NITRATO2</t>
  </si>
  <si>
    <t>FLUORURO1</t>
  </si>
  <si>
    <t>FLUORURO2</t>
  </si>
  <si>
    <t>FLUORURO3</t>
  </si>
  <si>
    <t>CLORURO1</t>
  </si>
  <si>
    <t>CLORURO2</t>
  </si>
  <si>
    <t>CLORURO3</t>
  </si>
  <si>
    <t>SULFATO1</t>
  </si>
  <si>
    <t>SULFATO2</t>
  </si>
  <si>
    <t>SULFATO3</t>
  </si>
  <si>
    <t>BROMURO1</t>
  </si>
  <si>
    <t>BROMURO2</t>
  </si>
  <si>
    <t>BROMURO3</t>
  </si>
  <si>
    <t>NOMBRE</t>
  </si>
  <si>
    <t>LONGITUD</t>
  </si>
  <si>
    <t>LATITUD</t>
  </si>
  <si>
    <t>PERCLORATO1</t>
  </si>
  <si>
    <t>PERCLORATO2</t>
  </si>
  <si>
    <t>PERCLORATO3</t>
  </si>
  <si>
    <t>FOSFATO1</t>
  </si>
  <si>
    <t>FOSFATO2</t>
  </si>
  <si>
    <t>FOSFATO3</t>
  </si>
  <si>
    <t>Tambo Café/Casa</t>
  </si>
  <si>
    <t>Santa Isabel</t>
  </si>
  <si>
    <t>Almacen Santa Cecilia</t>
  </si>
  <si>
    <t>Casa de familia</t>
  </si>
  <si>
    <t>Jumbo Copiapó</t>
  </si>
  <si>
    <t>Almacen y bazar B&amp;M</t>
  </si>
  <si>
    <t>Restaurante Pollo Minero</t>
  </si>
  <si>
    <t>Aridos Buitron</t>
  </si>
  <si>
    <t xml:space="preserve">Almacen </t>
  </si>
  <si>
    <t>Parcela 16 del Rosario</t>
  </si>
  <si>
    <t>Parcela</t>
  </si>
  <si>
    <t xml:space="preserve">Papa Johns, Shell </t>
  </si>
  <si>
    <t>Paradero taxis</t>
  </si>
  <si>
    <t>Lider</t>
  </si>
  <si>
    <t>Pizzeria, Feria de Abastos</t>
  </si>
  <si>
    <t>Panaderia Dumic</t>
  </si>
  <si>
    <t>Casa de eventos</t>
  </si>
  <si>
    <t>CC Serena Oriente/Peluqueria</t>
  </si>
  <si>
    <t xml:space="preserve">Plaza de armas de La Serena/Baño publico </t>
  </si>
  <si>
    <t>Terminal pesquero/Hostal</t>
  </si>
  <si>
    <t>Colegio</t>
  </si>
  <si>
    <t>Gimnasio techado</t>
  </si>
  <si>
    <t>TOTTUS tierras blancas</t>
  </si>
  <si>
    <t xml:space="preserve">Copec herradura baja </t>
  </si>
  <si>
    <t>Unimark Los Alamos</t>
  </si>
  <si>
    <t>La feria chica</t>
  </si>
  <si>
    <t xml:space="preserve">Cabañas </t>
  </si>
  <si>
    <t>Fuerte Coquimbo</t>
  </si>
  <si>
    <t>Aeropuerto</t>
  </si>
  <si>
    <t>Terminal Rodoviario Arica</t>
  </si>
  <si>
    <t>Hotel chinchorro Día</t>
  </si>
  <si>
    <t>Hotel chinchorro Noche</t>
  </si>
  <si>
    <t>CIUDAD</t>
  </si>
  <si>
    <t>COPIAPO</t>
  </si>
  <si>
    <t>LA _SERENA</t>
  </si>
  <si>
    <t>ARICA</t>
  </si>
  <si>
    <t>Cementerio</t>
  </si>
  <si>
    <t>Heladería Dimango</t>
  </si>
  <si>
    <t>Schopdog</t>
  </si>
  <si>
    <t>Café Latte</t>
  </si>
  <si>
    <t>El Mercado Cerro la Cruz</t>
  </si>
  <si>
    <t>Almacén Verito</t>
  </si>
  <si>
    <t>Terminal Asocapec</t>
  </si>
  <si>
    <t>Copec con Ducha</t>
  </si>
  <si>
    <t>Restaurante Akwa</t>
  </si>
  <si>
    <t>Centro de Eventos Varo´s</t>
  </si>
  <si>
    <t>Hotel Valle de Azapa</t>
  </si>
  <si>
    <t>Estanque El Morro Z3</t>
  </si>
  <si>
    <t>Estanque la Cruz Z2</t>
  </si>
  <si>
    <t>Estanque Saucache Z4</t>
  </si>
  <si>
    <t>Estanque pago de Gomez Z5</t>
  </si>
  <si>
    <t>Estanque el Chuño Z1</t>
  </si>
  <si>
    <t>Luis Valente Rossi Nº 1990</t>
  </si>
  <si>
    <t>Camino a Azapa Km 1.5</t>
  </si>
  <si>
    <t>-18.454517</t>
  </si>
  <si>
    <t>-70.294929</t>
  </si>
  <si>
    <t>Av. Santiago Arata N 3190</t>
  </si>
  <si>
    <t>Ruta 12 N 3150</t>
  </si>
  <si>
    <t>Santa María N 2985</t>
  </si>
  <si>
    <t>Av. Diego Portales N 948</t>
  </si>
  <si>
    <t>Av. Luis Beretta Porcel N 2031</t>
  </si>
  <si>
    <t>Codpa N 2772</t>
  </si>
  <si>
    <t>José Victorino Lastarria N 1001</t>
  </si>
  <si>
    <t>San Martín N 699 </t>
  </si>
  <si>
    <t>21 de Mayo N 244</t>
  </si>
  <si>
    <t>21 de Mayo N 207</t>
  </si>
  <si>
    <t>21 de mayo N 248</t>
  </si>
  <si>
    <t>Andrés Bello N 1730</t>
  </si>
  <si>
    <t>Rafal Sotomayor N 1521</t>
  </si>
  <si>
    <t>San Marcos N 1012</t>
  </si>
  <si>
    <t>El Tabo N 282</t>
  </si>
  <si>
    <t>Av. Alcalde Manuel Castillo Ibaceta N 3431</t>
  </si>
  <si>
    <t>Av. Alcalde Manuel Castillo Ibaceta N 3614</t>
  </si>
  <si>
    <t>Cap Pablo Marchant N 2930</t>
  </si>
  <si>
    <t>Av. Senador Humberto Palza Corvacho N 2</t>
  </si>
  <si>
    <t>Av. Senador Humberto Palza Corvacho N 3221</t>
  </si>
  <si>
    <t>Gral René Schneider N 2883</t>
  </si>
  <si>
    <t>-18.349558</t>
  </si>
  <si>
    <t>-70.334486</t>
  </si>
  <si>
    <t>-27.339746</t>
  </si>
  <si>
    <t>-70.604930</t>
  </si>
  <si>
    <t>-27.348028</t>
  </si>
  <si>
    <t>-27.315247</t>
  </si>
  <si>
    <t>-27.300485</t>
  </si>
  <si>
    <t>-27.309925</t>
  </si>
  <si>
    <t>-27.297316</t>
  </si>
  <si>
    <t>-27.368183</t>
  </si>
  <si>
    <t>-27.379327</t>
  </si>
  <si>
    <t>-27.357729</t>
  </si>
  <si>
    <t>-27.378911</t>
  </si>
  <si>
    <t>-27.384099</t>
  </si>
  <si>
    <t>-27.388672</t>
  </si>
  <si>
    <t>-27.382918</t>
  </si>
  <si>
    <t>-27.392748</t>
  </si>
  <si>
    <t>-27.388936</t>
  </si>
  <si>
    <t>-27.393041</t>
  </si>
  <si>
    <t>-27.406767</t>
  </si>
  <si>
    <t>-27.411444</t>
  </si>
  <si>
    <t>-27.400371</t>
  </si>
  <si>
    <t>-27.423116</t>
  </si>
  <si>
    <t>-27.433174</t>
  </si>
  <si>
    <t>-27.456053</t>
  </si>
  <si>
    <t>-27.466625</t>
  </si>
  <si>
    <t>-27.468552</t>
  </si>
  <si>
    <t>-27.478656</t>
  </si>
  <si>
    <t>-27.491149</t>
  </si>
  <si>
    <t>-27.538137</t>
  </si>
  <si>
    <t>-27.549750</t>
  </si>
  <si>
    <t>-27.596316</t>
  </si>
  <si>
    <t>-29.943939</t>
  </si>
  <si>
    <t>-29.940124</t>
  </si>
  <si>
    <t>-29.914132</t>
  </si>
  <si>
    <t>-29.942241</t>
  </si>
  <si>
    <t>-29.925150</t>
  </si>
  <si>
    <t>-29.920862</t>
  </si>
  <si>
    <t>-29.907598</t>
  </si>
  <si>
    <t>-29.919527</t>
  </si>
  <si>
    <t>-29.914852</t>
  </si>
  <si>
    <t>-29.944345</t>
  </si>
  <si>
    <t>-29.949145</t>
  </si>
  <si>
    <t>-29.948574</t>
  </si>
  <si>
    <t>-29.902869</t>
  </si>
  <si>
    <t>-29.903348</t>
  </si>
  <si>
    <t>-29.947481</t>
  </si>
  <si>
    <t>-29.879496</t>
  </si>
  <si>
    <t>-29.872320</t>
  </si>
  <si>
    <t>-29.865766</t>
  </si>
  <si>
    <t>-29.961052</t>
  </si>
  <si>
    <t>-29.961989</t>
  </si>
  <si>
    <t>-29.967674</t>
  </si>
  <si>
    <t>-29.972004</t>
  </si>
  <si>
    <t>-29.988343</t>
  </si>
  <si>
    <t>-29.987399</t>
  </si>
  <si>
    <t>-29.985810</t>
  </si>
  <si>
    <t>-29.984276</t>
  </si>
  <si>
    <t>-29.976166</t>
  </si>
  <si>
    <t>-29.964922</t>
  </si>
  <si>
    <t>-29.960977</t>
  </si>
  <si>
    <t>-29.955345</t>
  </si>
  <si>
    <t>-29.951722</t>
  </si>
  <si>
    <t>-29.938091</t>
  </si>
  <si>
    <t>-29.934881</t>
  </si>
  <si>
    <t>-70.635920</t>
  </si>
  <si>
    <t>-70.513428</t>
  </si>
  <si>
    <t>-70.481001</t>
  </si>
  <si>
    <t>-70.450140</t>
  </si>
  <si>
    <t>-70.400894</t>
  </si>
  <si>
    <t>-70.339674</t>
  </si>
  <si>
    <t>-70.319013</t>
  </si>
  <si>
    <t>-70.315585</t>
  </si>
  <si>
    <t>-70.323376</t>
  </si>
  <si>
    <t>-70.335780</t>
  </si>
  <si>
    <t>-70.328468</t>
  </si>
  <si>
    <t>-70.315704</t>
  </si>
  <si>
    <t>-70.297766</t>
  </si>
  <si>
    <t>-70.296991</t>
  </si>
  <si>
    <t>-70.308919</t>
  </si>
  <si>
    <t>-70.287945</t>
  </si>
  <si>
    <t>-70.287900</t>
  </si>
  <si>
    <t>-70.294488</t>
  </si>
  <si>
    <t>-27.397144</t>
  </si>
  <si>
    <t>-70.264588</t>
  </si>
  <si>
    <t>-70.261570</t>
  </si>
  <si>
    <t>-70.267872</t>
  </si>
  <si>
    <t>-70.267393</t>
  </si>
  <si>
    <t>-70.262419</t>
  </si>
  <si>
    <t>-70.263486</t>
  </si>
  <si>
    <t>-70.266433</t>
  </si>
  <si>
    <t>-70.264339</t>
  </si>
  <si>
    <t>-70.270163</t>
  </si>
  <si>
    <t>-70.265444</t>
  </si>
  <si>
    <t>-70.249976</t>
  </si>
  <si>
    <t>-71.264897</t>
  </si>
  <si>
    <t>-71.281592</t>
  </si>
  <si>
    <t>-71.256005</t>
  </si>
  <si>
    <t>-71.259040</t>
  </si>
  <si>
    <t>-71.257144</t>
  </si>
  <si>
    <t>-71.255145</t>
  </si>
  <si>
    <t>-71.243371</t>
  </si>
  <si>
    <t>-71.215756</t>
  </si>
  <si>
    <t>-71.210638</t>
  </si>
  <si>
    <t>-71.121964</t>
  </si>
  <si>
    <t>-71.104968</t>
  </si>
  <si>
    <t>-71.247582</t>
  </si>
  <si>
    <t>-71.252217</t>
  </si>
  <si>
    <t>-71.109033</t>
  </si>
  <si>
    <t>-71.288083</t>
  </si>
  <si>
    <t>-71.244269</t>
  </si>
  <si>
    <t>-71.237351</t>
  </si>
  <si>
    <t>-71.239007</t>
  </si>
  <si>
    <t>-71.263726</t>
  </si>
  <si>
    <t>-71.252481</t>
  </si>
  <si>
    <t>-71.263582</t>
  </si>
  <si>
    <t>-71.301882</t>
  </si>
  <si>
    <t>-71.335793</t>
  </si>
  <si>
    <t>-71.342733</t>
  </si>
  <si>
    <t>-71.364224</t>
  </si>
  <si>
    <t>-71.367223</t>
  </si>
  <si>
    <t>-71.367078</t>
  </si>
  <si>
    <t>-71.342880</t>
  </si>
  <si>
    <t>-71.335041</t>
  </si>
  <si>
    <t>-71.337400</t>
  </si>
  <si>
    <t>-71.347120</t>
  </si>
  <si>
    <t>-71.336428</t>
  </si>
  <si>
    <t>-71.336180</t>
  </si>
  <si>
    <t>Homecenter Sodimac</t>
  </si>
  <si>
    <t>-70.295721</t>
  </si>
  <si>
    <t>-18.460119</t>
  </si>
  <si>
    <t> -70.304066</t>
  </si>
  <si>
    <t>-18.472618</t>
  </si>
  <si>
    <t> -70.309725</t>
  </si>
  <si>
    <t>-18.469054</t>
  </si>
  <si>
    <t>-70.288019</t>
  </si>
  <si>
    <t>-18.469774</t>
  </si>
  <si>
    <t>-70.308766</t>
  </si>
  <si>
    <t>-18.479122</t>
  </si>
  <si>
    <t>-70.313256</t>
  </si>
  <si>
    <t>-18.479812</t>
  </si>
  <si>
    <t>-70.319276</t>
  </si>
  <si>
    <t>-18.477940</t>
  </si>
  <si>
    <t> -70.319666</t>
  </si>
  <si>
    <t>-18.477554</t>
  </si>
  <si>
    <t>-70.319423</t>
  </si>
  <si>
    <t>-18.477773</t>
  </si>
  <si>
    <t xml:space="preserve"> -70.303591</t>
  </si>
  <si>
    <t>-18.485705</t>
  </si>
  <si>
    <t>-70.323675</t>
  </si>
  <si>
    <t>-18.479425</t>
  </si>
  <si>
    <t>-70.312199</t>
  </si>
  <si>
    <t>-18.489509</t>
  </si>
  <si>
    <t>-70.315345</t>
  </si>
  <si>
    <t>-18.485200</t>
  </si>
  <si>
    <t> -70.312035</t>
  </si>
  <si>
    <t>-18.490577</t>
  </si>
  <si>
    <t>-70.285817</t>
  </si>
  <si>
    <t>-18.498570</t>
  </si>
  <si>
    <t>-70.302649</t>
  </si>
  <si>
    <t>-18.490111</t>
  </si>
  <si>
    <t>-70.288833</t>
  </si>
  <si>
    <t>-18.493667</t>
  </si>
  <si>
    <t>-70.292611</t>
  </si>
  <si>
    <t>-18.493403</t>
  </si>
  <si>
    <t> -70.267561</t>
  </si>
  <si>
    <t>-18.496219</t>
  </si>
  <si>
    <t>-70.250501</t>
  </si>
  <si>
    <t>-18.501415</t>
  </si>
  <si>
    <t>-70.250499</t>
  </si>
  <si>
    <t>-18.501411</t>
  </si>
  <si>
    <t>-70.278451</t>
  </si>
  <si>
    <t>-18.481177</t>
  </si>
  <si>
    <t>El Morro de Arica</t>
  </si>
  <si>
    <t>Baño, mirador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</si>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</sst>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0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Inherit"/>
    </font>
    <font>
      <sz val="10"/>
      <name val="Arial"/>
      <family val="2"/>
    </font>
    <font>
      <sz val="10"/>
      <name val="Inherit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3" fontId="0" fillId="0" borderId="0" xfId="0" applyNumberFormat="1"/>
    <xf numFmtId="4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3" fontId="3" fillId="0" borderId="0" xfId="0" applyNumberFormat="1" applyFont="1" applyAlignment="1">
      <alignment horizontal="left" vertical="center" wrapText="1"/>
    </xf>
    <xf numFmtId="0" fontId="5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horizontal="center" vertical="center" wrapText="1"/>
    </xf>
    <xf numFmtId="164" fontId="0" fillId="0" borderId="0" xfId="0" applyNumberFormat="1"/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164" fontId="6" fillId="0" borderId="0" xfId="0" applyNumberFormat="1" applyFont="1"/>
    <xf numFmtId="0" fontId="6" fillId="0" borderId="0" xfId="0" applyFont="1"/>
    <xf numFmtId="0" fontId="7" fillId="0" borderId="0" xfId="0" applyFont="1"/>
    <xf numFmtId="0" fontId="0" fillId="0" borderId="0" xfId="0" applyFont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5" fillId="0" borderId="0" xfId="0" applyFont="1" applyBorder="1" applyAlignment="1">
      <alignment horizontal="right"/>
    </xf>
    <xf numFmtId="14" fontId="0" fillId="0" borderId="0" xfId="0" applyNumberFormat="1" applyFont="1" applyBorder="1" applyAlignment="1">
      <alignment horizontal="right"/>
    </xf>
    <xf numFmtId="20" fontId="0" fillId="0" borderId="0" xfId="0" applyNumberFormat="1" applyFont="1" applyBorder="1" applyAlignment="1">
      <alignment horizontal="right"/>
    </xf>
    <xf numFmtId="0" fontId="7" fillId="0" borderId="0" xfId="0" applyNumberFormat="1" applyFont="1" applyFill="1" applyBorder="1" applyAlignment="1" applyProtection="1">
      <alignment horizontal="right"/>
    </xf>
    <xf numFmtId="165" fontId="7" fillId="0" borderId="0" xfId="0" applyNumberFormat="1" applyFont="1" applyFill="1" applyBorder="1" applyAlignment="1" applyProtection="1">
      <alignment horizontal="right"/>
    </xf>
    <xf numFmtId="0" fontId="0" fillId="0" borderId="0" xfId="0" applyFont="1" applyFill="1" applyBorder="1" applyAlignment="1"/>
    <xf numFmtId="49" fontId="0" fillId="0" borderId="0" xfId="0" applyNumberFormat="1" applyFont="1" applyFill="1" applyBorder="1" applyAlignment="1">
      <alignment horizontal="right"/>
    </xf>
    <xf numFmtId="0" fontId="5" fillId="0" borderId="0" xfId="0" applyFont="1" applyBorder="1" applyAlignment="1">
      <alignment horizontal="right" vertical="center"/>
    </xf>
    <xf numFmtId="49" fontId="7" fillId="0" borderId="0" xfId="0" applyNumberFormat="1" applyFont="1" applyFill="1" applyBorder="1" applyAlignment="1">
      <alignment horizontal="right" vertical="center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2" fontId="0" fillId="0" borderId="0" xfId="0" applyNumberFormat="1" applyFont="1" applyBorder="1" applyAlignment="1">
      <alignment horizontal="right"/>
    </xf>
    <xf numFmtId="1" fontId="0" fillId="0" borderId="0" xfId="0" applyNumberFormat="1" applyFont="1" applyBorder="1" applyAlignment="1">
      <alignment horizontal="right"/>
    </xf>
    <xf numFmtId="1" fontId="0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right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2" fontId="0" fillId="0" borderId="0" xfId="0" applyNumberFormat="1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/>
    </xf>
    <xf numFmtId="49" fontId="5" fillId="0" borderId="0" xfId="0" applyNumberFormat="1" applyFont="1" applyBorder="1" applyAlignment="1">
      <alignment horizontal="right"/>
    </xf>
    <xf numFmtId="49" fontId="0" fillId="0" borderId="0" xfId="0" applyNumberFormat="1" applyFont="1" applyBorder="1" applyAlignment="1">
      <alignment horizontal="right"/>
    </xf>
    <xf numFmtId="49" fontId="7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center"/>
    </xf>
    <xf numFmtId="0" fontId="0" fillId="0" borderId="0" xfId="0" applyFont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/>
    </xf>
    <xf numFmtId="165" fontId="6" fillId="0" borderId="0" xfId="0" applyNumberFormat="1" applyFont="1" applyFill="1" applyBorder="1" applyAlignment="1" applyProtection="1">
      <alignment horizontal="right"/>
    </xf>
    <xf numFmtId="1" fontId="0" fillId="0" borderId="0" xfId="0" applyNumberFormat="1" applyFill="1" applyAlignment="1">
      <alignment horizontal="right"/>
    </xf>
    <xf numFmtId="1" fontId="0" fillId="0" borderId="0" xfId="0" applyNumberFormat="1" applyFill="1" applyAlignment="1">
      <alignment horizontal="center"/>
    </xf>
    <xf numFmtId="164" fontId="0" fillId="0" borderId="0" xfId="0" applyNumberFormat="1" applyFont="1" applyBorder="1" applyAlignment="1">
      <alignment horizontal="right" vertical="center"/>
    </xf>
    <xf numFmtId="164" fontId="6" fillId="0" borderId="0" xfId="0" applyNumberFormat="1" applyFont="1" applyBorder="1" applyAlignment="1">
      <alignment horizontal="right" vertical="center"/>
    </xf>
    <xf numFmtId="164" fontId="0" fillId="0" borderId="0" xfId="0" applyNumberFormat="1" applyFont="1" applyFill="1" applyBorder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164" fontId="0" fillId="0" borderId="0" xfId="0" applyNumberFormat="1" applyFill="1" applyAlignment="1">
      <alignment horizontal="right" vertical="center"/>
    </xf>
    <xf numFmtId="164" fontId="6" fillId="0" borderId="0" xfId="0" applyNumberFormat="1" applyFont="1" applyFill="1" applyBorder="1" applyAlignment="1">
      <alignment horizontal="right" vertical="center"/>
    </xf>
    <xf numFmtId="164" fontId="0" fillId="0" borderId="0" xfId="0" applyNumberFormat="1" applyFont="1" applyFill="1" applyAlignment="1">
      <alignment horizontal="right" vertical="center"/>
    </xf>
    <xf numFmtId="164" fontId="6" fillId="0" borderId="0" xfId="0" applyNumberFormat="1" applyFont="1" applyFill="1" applyAlignment="1">
      <alignment horizontal="right" vertical="center"/>
    </xf>
    <xf numFmtId="164" fontId="7" fillId="0" borderId="0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opLeftCell="A31" workbookViewId="0">
      <selection activeCell="I32" sqref="I32"/>
    </sheetView>
  </sheetViews>
  <sheetFormatPr baseColWidth="10" defaultRowHeight="15"/>
  <cols>
    <col min="1" max="1" width="35.42578125" customWidth="1"/>
    <col min="2" max="2" width="25.7109375" customWidth="1"/>
    <col min="3" max="3" width="18.5703125" customWidth="1"/>
    <col min="9" max="9" width="26" customWidth="1"/>
  </cols>
  <sheetData>
    <row r="1" spans="1:9">
      <c r="A1" t="s">
        <v>4</v>
      </c>
      <c r="B1" t="s">
        <v>5</v>
      </c>
      <c r="C1" t="s">
        <v>6</v>
      </c>
      <c r="E1" t="s">
        <v>10</v>
      </c>
    </row>
    <row r="2" spans="1:9">
      <c r="C2" t="s">
        <v>15</v>
      </c>
      <c r="D2" t="s">
        <v>16</v>
      </c>
      <c r="G2" t="s">
        <v>44</v>
      </c>
      <c r="H2" t="s">
        <v>45</v>
      </c>
    </row>
    <row r="3" spans="1:9">
      <c r="A3" t="s">
        <v>124</v>
      </c>
      <c r="B3" t="s">
        <v>0</v>
      </c>
    </row>
    <row r="4" spans="1:9">
      <c r="B4" t="s">
        <v>116</v>
      </c>
      <c r="C4" s="1">
        <v>374580</v>
      </c>
      <c r="D4" s="1">
        <v>6953316</v>
      </c>
      <c r="E4" t="s">
        <v>26</v>
      </c>
      <c r="G4" t="s">
        <v>51</v>
      </c>
      <c r="H4" t="s">
        <v>52</v>
      </c>
      <c r="I4" s="3" t="s">
        <v>50</v>
      </c>
    </row>
    <row r="5" spans="1:9">
      <c r="C5" s="1">
        <v>375059</v>
      </c>
      <c r="D5" s="1">
        <v>6952034</v>
      </c>
      <c r="E5" t="s">
        <v>27</v>
      </c>
      <c r="G5" t="s">
        <v>53</v>
      </c>
      <c r="H5" t="s">
        <v>54</v>
      </c>
      <c r="I5" s="3" t="s">
        <v>55</v>
      </c>
    </row>
    <row r="6" spans="1:9">
      <c r="C6" s="1">
        <v>375193</v>
      </c>
      <c r="D6" s="1">
        <v>6952077</v>
      </c>
      <c r="E6" t="s">
        <v>28</v>
      </c>
      <c r="G6" t="s">
        <v>56</v>
      </c>
      <c r="H6" t="s">
        <v>57</v>
      </c>
      <c r="I6" s="4" t="s">
        <v>58</v>
      </c>
    </row>
    <row r="7" spans="1:9">
      <c r="A7" t="s">
        <v>1</v>
      </c>
      <c r="B7" t="s">
        <v>2</v>
      </c>
    </row>
    <row r="8" spans="1:9">
      <c r="C8" s="1">
        <v>375123</v>
      </c>
      <c r="D8" s="1">
        <v>6955663</v>
      </c>
      <c r="E8" t="s">
        <v>25</v>
      </c>
      <c r="G8" t="s">
        <v>59</v>
      </c>
      <c r="H8" t="s">
        <v>60</v>
      </c>
      <c r="I8" s="4" t="s">
        <v>61</v>
      </c>
    </row>
    <row r="9" spans="1:9">
      <c r="C9" s="1">
        <v>372550</v>
      </c>
      <c r="D9" s="1">
        <v>6967935</v>
      </c>
      <c r="E9" t="s">
        <v>24</v>
      </c>
      <c r="G9" t="s">
        <v>62</v>
      </c>
      <c r="H9" t="s">
        <v>63</v>
      </c>
      <c r="I9" s="4" t="s">
        <v>64</v>
      </c>
    </row>
    <row r="10" spans="1:9">
      <c r="C10" s="1">
        <v>372333</v>
      </c>
      <c r="D10" s="1">
        <v>6967795</v>
      </c>
      <c r="E10" t="s">
        <v>23</v>
      </c>
      <c r="G10" t="s">
        <v>65</v>
      </c>
      <c r="H10" t="s">
        <v>66</v>
      </c>
      <c r="I10" s="4" t="s">
        <v>67</v>
      </c>
    </row>
    <row r="11" spans="1:9">
      <c r="A11" t="s">
        <v>3</v>
      </c>
      <c r="B11" t="s">
        <v>7</v>
      </c>
    </row>
    <row r="12" spans="1:9">
      <c r="C12" s="1">
        <v>353444</v>
      </c>
      <c r="D12" s="1">
        <v>6979607</v>
      </c>
      <c r="E12" t="s">
        <v>34</v>
      </c>
      <c r="F12" t="s">
        <v>38</v>
      </c>
      <c r="G12" t="s">
        <v>68</v>
      </c>
      <c r="H12" t="s">
        <v>69</v>
      </c>
      <c r="I12" s="4" t="s">
        <v>70</v>
      </c>
    </row>
    <row r="13" spans="1:9">
      <c r="C13" s="1">
        <v>353442</v>
      </c>
      <c r="D13" s="1">
        <v>6979718</v>
      </c>
      <c r="E13" t="s">
        <v>35</v>
      </c>
      <c r="F13" t="s">
        <v>33</v>
      </c>
      <c r="G13" t="s">
        <v>71</v>
      </c>
      <c r="H13" t="s">
        <v>72</v>
      </c>
      <c r="I13" s="4" t="s">
        <v>73</v>
      </c>
    </row>
    <row r="14" spans="1:9">
      <c r="C14" s="1">
        <v>353796</v>
      </c>
      <c r="D14" s="1">
        <v>6979595</v>
      </c>
      <c r="E14" t="s">
        <v>36</v>
      </c>
      <c r="F14" t="s">
        <v>37</v>
      </c>
      <c r="G14" t="s">
        <v>74</v>
      </c>
      <c r="H14" t="s">
        <v>75</v>
      </c>
      <c r="I14" s="4" t="s">
        <v>76</v>
      </c>
    </row>
    <row r="15" spans="1:9">
      <c r="A15" t="s">
        <v>8</v>
      </c>
      <c r="B15" t="s">
        <v>9</v>
      </c>
    </row>
    <row r="16" spans="1:9">
      <c r="C16" s="1">
        <v>342270</v>
      </c>
      <c r="D16" s="1">
        <v>6975119</v>
      </c>
      <c r="E16" t="s">
        <v>40</v>
      </c>
      <c r="F16" t="s">
        <v>43</v>
      </c>
      <c r="G16" t="s">
        <v>77</v>
      </c>
      <c r="H16" t="s">
        <v>78</v>
      </c>
      <c r="I16" s="4" t="s">
        <v>79</v>
      </c>
    </row>
    <row r="17" spans="1:9">
      <c r="C17" s="1">
        <v>338411</v>
      </c>
      <c r="D17" s="1">
        <v>6973846</v>
      </c>
      <c r="E17" t="s">
        <v>39</v>
      </c>
      <c r="G17" t="s">
        <v>80</v>
      </c>
      <c r="H17" t="s">
        <v>81</v>
      </c>
      <c r="I17" s="4" t="s">
        <v>82</v>
      </c>
    </row>
    <row r="18" spans="1:9">
      <c r="C18" s="2">
        <v>319417</v>
      </c>
      <c r="D18" s="2">
        <v>7004060</v>
      </c>
      <c r="E18" t="s">
        <v>41</v>
      </c>
      <c r="F18" t="s">
        <v>42</v>
      </c>
      <c r="G18" t="s">
        <v>83</v>
      </c>
      <c r="H18" t="s">
        <v>84</v>
      </c>
      <c r="I18" s="4" t="s">
        <v>85</v>
      </c>
    </row>
    <row r="19" spans="1:9">
      <c r="A19" t="s">
        <v>46</v>
      </c>
      <c r="B19" t="s">
        <v>11</v>
      </c>
    </row>
    <row r="20" spans="1:9">
      <c r="C20" s="1">
        <v>370084</v>
      </c>
      <c r="D20" s="1">
        <v>6970167</v>
      </c>
      <c r="E20" t="s">
        <v>17</v>
      </c>
      <c r="G20" t="s">
        <v>86</v>
      </c>
      <c r="H20" t="s">
        <v>87</v>
      </c>
      <c r="I20" s="4" t="s">
        <v>88</v>
      </c>
    </row>
    <row r="21" spans="1:9">
      <c r="C21" s="1">
        <v>372501</v>
      </c>
      <c r="D21" s="1">
        <v>6967818</v>
      </c>
      <c r="E21" t="s">
        <v>18</v>
      </c>
      <c r="G21" t="s">
        <v>89</v>
      </c>
      <c r="H21" t="s">
        <v>90</v>
      </c>
      <c r="I21" s="5" t="s">
        <v>107</v>
      </c>
    </row>
    <row r="22" spans="1:9">
      <c r="C22" s="1">
        <v>370021</v>
      </c>
      <c r="D22" s="1">
        <v>6969910</v>
      </c>
      <c r="E22" t="s">
        <v>19</v>
      </c>
      <c r="G22" t="s">
        <v>91</v>
      </c>
      <c r="H22" t="s">
        <v>92</v>
      </c>
      <c r="I22" s="6" t="s">
        <v>108</v>
      </c>
    </row>
    <row r="23" spans="1:9">
      <c r="A23" t="s">
        <v>47</v>
      </c>
      <c r="B23" t="s">
        <v>12</v>
      </c>
    </row>
    <row r="24" spans="1:9">
      <c r="C24" s="1">
        <v>370865</v>
      </c>
      <c r="D24" s="1">
        <v>6968463</v>
      </c>
      <c r="E24" t="s">
        <v>20</v>
      </c>
      <c r="G24" t="s">
        <v>93</v>
      </c>
      <c r="H24" t="s">
        <v>94</v>
      </c>
      <c r="I24" s="6" t="s">
        <v>109</v>
      </c>
    </row>
    <row r="25" spans="1:9">
      <c r="C25" s="1">
        <v>370790</v>
      </c>
      <c r="D25" s="1">
        <v>6968577</v>
      </c>
      <c r="E25" t="s">
        <v>21</v>
      </c>
      <c r="G25" t="s">
        <v>95</v>
      </c>
      <c r="H25" t="s">
        <v>96</v>
      </c>
      <c r="I25" s="6" t="s">
        <v>110</v>
      </c>
    </row>
    <row r="26" spans="1:9">
      <c r="C26" s="1">
        <v>370895</v>
      </c>
      <c r="D26" s="1">
        <v>6968495</v>
      </c>
      <c r="E26" t="s">
        <v>22</v>
      </c>
      <c r="G26" t="s">
        <v>97</v>
      </c>
      <c r="H26" t="s">
        <v>98</v>
      </c>
      <c r="I26" s="6" t="s">
        <v>111</v>
      </c>
    </row>
    <row r="27" spans="1:9">
      <c r="A27" t="s">
        <v>49</v>
      </c>
      <c r="B27" t="s">
        <v>13</v>
      </c>
    </row>
    <row r="28" spans="1:9">
      <c r="C28" s="1">
        <v>369007</v>
      </c>
      <c r="D28" s="1">
        <v>6970870</v>
      </c>
      <c r="E28" t="s">
        <v>29</v>
      </c>
      <c r="G28" t="s">
        <v>99</v>
      </c>
      <c r="H28" t="s">
        <v>100</v>
      </c>
      <c r="I28" s="6" t="s">
        <v>112</v>
      </c>
    </row>
    <row r="29" spans="1:9">
      <c r="C29" s="1">
        <v>367876</v>
      </c>
      <c r="D29" s="1">
        <v>6971860</v>
      </c>
      <c r="E29" t="s">
        <v>31</v>
      </c>
      <c r="G29" t="s">
        <v>101</v>
      </c>
      <c r="H29" t="s">
        <v>102</v>
      </c>
      <c r="I29" s="6" t="s">
        <v>113</v>
      </c>
    </row>
    <row r="30" spans="1:9">
      <c r="C30" s="1">
        <v>367742</v>
      </c>
      <c r="D30" s="1">
        <v>6971985</v>
      </c>
      <c r="E30" t="s">
        <v>30</v>
      </c>
      <c r="G30" t="s">
        <v>103</v>
      </c>
      <c r="H30" t="s">
        <v>104</v>
      </c>
      <c r="I30" s="6" t="s">
        <v>114</v>
      </c>
    </row>
    <row r="31" spans="1:9">
      <c r="A31" t="s">
        <v>48</v>
      </c>
      <c r="B31" t="s">
        <v>14</v>
      </c>
    </row>
    <row r="32" spans="1:9">
      <c r="C32" s="1">
        <v>368197</v>
      </c>
      <c r="D32" s="1">
        <v>6971340</v>
      </c>
      <c r="E32" t="s">
        <v>32</v>
      </c>
      <c r="G32" t="s">
        <v>105</v>
      </c>
      <c r="H32" t="s">
        <v>106</v>
      </c>
      <c r="I32" s="6" t="s">
        <v>115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opLeftCell="A25" workbookViewId="0">
      <selection activeCell="F39" sqref="F39"/>
    </sheetView>
  </sheetViews>
  <sheetFormatPr baseColWidth="10" defaultRowHeight="15"/>
  <cols>
    <col min="2" max="2" width="34.42578125" customWidth="1"/>
    <col min="3" max="3" width="32.85546875" customWidth="1"/>
    <col min="5" max="5" width="12.85546875" customWidth="1"/>
    <col min="6" max="6" width="27.85546875" customWidth="1"/>
    <col min="7" max="7" width="36.5703125" customWidth="1"/>
    <col min="9" max="9" width="20.28515625" customWidth="1"/>
  </cols>
  <sheetData>
    <row r="1" spans="1:7" s="8" customFormat="1">
      <c r="A1" s="44" t="s">
        <v>247</v>
      </c>
      <c r="B1" s="44" t="s">
        <v>4</v>
      </c>
      <c r="C1" s="44" t="s">
        <v>5</v>
      </c>
      <c r="D1" s="44" t="s">
        <v>6</v>
      </c>
      <c r="E1" s="44"/>
      <c r="F1" s="44"/>
      <c r="G1" s="44" t="s">
        <v>10</v>
      </c>
    </row>
    <row r="2" spans="1:7">
      <c r="A2" s="44"/>
      <c r="B2" s="44"/>
      <c r="C2" s="44"/>
      <c r="D2" s="8" t="s">
        <v>44</v>
      </c>
      <c r="E2" s="8" t="s">
        <v>45</v>
      </c>
      <c r="G2" s="44"/>
    </row>
    <row r="3" spans="1:7">
      <c r="A3" s="44" t="s">
        <v>323</v>
      </c>
      <c r="B3" s="44"/>
      <c r="C3" s="44"/>
      <c r="D3" s="44"/>
      <c r="E3" s="44"/>
      <c r="F3" s="44"/>
      <c r="G3" s="44"/>
    </row>
    <row r="4" spans="1:7" ht="16.5" customHeight="1">
      <c r="B4" t="s">
        <v>198</v>
      </c>
    </row>
    <row r="5" spans="1:7" ht="15.75" customHeight="1">
      <c r="A5" t="s">
        <v>248</v>
      </c>
      <c r="C5" t="s">
        <v>191</v>
      </c>
      <c r="D5" s="1" t="s">
        <v>195</v>
      </c>
      <c r="E5" s="1" t="s">
        <v>194</v>
      </c>
      <c r="F5" s="6" t="s">
        <v>196</v>
      </c>
      <c r="G5" t="s">
        <v>197</v>
      </c>
    </row>
    <row r="6" spans="1:7">
      <c r="A6" t="s">
        <v>249</v>
      </c>
      <c r="C6" t="s">
        <v>199</v>
      </c>
      <c r="D6" s="1" t="s">
        <v>210</v>
      </c>
      <c r="E6" s="1" t="s">
        <v>209</v>
      </c>
      <c r="F6" s="6" t="s">
        <v>200</v>
      </c>
      <c r="G6" t="s">
        <v>201</v>
      </c>
    </row>
    <row r="7" spans="1:7">
      <c r="A7" t="s">
        <v>250</v>
      </c>
      <c r="C7" t="s">
        <v>202</v>
      </c>
      <c r="D7" s="1" t="s">
        <v>207</v>
      </c>
      <c r="E7" s="1" t="s">
        <v>208</v>
      </c>
      <c r="F7" s="6" t="s">
        <v>203</v>
      </c>
      <c r="G7" t="s">
        <v>201</v>
      </c>
    </row>
    <row r="8" spans="1:7">
      <c r="B8" t="s">
        <v>246</v>
      </c>
    </row>
    <row r="9" spans="1:7">
      <c r="C9" t="s">
        <v>184</v>
      </c>
      <c r="D9" s="1" t="s">
        <v>183</v>
      </c>
      <c r="E9" s="1" t="s">
        <v>186</v>
      </c>
      <c r="F9" s="6" t="s">
        <v>185</v>
      </c>
      <c r="G9" t="s">
        <v>187</v>
      </c>
    </row>
    <row r="10" spans="1:7">
      <c r="C10" t="s">
        <v>189</v>
      </c>
      <c r="D10" s="1" t="s">
        <v>192</v>
      </c>
      <c r="E10" s="1" t="s">
        <v>193</v>
      </c>
      <c r="F10" s="6" t="s">
        <v>188</v>
      </c>
      <c r="G10" t="s">
        <v>190</v>
      </c>
    </row>
    <row r="11" spans="1:7">
      <c r="C11" t="s">
        <v>204</v>
      </c>
      <c r="D11" s="1" t="s">
        <v>211</v>
      </c>
      <c r="E11" s="1" t="s">
        <v>212</v>
      </c>
      <c r="F11" s="6" t="s">
        <v>205</v>
      </c>
      <c r="G11" t="s">
        <v>206</v>
      </c>
    </row>
    <row r="12" spans="1:7">
      <c r="B12" t="s">
        <v>124</v>
      </c>
      <c r="C12" t="s">
        <v>0</v>
      </c>
    </row>
    <row r="13" spans="1:7">
      <c r="C13" t="s">
        <v>117</v>
      </c>
      <c r="D13" t="s">
        <v>51</v>
      </c>
      <c r="E13" t="s">
        <v>52</v>
      </c>
      <c r="F13" s="3" t="s">
        <v>50</v>
      </c>
      <c r="G13" t="s">
        <v>119</v>
      </c>
    </row>
    <row r="14" spans="1:7">
      <c r="C14" t="s">
        <v>121</v>
      </c>
      <c r="D14" s="1" t="s">
        <v>123</v>
      </c>
      <c r="E14" s="1" t="s">
        <v>122</v>
      </c>
      <c r="F14" s="6" t="s">
        <v>55</v>
      </c>
      <c r="G14" t="s">
        <v>118</v>
      </c>
    </row>
    <row r="15" spans="1:7">
      <c r="C15" t="s">
        <v>226</v>
      </c>
      <c r="D15" s="7">
        <v>-27596316</v>
      </c>
      <c r="E15" s="7">
        <v>-70249976</v>
      </c>
      <c r="F15" s="6" t="s">
        <v>227</v>
      </c>
      <c r="G15" t="s">
        <v>120</v>
      </c>
    </row>
    <row r="16" spans="1:7">
      <c r="B16" t="s">
        <v>159</v>
      </c>
      <c r="C16" t="s">
        <v>2</v>
      </c>
    </row>
    <row r="17" spans="2:7">
      <c r="C17" t="s">
        <v>128</v>
      </c>
      <c r="D17" s="1" t="s">
        <v>125</v>
      </c>
      <c r="E17" s="1" t="s">
        <v>126</v>
      </c>
      <c r="F17" s="6" t="s">
        <v>127</v>
      </c>
      <c r="G17" t="s">
        <v>129</v>
      </c>
    </row>
    <row r="18" spans="2:7">
      <c r="C18" t="s">
        <v>134</v>
      </c>
      <c r="D18" s="1" t="s">
        <v>131</v>
      </c>
      <c r="E18" s="1" t="s">
        <v>132</v>
      </c>
      <c r="F18" s="6" t="s">
        <v>133</v>
      </c>
      <c r="G18" t="s">
        <v>130</v>
      </c>
    </row>
    <row r="19" spans="2:7">
      <c r="C19" t="s">
        <v>180</v>
      </c>
      <c r="D19" s="1" t="s">
        <v>179</v>
      </c>
      <c r="E19" s="1" t="s">
        <v>178</v>
      </c>
      <c r="F19" s="6" t="s">
        <v>182</v>
      </c>
      <c r="G19" t="s">
        <v>181</v>
      </c>
    </row>
    <row r="20" spans="2:7">
      <c r="B20" t="s">
        <v>166</v>
      </c>
      <c r="C20" t="s">
        <v>7</v>
      </c>
    </row>
    <row r="21" spans="2:7">
      <c r="C21" t="s">
        <v>135</v>
      </c>
      <c r="D21" s="1" t="s">
        <v>136</v>
      </c>
      <c r="E21" s="1" t="s">
        <v>137</v>
      </c>
      <c r="F21" s="6" t="s">
        <v>138</v>
      </c>
      <c r="G21" t="s">
        <v>139</v>
      </c>
    </row>
    <row r="22" spans="2:7">
      <c r="C22" t="s">
        <v>144</v>
      </c>
      <c r="D22" s="1" t="s">
        <v>140</v>
      </c>
      <c r="E22" s="1" t="s">
        <v>141</v>
      </c>
      <c r="F22" s="6" t="s">
        <v>142</v>
      </c>
      <c r="G22" t="s">
        <v>143</v>
      </c>
    </row>
    <row r="23" spans="2:7">
      <c r="C23" t="s">
        <v>145</v>
      </c>
      <c r="D23" s="1" t="s">
        <v>146</v>
      </c>
      <c r="E23" s="1" t="s">
        <v>147</v>
      </c>
      <c r="F23" s="6" t="s">
        <v>148</v>
      </c>
      <c r="G23" t="s">
        <v>149</v>
      </c>
    </row>
    <row r="24" spans="2:7">
      <c r="B24" t="s">
        <v>167</v>
      </c>
      <c r="C24" t="s">
        <v>9</v>
      </c>
    </row>
    <row r="25" spans="2:7">
      <c r="C25" t="s">
        <v>150</v>
      </c>
      <c r="D25" s="1" t="s">
        <v>152</v>
      </c>
      <c r="E25" s="1" t="s">
        <v>158</v>
      </c>
      <c r="F25" s="6" t="s">
        <v>153</v>
      </c>
      <c r="G25" t="s">
        <v>151</v>
      </c>
    </row>
    <row r="26" spans="2:7">
      <c r="C26" t="s">
        <v>155</v>
      </c>
      <c r="D26" s="1" t="s">
        <v>154</v>
      </c>
      <c r="E26" s="1" t="s">
        <v>157</v>
      </c>
      <c r="F26" s="6" t="s">
        <v>160</v>
      </c>
      <c r="G26" t="s">
        <v>156</v>
      </c>
    </row>
    <row r="27" spans="2:7">
      <c r="C27" t="s">
        <v>163</v>
      </c>
      <c r="D27" s="2" t="s">
        <v>161</v>
      </c>
      <c r="E27" s="2" t="s">
        <v>164</v>
      </c>
      <c r="F27" s="6" t="s">
        <v>165</v>
      </c>
      <c r="G27" t="s">
        <v>162</v>
      </c>
    </row>
    <row r="28" spans="2:7">
      <c r="B28" t="s">
        <v>46</v>
      </c>
      <c r="C28" t="s">
        <v>11</v>
      </c>
    </row>
    <row r="29" spans="2:7">
      <c r="C29" t="s">
        <v>169</v>
      </c>
      <c r="D29" s="1" t="s">
        <v>168</v>
      </c>
      <c r="E29" s="1" t="s">
        <v>170</v>
      </c>
      <c r="F29" s="6" t="s">
        <v>171</v>
      </c>
      <c r="G29" t="s">
        <v>172</v>
      </c>
    </row>
    <row r="30" spans="2:7">
      <c r="C30" t="s">
        <v>173</v>
      </c>
      <c r="D30" s="1" t="s">
        <v>175</v>
      </c>
      <c r="E30" s="1" t="s">
        <v>176</v>
      </c>
      <c r="F30" s="6" t="s">
        <v>177</v>
      </c>
      <c r="G30" t="s">
        <v>174</v>
      </c>
    </row>
    <row r="31" spans="2:7">
      <c r="C31" t="s">
        <v>215</v>
      </c>
      <c r="D31" s="1">
        <v>-27388936</v>
      </c>
      <c r="E31" s="1">
        <v>-70296991</v>
      </c>
      <c r="F31" s="6" t="s">
        <v>213</v>
      </c>
      <c r="G31" t="s">
        <v>214</v>
      </c>
    </row>
    <row r="32" spans="2:7">
      <c r="B32" t="s">
        <v>47</v>
      </c>
      <c r="C32" t="s">
        <v>12</v>
      </c>
    </row>
    <row r="33" spans="1:7">
      <c r="C33" t="s">
        <v>216</v>
      </c>
      <c r="D33" s="1" t="s">
        <v>217</v>
      </c>
      <c r="E33" s="1" t="s">
        <v>218</v>
      </c>
      <c r="F33" s="6" t="s">
        <v>219</v>
      </c>
      <c r="G33" t="s">
        <v>206</v>
      </c>
    </row>
    <row r="34" spans="1:7">
      <c r="C34" t="s">
        <v>220</v>
      </c>
      <c r="D34" s="1">
        <v>-27397539</v>
      </c>
      <c r="E34" s="1">
        <v>-27397539</v>
      </c>
      <c r="F34" s="6" t="s">
        <v>221</v>
      </c>
      <c r="G34" t="s">
        <v>222</v>
      </c>
    </row>
    <row r="35" spans="1:7">
      <c r="C35" t="s">
        <v>223</v>
      </c>
      <c r="D35" s="1">
        <v>-27406767</v>
      </c>
      <c r="E35" s="1">
        <v>-70287945</v>
      </c>
      <c r="F35" s="6" t="s">
        <v>224</v>
      </c>
      <c r="G35" t="s">
        <v>225</v>
      </c>
    </row>
    <row r="36" spans="1:7">
      <c r="B36" t="s">
        <v>49</v>
      </c>
      <c r="C36" t="s">
        <v>13</v>
      </c>
    </row>
    <row r="37" spans="1:7">
      <c r="C37" t="s">
        <v>229</v>
      </c>
      <c r="D37" s="1">
        <v>-27379327</v>
      </c>
      <c r="E37" s="1">
        <v>-70319013</v>
      </c>
      <c r="F37" s="6" t="s">
        <v>228</v>
      </c>
      <c r="G37" t="s">
        <v>230</v>
      </c>
    </row>
    <row r="38" spans="1:7">
      <c r="C38" t="s">
        <v>232</v>
      </c>
      <c r="D38" s="1">
        <v>-27368183</v>
      </c>
      <c r="E38" s="1">
        <v>-70339674</v>
      </c>
      <c r="F38" s="6" t="s">
        <v>231</v>
      </c>
      <c r="G38" t="s">
        <v>233</v>
      </c>
    </row>
    <row r="39" spans="1:7">
      <c r="C39" t="s">
        <v>235</v>
      </c>
      <c r="D39" s="1">
        <v>-27357729</v>
      </c>
      <c r="E39" s="1">
        <v>-70315585</v>
      </c>
      <c r="F39" s="6" t="s">
        <v>234</v>
      </c>
      <c r="G39" t="s">
        <v>236</v>
      </c>
    </row>
    <row r="40" spans="1:7">
      <c r="B40" t="s">
        <v>48</v>
      </c>
      <c r="C40" t="s">
        <v>14</v>
      </c>
    </row>
    <row r="41" spans="1:7">
      <c r="C41" t="s">
        <v>238</v>
      </c>
      <c r="D41" s="1">
        <v>-27376838</v>
      </c>
      <c r="E41" s="1">
        <v>-70334198</v>
      </c>
      <c r="F41" s="6" t="s">
        <v>237</v>
      </c>
      <c r="G41" t="s">
        <v>245</v>
      </c>
    </row>
    <row r="42" spans="1:7">
      <c r="C42" t="s">
        <v>239</v>
      </c>
      <c r="D42" s="1">
        <v>-27389014</v>
      </c>
      <c r="E42" s="1">
        <v>-70329329</v>
      </c>
      <c r="F42" s="6" t="s">
        <v>241</v>
      </c>
      <c r="G42" t="s">
        <v>240</v>
      </c>
    </row>
    <row r="43" spans="1:7">
      <c r="C43" t="s">
        <v>243</v>
      </c>
      <c r="D43" s="1">
        <v>-27383390</v>
      </c>
      <c r="E43" s="1">
        <v>-70335326</v>
      </c>
      <c r="F43" s="6" t="s">
        <v>242</v>
      </c>
      <c r="G43" t="s">
        <v>244</v>
      </c>
    </row>
    <row r="44" spans="1:7">
      <c r="A44" s="44" t="s">
        <v>259</v>
      </c>
      <c r="B44" s="44"/>
      <c r="C44" s="44"/>
      <c r="D44" s="44"/>
      <c r="E44" s="44"/>
      <c r="F44" s="44"/>
      <c r="G44" s="44"/>
    </row>
    <row r="45" spans="1:7">
      <c r="B45" t="s">
        <v>251</v>
      </c>
    </row>
    <row r="46" spans="1:7">
      <c r="C46" s="9" t="s">
        <v>252</v>
      </c>
      <c r="G46" t="s">
        <v>253</v>
      </c>
    </row>
    <row r="47" spans="1:7">
      <c r="C47" s="9" t="s">
        <v>254</v>
      </c>
      <c r="G47" t="s">
        <v>255</v>
      </c>
    </row>
    <row r="48" spans="1:7">
      <c r="C48" s="9" t="s">
        <v>256</v>
      </c>
      <c r="G48" t="s">
        <v>257</v>
      </c>
    </row>
    <row r="49" spans="2:7">
      <c r="B49" t="s">
        <v>258</v>
      </c>
    </row>
    <row r="50" spans="2:7">
      <c r="C50" s="9" t="s">
        <v>260</v>
      </c>
      <c r="G50" t="s">
        <v>261</v>
      </c>
    </row>
    <row r="51" spans="2:7">
      <c r="C51" s="9" t="s">
        <v>262</v>
      </c>
      <c r="G51" t="s">
        <v>263</v>
      </c>
    </row>
    <row r="52" spans="2:7">
      <c r="C52" s="9" t="s">
        <v>264</v>
      </c>
      <c r="G52" t="s">
        <v>265</v>
      </c>
    </row>
    <row r="53" spans="2:7">
      <c r="B53" t="s">
        <v>266</v>
      </c>
    </row>
    <row r="54" spans="2:7">
      <c r="C54" s="9" t="s">
        <v>267</v>
      </c>
      <c r="G54" t="s">
        <v>268</v>
      </c>
    </row>
    <row r="55" spans="2:7">
      <c r="C55" s="9" t="s">
        <v>270</v>
      </c>
      <c r="G55" t="s">
        <v>269</v>
      </c>
    </row>
    <row r="56" spans="2:7">
      <c r="C56" s="9" t="s">
        <v>271</v>
      </c>
      <c r="G56" t="s">
        <v>272</v>
      </c>
    </row>
    <row r="57" spans="2:7">
      <c r="B57" t="s">
        <v>273</v>
      </c>
    </row>
    <row r="58" spans="2:7" ht="30">
      <c r="C58" s="9" t="s">
        <v>274</v>
      </c>
      <c r="G58" t="s">
        <v>275</v>
      </c>
    </row>
    <row r="61" spans="2:7">
      <c r="B61" t="s">
        <v>276</v>
      </c>
    </row>
    <row r="62" spans="2:7">
      <c r="C62" s="9" t="s">
        <v>279</v>
      </c>
      <c r="G62" t="s">
        <v>280</v>
      </c>
    </row>
    <row r="63" spans="2:7">
      <c r="C63" s="9" t="s">
        <v>277</v>
      </c>
    </row>
    <row r="64" spans="2:7">
      <c r="C64" s="9" t="s">
        <v>278</v>
      </c>
    </row>
    <row r="65" spans="1:7">
      <c r="B65" t="s">
        <v>281</v>
      </c>
    </row>
    <row r="66" spans="1:7">
      <c r="C66" s="9" t="s">
        <v>282</v>
      </c>
      <c r="G66" t="s">
        <v>283</v>
      </c>
    </row>
    <row r="67" spans="1:7">
      <c r="C67" s="9" t="s">
        <v>284</v>
      </c>
      <c r="G67" t="s">
        <v>287</v>
      </c>
    </row>
    <row r="68" spans="1:7">
      <c r="C68" s="9" t="s">
        <v>285</v>
      </c>
      <c r="G68" t="s">
        <v>286</v>
      </c>
    </row>
    <row r="69" spans="1:7">
      <c r="A69" s="44" t="s">
        <v>288</v>
      </c>
      <c r="B69" s="44"/>
      <c r="C69" s="44"/>
      <c r="D69" s="44"/>
      <c r="E69" s="44"/>
      <c r="F69" s="44"/>
      <c r="G69" s="44"/>
    </row>
    <row r="70" spans="1:7">
      <c r="B70" t="s">
        <v>296</v>
      </c>
    </row>
    <row r="71" spans="1:7">
      <c r="C71" s="9" t="s">
        <v>289</v>
      </c>
      <c r="G71" t="s">
        <v>290</v>
      </c>
    </row>
    <row r="72" spans="1:7">
      <c r="C72" s="9" t="s">
        <v>291</v>
      </c>
      <c r="G72" t="s">
        <v>292</v>
      </c>
    </row>
    <row r="73" spans="1:7">
      <c r="C73" s="9" t="s">
        <v>293</v>
      </c>
      <c r="G73" t="s">
        <v>294</v>
      </c>
    </row>
    <row r="74" spans="1:7">
      <c r="B74" t="s">
        <v>301</v>
      </c>
    </row>
    <row r="75" spans="1:7">
      <c r="C75" s="9" t="s">
        <v>297</v>
      </c>
      <c r="G75" t="s">
        <v>298</v>
      </c>
    </row>
    <row r="76" spans="1:7">
      <c r="C76" s="9" t="s">
        <v>299</v>
      </c>
      <c r="G76" t="s">
        <v>300</v>
      </c>
    </row>
    <row r="77" spans="1:7">
      <c r="C77" s="9" t="s">
        <v>295</v>
      </c>
    </row>
    <row r="78" spans="1:7">
      <c r="B78" t="s">
        <v>302</v>
      </c>
    </row>
    <row r="79" spans="1:7">
      <c r="C79" s="9" t="s">
        <v>303</v>
      </c>
      <c r="G79" t="s">
        <v>304</v>
      </c>
    </row>
    <row r="80" spans="1:7">
      <c r="C80" s="9" t="s">
        <v>305</v>
      </c>
      <c r="G80" t="s">
        <v>306</v>
      </c>
    </row>
    <row r="81" spans="2:7">
      <c r="C81" s="9" t="s">
        <v>307</v>
      </c>
      <c r="G81" t="s">
        <v>308</v>
      </c>
    </row>
    <row r="82" spans="2:7">
      <c r="B82" t="s">
        <v>309</v>
      </c>
    </row>
    <row r="83" spans="2:7">
      <c r="C83" s="9" t="s">
        <v>310</v>
      </c>
      <c r="G83" t="s">
        <v>311</v>
      </c>
    </row>
    <row r="84" spans="2:7">
      <c r="C84" s="9" t="s">
        <v>312</v>
      </c>
      <c r="G84" t="s">
        <v>313</v>
      </c>
    </row>
    <row r="85" spans="2:7">
      <c r="C85" s="9" t="s">
        <v>314</v>
      </c>
      <c r="G85" t="s">
        <v>315</v>
      </c>
    </row>
    <row r="86" spans="2:7">
      <c r="B86" t="s">
        <v>316</v>
      </c>
    </row>
    <row r="87" spans="2:7">
      <c r="C87" s="9" t="s">
        <v>318</v>
      </c>
      <c r="G87" t="s">
        <v>317</v>
      </c>
    </row>
    <row r="88" spans="2:7">
      <c r="C88" s="9" t="s">
        <v>320</v>
      </c>
      <c r="G88" t="s">
        <v>319</v>
      </c>
    </row>
    <row r="89" spans="2:7">
      <c r="C89" s="9" t="s">
        <v>321</v>
      </c>
      <c r="G89" t="s">
        <v>322</v>
      </c>
    </row>
  </sheetData>
  <mergeCells count="8">
    <mergeCell ref="A44:G44"/>
    <mergeCell ref="A69:G69"/>
    <mergeCell ref="A3:G3"/>
    <mergeCell ref="B1:B2"/>
    <mergeCell ref="C1:C2"/>
    <mergeCell ref="D1:F1"/>
    <mergeCell ref="G1:G2"/>
    <mergeCell ref="A1:A2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7"/>
  <sheetViews>
    <sheetView tabSelected="1" zoomScale="90" zoomScaleNormal="90" workbookViewId="0">
      <pane ySplit="1" topLeftCell="A2" activePane="bottomLeft" state="frozen"/>
      <selection pane="bottomLeft" activeCell="AM20" sqref="AM20:AM21"/>
    </sheetView>
  </sheetViews>
  <sheetFormatPr baseColWidth="10" defaultRowHeight="15"/>
  <cols>
    <col min="1" max="1" width="24.42578125" style="35" bestFit="1" customWidth="1"/>
    <col min="2" max="2" width="43.42578125" style="35" bestFit="1" customWidth="1"/>
    <col min="3" max="3" width="12.85546875" style="19" customWidth="1"/>
    <col min="4" max="6" width="11.42578125" style="19"/>
    <col min="7" max="7" width="11.85546875" style="19" bestFit="1" customWidth="1"/>
    <col min="8" max="8" width="11.42578125" style="19"/>
    <col min="9" max="9" width="16.28515625" style="17" bestFit="1" customWidth="1"/>
    <col min="10" max="13" width="11.42578125" style="17"/>
    <col min="14" max="16" width="14.140625" style="18" bestFit="1" customWidth="1"/>
    <col min="17" max="25" width="11.42578125" style="18"/>
    <col min="26" max="26" width="12.42578125" style="17" bestFit="1" customWidth="1"/>
    <col min="27" max="27" width="12.42578125" style="17" customWidth="1"/>
    <col min="28" max="28" width="12.42578125" style="17" bestFit="1" customWidth="1"/>
    <col min="29" max="34" width="11.42578125" style="18"/>
    <col min="35" max="37" width="12.140625" style="17" bestFit="1" customWidth="1"/>
    <col min="38" max="16384" width="11.42578125" style="17"/>
  </cols>
  <sheetData>
    <row r="1" spans="1:40" s="26" customFormat="1">
      <c r="A1" s="34" t="s">
        <v>247</v>
      </c>
      <c r="B1" s="34" t="s">
        <v>443</v>
      </c>
      <c r="C1" s="45" t="s">
        <v>484</v>
      </c>
      <c r="D1" s="45" t="s">
        <v>444</v>
      </c>
      <c r="E1" s="45" t="s">
        <v>445</v>
      </c>
      <c r="F1" s="45" t="s">
        <v>421</v>
      </c>
      <c r="G1" s="26" t="s">
        <v>422</v>
      </c>
      <c r="H1" s="26" t="s">
        <v>423</v>
      </c>
      <c r="I1" s="26" t="s">
        <v>424</v>
      </c>
      <c r="J1" s="26" t="s">
        <v>425</v>
      </c>
      <c r="K1" s="26" t="s">
        <v>426</v>
      </c>
      <c r="L1" s="26" t="s">
        <v>427</v>
      </c>
      <c r="M1" s="26" t="s">
        <v>418</v>
      </c>
      <c r="N1" s="46" t="s">
        <v>446</v>
      </c>
      <c r="O1" s="46" t="s">
        <v>447</v>
      </c>
      <c r="P1" s="46" t="s">
        <v>448</v>
      </c>
      <c r="Q1" s="46" t="s">
        <v>417</v>
      </c>
      <c r="R1" s="46" t="s">
        <v>419</v>
      </c>
      <c r="S1" s="46" t="s">
        <v>420</v>
      </c>
      <c r="T1" s="46" t="s">
        <v>429</v>
      </c>
      <c r="U1" s="46" t="s">
        <v>430</v>
      </c>
      <c r="V1" s="46" t="s">
        <v>428</v>
      </c>
      <c r="W1" s="46" t="s">
        <v>414</v>
      </c>
      <c r="X1" s="46" t="s">
        <v>415</v>
      </c>
      <c r="Y1" s="46" t="s">
        <v>416</v>
      </c>
      <c r="Z1" s="26" t="s">
        <v>431</v>
      </c>
      <c r="AA1" s="26" t="s">
        <v>432</v>
      </c>
      <c r="AB1" s="26" t="s">
        <v>433</v>
      </c>
      <c r="AC1" s="46" t="s">
        <v>434</v>
      </c>
      <c r="AD1" s="46" t="s">
        <v>435</v>
      </c>
      <c r="AE1" s="46" t="s">
        <v>436</v>
      </c>
      <c r="AF1" s="46" t="s">
        <v>437</v>
      </c>
      <c r="AG1" s="46" t="s">
        <v>438</v>
      </c>
      <c r="AH1" s="46" t="s">
        <v>439</v>
      </c>
      <c r="AI1" s="26" t="s">
        <v>440</v>
      </c>
      <c r="AJ1" s="26" t="s">
        <v>441</v>
      </c>
      <c r="AK1" s="26" t="s">
        <v>442</v>
      </c>
      <c r="AL1" s="26" t="s">
        <v>449</v>
      </c>
      <c r="AM1" s="26" t="s">
        <v>450</v>
      </c>
      <c r="AN1" s="26" t="s">
        <v>451</v>
      </c>
    </row>
    <row r="2" spans="1:40">
      <c r="A2" s="35" t="s">
        <v>248</v>
      </c>
      <c r="B2" s="29" t="s">
        <v>155</v>
      </c>
      <c r="C2" s="24" t="s">
        <v>485</v>
      </c>
      <c r="D2" s="25" t="s">
        <v>531</v>
      </c>
      <c r="E2" s="25" t="s">
        <v>532</v>
      </c>
      <c r="F2" s="17">
        <v>1</v>
      </c>
      <c r="G2" s="20">
        <v>43000</v>
      </c>
      <c r="H2" s="21">
        <v>0.38750000000000001</v>
      </c>
      <c r="I2" s="17">
        <v>19.899999999999999</v>
      </c>
      <c r="J2" s="17">
        <v>7.32</v>
      </c>
      <c r="K2" s="17">
        <v>3420</v>
      </c>
      <c r="L2" s="17">
        <v>8.4600000000000009</v>
      </c>
      <c r="M2" s="18">
        <v>1</v>
      </c>
      <c r="N2" s="47">
        <v>103.9</v>
      </c>
      <c r="O2" s="18" t="s">
        <v>384</v>
      </c>
      <c r="P2" s="18" t="s">
        <v>384</v>
      </c>
      <c r="Q2" s="53">
        <v>9.11</v>
      </c>
      <c r="R2" s="53">
        <v>8.92</v>
      </c>
      <c r="S2" s="53">
        <v>8.92</v>
      </c>
      <c r="T2" s="53">
        <v>4.55</v>
      </c>
      <c r="U2" s="53">
        <v>3.95</v>
      </c>
      <c r="V2" s="53">
        <v>6.1099999999999994</v>
      </c>
      <c r="W2" s="53" t="s">
        <v>384</v>
      </c>
      <c r="X2" s="53" t="s">
        <v>384</v>
      </c>
      <c r="Y2" s="53" t="s">
        <v>384</v>
      </c>
      <c r="Z2" s="51">
        <v>0.10999999999999999</v>
      </c>
      <c r="AA2" s="51">
        <v>0.09</v>
      </c>
      <c r="AB2" s="52">
        <v>482.45</v>
      </c>
      <c r="AC2" s="53">
        <v>269.64999999999998</v>
      </c>
      <c r="AD2" s="53">
        <v>234.62</v>
      </c>
      <c r="AE2" s="56">
        <v>351.22</v>
      </c>
      <c r="AF2" s="53">
        <v>1296.6300000000001</v>
      </c>
      <c r="AG2" s="53">
        <v>1116.57</v>
      </c>
      <c r="AH2" s="56">
        <v>1667.8</v>
      </c>
      <c r="AI2" s="51" t="s">
        <v>384</v>
      </c>
      <c r="AJ2" s="51" t="s">
        <v>384</v>
      </c>
      <c r="AK2" s="51" t="s">
        <v>384</v>
      </c>
      <c r="AL2" s="51" t="s">
        <v>384</v>
      </c>
      <c r="AM2" s="51" t="s">
        <v>384</v>
      </c>
      <c r="AN2" s="52">
        <v>1.44</v>
      </c>
    </row>
    <row r="3" spans="1:40">
      <c r="A3" s="35" t="s">
        <v>249</v>
      </c>
      <c r="B3" s="29" t="s">
        <v>163</v>
      </c>
      <c r="C3" s="24" t="s">
        <v>485</v>
      </c>
      <c r="D3" s="25" t="s">
        <v>533</v>
      </c>
      <c r="E3" s="25" t="s">
        <v>594</v>
      </c>
      <c r="F3" s="17">
        <v>1</v>
      </c>
      <c r="G3" s="20">
        <v>43000</v>
      </c>
      <c r="H3" s="21">
        <v>0.40277777777777773</v>
      </c>
      <c r="I3" s="17">
        <v>17</v>
      </c>
      <c r="J3" s="17">
        <v>7.51</v>
      </c>
      <c r="K3" s="17">
        <v>3300</v>
      </c>
      <c r="L3" s="17">
        <v>9.06</v>
      </c>
      <c r="M3" s="18">
        <v>1</v>
      </c>
      <c r="N3" s="47">
        <v>63.8</v>
      </c>
      <c r="O3" s="18">
        <v>18.7</v>
      </c>
      <c r="P3" s="18">
        <v>19.399999999999999</v>
      </c>
      <c r="Q3" s="53">
        <v>9.93</v>
      </c>
      <c r="R3" s="53">
        <v>9.93</v>
      </c>
      <c r="S3" s="53">
        <v>9.1</v>
      </c>
      <c r="T3" s="53">
        <v>41.790000000000006</v>
      </c>
      <c r="U3" s="53">
        <v>32.51</v>
      </c>
      <c r="V3" s="53">
        <v>43.440000000000005</v>
      </c>
      <c r="W3" s="53">
        <v>0.1</v>
      </c>
      <c r="X3" s="53" t="s">
        <v>384</v>
      </c>
      <c r="Y3" s="53">
        <v>0.10999999999999999</v>
      </c>
      <c r="Z3" s="51">
        <v>0.72</v>
      </c>
      <c r="AA3" s="51">
        <v>0.48</v>
      </c>
      <c r="AB3" s="51">
        <v>0.79</v>
      </c>
      <c r="AC3" s="53">
        <v>413.07000000000005</v>
      </c>
      <c r="AD3" s="56">
        <v>318.15000000000003</v>
      </c>
      <c r="AE3" s="53">
        <v>439.4</v>
      </c>
      <c r="AF3" s="53">
        <v>1217.6300000000001</v>
      </c>
      <c r="AG3" s="56">
        <v>950.69</v>
      </c>
      <c r="AH3" s="53">
        <v>1300.9000000000001</v>
      </c>
      <c r="AI3" s="51" t="s">
        <v>384</v>
      </c>
      <c r="AJ3" s="51" t="s">
        <v>384</v>
      </c>
      <c r="AK3" s="51" t="s">
        <v>384</v>
      </c>
      <c r="AL3" s="51">
        <v>1.43</v>
      </c>
      <c r="AM3" s="51">
        <v>0.95</v>
      </c>
      <c r="AN3" s="51">
        <v>1.51</v>
      </c>
    </row>
    <row r="4" spans="1:40">
      <c r="A4" s="35" t="s">
        <v>250</v>
      </c>
      <c r="B4" s="29" t="s">
        <v>150</v>
      </c>
      <c r="C4" s="24" t="s">
        <v>485</v>
      </c>
      <c r="D4" s="25" t="s">
        <v>534</v>
      </c>
      <c r="E4" s="25" t="s">
        <v>595</v>
      </c>
      <c r="F4" s="17">
        <v>1</v>
      </c>
      <c r="G4" s="20">
        <v>43000</v>
      </c>
      <c r="H4" s="21">
        <v>0.4152777777777778</v>
      </c>
      <c r="I4" s="17">
        <v>17</v>
      </c>
      <c r="J4" s="17">
        <v>7.36</v>
      </c>
      <c r="K4" s="17">
        <v>3210</v>
      </c>
      <c r="L4" s="17">
        <v>8.5299999999999994</v>
      </c>
      <c r="M4" s="18">
        <v>1</v>
      </c>
      <c r="N4" s="47">
        <v>18.600000000000001</v>
      </c>
      <c r="O4" s="18" t="s">
        <v>384</v>
      </c>
      <c r="P4" s="18" t="s">
        <v>384</v>
      </c>
      <c r="Q4" s="53">
        <v>8.9600000000000009</v>
      </c>
      <c r="R4" s="53">
        <v>8.7200000000000006</v>
      </c>
      <c r="S4" s="53">
        <v>8.83</v>
      </c>
      <c r="T4" s="53">
        <v>25.29</v>
      </c>
      <c r="U4" s="53">
        <v>21.46</v>
      </c>
      <c r="V4" s="53">
        <v>33.869999999999997</v>
      </c>
      <c r="W4" s="53">
        <v>0.1</v>
      </c>
      <c r="X4" s="53">
        <v>0.09</v>
      </c>
      <c r="Y4" s="53">
        <v>0.1</v>
      </c>
      <c r="Z4" s="51">
        <v>0.16</v>
      </c>
      <c r="AA4" s="51">
        <v>0.12</v>
      </c>
      <c r="AB4" s="51">
        <v>0.2</v>
      </c>
      <c r="AC4" s="53">
        <v>202.89999999999998</v>
      </c>
      <c r="AD4" s="53">
        <v>174.31</v>
      </c>
      <c r="AE4" s="56">
        <v>256.94</v>
      </c>
      <c r="AF4" s="53">
        <v>1224.76</v>
      </c>
      <c r="AG4" s="56">
        <v>1043.79</v>
      </c>
      <c r="AH4" s="53">
        <v>1555.05</v>
      </c>
      <c r="AI4" s="51" t="s">
        <v>384</v>
      </c>
      <c r="AJ4" s="51" t="s">
        <v>384</v>
      </c>
      <c r="AK4" s="51" t="s">
        <v>384</v>
      </c>
      <c r="AL4" s="51">
        <v>1.03</v>
      </c>
      <c r="AM4" s="51">
        <v>0.94</v>
      </c>
      <c r="AN4" s="51">
        <v>1.3800000000000001</v>
      </c>
    </row>
    <row r="5" spans="1:40">
      <c r="A5" s="35" t="s">
        <v>324</v>
      </c>
      <c r="B5" s="29" t="s">
        <v>144</v>
      </c>
      <c r="C5" s="24" t="s">
        <v>485</v>
      </c>
      <c r="D5" s="25" t="s">
        <v>537</v>
      </c>
      <c r="E5" s="25" t="s">
        <v>596</v>
      </c>
      <c r="F5" s="17">
        <v>2</v>
      </c>
      <c r="G5" s="20">
        <v>43000</v>
      </c>
      <c r="H5" s="21">
        <v>0.4236111111111111</v>
      </c>
      <c r="I5" s="17">
        <v>18</v>
      </c>
      <c r="J5" s="17">
        <v>7.14</v>
      </c>
      <c r="K5" s="17">
        <v>3340</v>
      </c>
      <c r="L5" s="17">
        <v>8.6199999999999992</v>
      </c>
      <c r="M5" s="18">
        <v>1</v>
      </c>
      <c r="N5" s="18">
        <v>17.600000000000001</v>
      </c>
      <c r="O5" s="47">
        <v>33.299999999999997</v>
      </c>
      <c r="P5" s="18">
        <v>18</v>
      </c>
      <c r="Q5" s="53">
        <v>8.93</v>
      </c>
      <c r="R5" s="53">
        <v>9.0300000000000011</v>
      </c>
      <c r="S5" s="53">
        <v>9.61</v>
      </c>
      <c r="T5" s="53">
        <v>30.990000000000002</v>
      </c>
      <c r="U5" s="53">
        <v>23.34</v>
      </c>
      <c r="V5" s="56">
        <v>40.910000000000004</v>
      </c>
      <c r="W5" s="53" t="s">
        <v>384</v>
      </c>
      <c r="X5" s="53" t="s">
        <v>384</v>
      </c>
      <c r="Y5" s="53" t="s">
        <v>384</v>
      </c>
      <c r="Z5" s="51">
        <v>0.8</v>
      </c>
      <c r="AA5" s="51">
        <v>0.59</v>
      </c>
      <c r="AB5" s="51">
        <v>1.05</v>
      </c>
      <c r="AC5" s="53">
        <v>317.13</v>
      </c>
      <c r="AD5" s="53">
        <v>235.5</v>
      </c>
      <c r="AE5" s="56">
        <v>420.62</v>
      </c>
      <c r="AF5" s="53">
        <v>945.72</v>
      </c>
      <c r="AG5" s="53">
        <v>701.43000000000006</v>
      </c>
      <c r="AH5" s="56">
        <v>1246.1600000000001</v>
      </c>
      <c r="AI5" s="51" t="s">
        <v>384</v>
      </c>
      <c r="AJ5" s="51" t="s">
        <v>384</v>
      </c>
      <c r="AK5" s="51" t="s">
        <v>384</v>
      </c>
      <c r="AL5" s="51" t="s">
        <v>384</v>
      </c>
      <c r="AM5" s="51" t="s">
        <v>384</v>
      </c>
      <c r="AN5" s="52">
        <v>0.42000000000000004</v>
      </c>
    </row>
    <row r="6" spans="1:40">
      <c r="A6" s="35" t="s">
        <v>325</v>
      </c>
      <c r="B6" s="29" t="s">
        <v>452</v>
      </c>
      <c r="C6" s="24" t="s">
        <v>485</v>
      </c>
      <c r="D6" s="25" t="s">
        <v>535</v>
      </c>
      <c r="E6" s="25" t="s">
        <v>597</v>
      </c>
      <c r="F6" s="17">
        <v>2</v>
      </c>
      <c r="G6" s="20">
        <v>43000</v>
      </c>
      <c r="H6" s="21">
        <v>0.43541666666666662</v>
      </c>
      <c r="I6" s="17">
        <v>16</v>
      </c>
      <c r="J6" s="17">
        <v>7.1</v>
      </c>
      <c r="K6" s="17">
        <v>3290</v>
      </c>
      <c r="L6" s="17">
        <v>8.69</v>
      </c>
      <c r="M6" s="18">
        <v>1</v>
      </c>
      <c r="N6" s="47">
        <v>25.1</v>
      </c>
      <c r="O6" s="18">
        <v>18.8</v>
      </c>
      <c r="P6" s="18">
        <v>18.7</v>
      </c>
      <c r="Q6" s="53">
        <v>9.0400000000000009</v>
      </c>
      <c r="R6" s="53">
        <v>9.0300000000000011</v>
      </c>
      <c r="S6" s="53">
        <v>8.9</v>
      </c>
      <c r="T6" s="53">
        <v>33.31</v>
      </c>
      <c r="U6" s="53">
        <v>28.1</v>
      </c>
      <c r="V6" s="56">
        <v>45.05</v>
      </c>
      <c r="W6" s="53" t="s">
        <v>384</v>
      </c>
      <c r="X6" s="53" t="s">
        <v>384</v>
      </c>
      <c r="Y6" s="53" t="s">
        <v>384</v>
      </c>
      <c r="Z6" s="51">
        <v>0.85000000000000009</v>
      </c>
      <c r="AA6" s="51">
        <v>0.71</v>
      </c>
      <c r="AB6" s="51">
        <v>1.07</v>
      </c>
      <c r="AC6" s="53">
        <v>337.57</v>
      </c>
      <c r="AD6" s="53">
        <v>285.93</v>
      </c>
      <c r="AE6" s="56">
        <v>431.76</v>
      </c>
      <c r="AF6" s="53">
        <v>1023.94</v>
      </c>
      <c r="AG6" s="56">
        <v>859.77</v>
      </c>
      <c r="AH6" s="53">
        <v>1303.76</v>
      </c>
      <c r="AI6" s="51" t="s">
        <v>384</v>
      </c>
      <c r="AJ6" s="51" t="s">
        <v>384</v>
      </c>
      <c r="AK6" s="51" t="s">
        <v>384</v>
      </c>
      <c r="AL6" s="51" t="s">
        <v>384</v>
      </c>
      <c r="AM6" s="51" t="s">
        <v>384</v>
      </c>
      <c r="AN6" s="52">
        <v>1</v>
      </c>
    </row>
    <row r="7" spans="1:40">
      <c r="A7" s="35" t="s">
        <v>326</v>
      </c>
      <c r="B7" s="29" t="s">
        <v>145</v>
      </c>
      <c r="C7" s="24" t="s">
        <v>485</v>
      </c>
      <c r="D7" s="25" t="s">
        <v>536</v>
      </c>
      <c r="E7" s="25" t="s">
        <v>598</v>
      </c>
      <c r="F7" s="17">
        <v>2</v>
      </c>
      <c r="G7" s="20">
        <v>43000</v>
      </c>
      <c r="H7" s="21">
        <v>0.44305555555555554</v>
      </c>
      <c r="I7" s="17">
        <v>17.5</v>
      </c>
      <c r="J7" s="17">
        <v>7.09</v>
      </c>
      <c r="K7" s="17">
        <v>3330</v>
      </c>
      <c r="L7" s="17">
        <v>8.74</v>
      </c>
      <c r="M7" s="18">
        <v>1</v>
      </c>
      <c r="N7" s="18">
        <v>25.9</v>
      </c>
      <c r="O7" s="18">
        <v>25.1</v>
      </c>
      <c r="P7" s="18" t="s">
        <v>384</v>
      </c>
      <c r="Q7" s="53">
        <v>8.93</v>
      </c>
      <c r="R7" s="53">
        <v>9.0400000000000009</v>
      </c>
      <c r="S7" s="53">
        <v>8.9</v>
      </c>
      <c r="T7" s="53">
        <v>32.39</v>
      </c>
      <c r="U7" s="53">
        <v>29.96</v>
      </c>
      <c r="V7" s="56">
        <v>40.78</v>
      </c>
      <c r="W7" s="53" t="s">
        <v>384</v>
      </c>
      <c r="X7" s="53" t="s">
        <v>384</v>
      </c>
      <c r="Y7" s="53" t="s">
        <v>384</v>
      </c>
      <c r="Z7" s="51">
        <v>0.81</v>
      </c>
      <c r="AA7" s="51">
        <v>0.74</v>
      </c>
      <c r="AB7" s="51">
        <v>0.75</v>
      </c>
      <c r="AC7" s="53">
        <v>321.79000000000002</v>
      </c>
      <c r="AD7" s="53">
        <v>298.03000000000003</v>
      </c>
      <c r="AE7" s="56">
        <v>418.31000000000006</v>
      </c>
      <c r="AF7" s="53">
        <v>956.22</v>
      </c>
      <c r="AG7" s="53">
        <v>873.01</v>
      </c>
      <c r="AH7" s="56">
        <v>1231.73</v>
      </c>
      <c r="AI7" s="51" t="s">
        <v>384</v>
      </c>
      <c r="AJ7" s="51" t="s">
        <v>384</v>
      </c>
      <c r="AK7" s="51" t="s">
        <v>384</v>
      </c>
      <c r="AL7" s="51" t="s">
        <v>384</v>
      </c>
      <c r="AM7" s="52">
        <v>0.77</v>
      </c>
      <c r="AN7" s="51" t="s">
        <v>384</v>
      </c>
    </row>
    <row r="8" spans="1:40">
      <c r="A8" s="35" t="s">
        <v>327</v>
      </c>
      <c r="B8" s="29" t="s">
        <v>232</v>
      </c>
      <c r="C8" s="24" t="s">
        <v>485</v>
      </c>
      <c r="D8" s="25" t="s">
        <v>538</v>
      </c>
      <c r="E8" s="25" t="s">
        <v>599</v>
      </c>
      <c r="F8" s="17">
        <v>3</v>
      </c>
      <c r="G8" s="20">
        <v>43000</v>
      </c>
      <c r="H8" s="21">
        <v>0.46388888888888885</v>
      </c>
      <c r="I8" s="17">
        <v>17.5</v>
      </c>
      <c r="J8" s="17">
        <v>7.39</v>
      </c>
      <c r="K8" s="17">
        <v>4110</v>
      </c>
      <c r="L8" s="17">
        <v>8.8699999999999992</v>
      </c>
      <c r="M8" s="18">
        <v>1</v>
      </c>
      <c r="N8" s="18">
        <v>19.100000000000001</v>
      </c>
      <c r="O8" s="18" t="s">
        <v>384</v>
      </c>
      <c r="P8" s="18">
        <v>20.7</v>
      </c>
      <c r="Q8" s="53">
        <v>9.15</v>
      </c>
      <c r="R8" s="53">
        <v>9.01</v>
      </c>
      <c r="S8" s="53">
        <v>9.06</v>
      </c>
      <c r="T8" s="53">
        <v>23.47</v>
      </c>
      <c r="U8" s="53">
        <v>20.67</v>
      </c>
      <c r="V8" s="56">
        <v>51.879999999999995</v>
      </c>
      <c r="W8" s="53" t="s">
        <v>384</v>
      </c>
      <c r="X8" s="53" t="s">
        <v>384</v>
      </c>
      <c r="Y8" s="53" t="s">
        <v>384</v>
      </c>
      <c r="Z8" s="51">
        <v>0.59</v>
      </c>
      <c r="AA8" s="51">
        <v>0.51</v>
      </c>
      <c r="AB8" s="51">
        <v>1.1600000000000001</v>
      </c>
      <c r="AC8" s="53">
        <v>549.73</v>
      </c>
      <c r="AD8" s="53">
        <v>476.53</v>
      </c>
      <c r="AE8" s="56">
        <v>1143.93</v>
      </c>
      <c r="AF8" s="53">
        <v>1139.43</v>
      </c>
      <c r="AG8" s="53">
        <v>978.13999999999987</v>
      </c>
      <c r="AH8" s="56">
        <v>2225.7599999999998</v>
      </c>
      <c r="AI8" s="51" t="s">
        <v>384</v>
      </c>
      <c r="AJ8" s="51" t="s">
        <v>384</v>
      </c>
      <c r="AK8" s="51" t="s">
        <v>384</v>
      </c>
      <c r="AL8" s="51" t="s">
        <v>384</v>
      </c>
      <c r="AM8" s="51" t="s">
        <v>384</v>
      </c>
      <c r="AN8" s="51" t="s">
        <v>384</v>
      </c>
    </row>
    <row r="9" spans="1:40">
      <c r="A9" s="35" t="s">
        <v>328</v>
      </c>
      <c r="B9" s="29" t="s">
        <v>229</v>
      </c>
      <c r="C9" s="24" t="s">
        <v>485</v>
      </c>
      <c r="D9" s="25" t="s">
        <v>539</v>
      </c>
      <c r="E9" s="25" t="s">
        <v>600</v>
      </c>
      <c r="F9" s="17">
        <v>3</v>
      </c>
      <c r="G9" s="20">
        <v>43000</v>
      </c>
      <c r="H9" s="21">
        <v>0.53333333333333333</v>
      </c>
      <c r="I9" s="17">
        <v>17.5</v>
      </c>
      <c r="J9" s="17">
        <v>7.17</v>
      </c>
      <c r="K9" s="17">
        <v>1801</v>
      </c>
      <c r="L9" s="17">
        <v>8.6199999999999992</v>
      </c>
      <c r="M9" s="18">
        <v>1</v>
      </c>
      <c r="N9" s="18" t="s">
        <v>384</v>
      </c>
      <c r="O9" s="18" t="s">
        <v>384</v>
      </c>
      <c r="P9" s="18" t="s">
        <v>384</v>
      </c>
      <c r="Q9" s="53">
        <v>9.2200000000000006</v>
      </c>
      <c r="R9" s="53">
        <v>9.81</v>
      </c>
      <c r="S9" s="53">
        <v>8.89</v>
      </c>
      <c r="T9" s="53">
        <v>55.96</v>
      </c>
      <c r="U9" s="53">
        <v>51.81</v>
      </c>
      <c r="V9" s="56">
        <v>37.18</v>
      </c>
      <c r="W9" s="53" t="s">
        <v>384</v>
      </c>
      <c r="X9" s="53" t="s">
        <v>384</v>
      </c>
      <c r="Y9" s="53" t="s">
        <v>384</v>
      </c>
      <c r="Z9" s="51">
        <v>0.63</v>
      </c>
      <c r="AA9" s="51">
        <v>0.53</v>
      </c>
      <c r="AB9" s="51">
        <v>0.39</v>
      </c>
      <c r="AC9" s="53">
        <v>519.62</v>
      </c>
      <c r="AD9" s="53">
        <v>453.29</v>
      </c>
      <c r="AE9" s="56">
        <v>350.62</v>
      </c>
      <c r="AF9" s="53">
        <v>1215.77</v>
      </c>
      <c r="AG9" s="53">
        <v>1067.69</v>
      </c>
      <c r="AH9" s="56">
        <v>837.02</v>
      </c>
      <c r="AI9" s="51" t="s">
        <v>384</v>
      </c>
      <c r="AJ9" s="51" t="s">
        <v>384</v>
      </c>
      <c r="AK9" s="51" t="s">
        <v>384</v>
      </c>
      <c r="AL9" s="51" t="s">
        <v>384</v>
      </c>
      <c r="AM9" s="51" t="s">
        <v>384</v>
      </c>
      <c r="AN9" s="51" t="s">
        <v>384</v>
      </c>
    </row>
    <row r="10" spans="1:40">
      <c r="A10" s="35" t="s">
        <v>329</v>
      </c>
      <c r="B10" s="29" t="s">
        <v>235</v>
      </c>
      <c r="C10" s="24" t="s">
        <v>485</v>
      </c>
      <c r="D10" s="25" t="s">
        <v>540</v>
      </c>
      <c r="E10" s="25" t="s">
        <v>601</v>
      </c>
      <c r="F10" s="17">
        <v>3</v>
      </c>
      <c r="G10" s="20">
        <v>43000</v>
      </c>
      <c r="H10" s="21">
        <v>0.79722222222222217</v>
      </c>
      <c r="I10" s="17">
        <v>19</v>
      </c>
      <c r="J10" s="17">
        <v>7.27</v>
      </c>
      <c r="K10" s="17">
        <v>2580</v>
      </c>
      <c r="L10" s="17">
        <v>8.4600000000000009</v>
      </c>
      <c r="M10" s="18">
        <v>1</v>
      </c>
      <c r="N10" s="47">
        <v>323</v>
      </c>
      <c r="O10" s="18" t="s">
        <v>384</v>
      </c>
      <c r="P10" s="18">
        <v>40.799999999999997</v>
      </c>
      <c r="Q10" s="53">
        <v>8.69</v>
      </c>
      <c r="R10" s="53">
        <v>8.7899999999999991</v>
      </c>
      <c r="S10" s="53">
        <v>8.65</v>
      </c>
      <c r="T10" s="53">
        <v>29.56</v>
      </c>
      <c r="U10" s="53">
        <v>24.91</v>
      </c>
      <c r="V10" s="53">
        <v>21.240000000000002</v>
      </c>
      <c r="W10" s="53" t="s">
        <v>384</v>
      </c>
      <c r="X10" s="53" t="s">
        <v>384</v>
      </c>
      <c r="Y10" s="53" t="s">
        <v>384</v>
      </c>
      <c r="Z10" s="51">
        <v>0.92999999999999994</v>
      </c>
      <c r="AA10" s="51">
        <v>0.81</v>
      </c>
      <c r="AB10" s="51">
        <v>0.63</v>
      </c>
      <c r="AC10" s="53">
        <v>411.97</v>
      </c>
      <c r="AD10" s="53">
        <v>358.57</v>
      </c>
      <c r="AE10" s="56">
        <v>259.19</v>
      </c>
      <c r="AF10" s="53">
        <v>729.68999999999994</v>
      </c>
      <c r="AG10" s="53">
        <v>637.02</v>
      </c>
      <c r="AH10" s="56">
        <v>496.3</v>
      </c>
      <c r="AI10" s="51" t="s">
        <v>384</v>
      </c>
      <c r="AJ10" s="51" t="s">
        <v>384</v>
      </c>
      <c r="AK10" s="51" t="s">
        <v>384</v>
      </c>
      <c r="AL10" s="51" t="s">
        <v>384</v>
      </c>
      <c r="AM10" s="51" t="s">
        <v>384</v>
      </c>
      <c r="AN10" s="51" t="s">
        <v>384</v>
      </c>
    </row>
    <row r="11" spans="1:40">
      <c r="A11" s="35" t="s">
        <v>330</v>
      </c>
      <c r="B11" s="29" t="s">
        <v>453</v>
      </c>
      <c r="C11" s="24" t="s">
        <v>485</v>
      </c>
      <c r="D11" s="25" t="s">
        <v>541</v>
      </c>
      <c r="E11" s="25" t="s">
        <v>602</v>
      </c>
      <c r="F11" s="17">
        <v>4</v>
      </c>
      <c r="G11" s="20">
        <v>43000</v>
      </c>
      <c r="H11" s="21">
        <v>0.51874999999999993</v>
      </c>
      <c r="I11" s="17">
        <v>17</v>
      </c>
      <c r="J11" s="17">
        <v>7.55</v>
      </c>
      <c r="K11" s="17">
        <v>3450</v>
      </c>
      <c r="L11" s="17">
        <v>8.85</v>
      </c>
      <c r="M11" s="18">
        <v>1</v>
      </c>
      <c r="N11" s="18">
        <v>64.599999999999994</v>
      </c>
      <c r="O11" s="18">
        <v>20.5</v>
      </c>
      <c r="P11" s="18" t="s">
        <v>384</v>
      </c>
      <c r="Q11" s="53">
        <v>8.83</v>
      </c>
      <c r="R11" s="53">
        <v>8.82</v>
      </c>
      <c r="S11" s="53">
        <v>8.81</v>
      </c>
      <c r="T11" s="53">
        <v>32.440000000000005</v>
      </c>
      <c r="U11" s="53">
        <v>27.91</v>
      </c>
      <c r="V11" s="53">
        <v>22.349999999999998</v>
      </c>
      <c r="W11" s="53" t="s">
        <v>384</v>
      </c>
      <c r="X11" s="53" t="s">
        <v>384</v>
      </c>
      <c r="Y11" s="53" t="s">
        <v>384</v>
      </c>
      <c r="Z11" s="51">
        <v>0.66</v>
      </c>
      <c r="AA11" s="51">
        <v>0.56000000000000005</v>
      </c>
      <c r="AB11" s="51">
        <v>0.42999999999999994</v>
      </c>
      <c r="AC11" s="53">
        <v>664.42</v>
      </c>
      <c r="AD11" s="53">
        <v>567.25</v>
      </c>
      <c r="AE11" s="56">
        <v>437.73</v>
      </c>
      <c r="AF11" s="53">
        <v>1260.82</v>
      </c>
      <c r="AG11" s="53">
        <v>1083.1199999999999</v>
      </c>
      <c r="AH11" s="56">
        <v>844.83999999999992</v>
      </c>
      <c r="AI11" s="51" t="s">
        <v>384</v>
      </c>
      <c r="AJ11" s="51" t="s">
        <v>384</v>
      </c>
      <c r="AK11" s="51" t="s">
        <v>384</v>
      </c>
      <c r="AL11" s="51" t="s">
        <v>384</v>
      </c>
      <c r="AM11" s="51" t="s">
        <v>384</v>
      </c>
      <c r="AN11" s="51" t="s">
        <v>384</v>
      </c>
    </row>
    <row r="12" spans="1:40">
      <c r="A12" s="35" t="s">
        <v>331</v>
      </c>
      <c r="B12" s="29" t="s">
        <v>454</v>
      </c>
      <c r="C12" s="24" t="s">
        <v>485</v>
      </c>
      <c r="D12" s="25" t="s">
        <v>542</v>
      </c>
      <c r="E12" s="25" t="s">
        <v>603</v>
      </c>
      <c r="F12" s="17">
        <v>4</v>
      </c>
      <c r="G12" s="20">
        <v>43000</v>
      </c>
      <c r="H12" s="21">
        <v>0.52430555555555558</v>
      </c>
      <c r="I12" s="17">
        <v>17.5</v>
      </c>
      <c r="J12" s="17">
        <v>7.18</v>
      </c>
      <c r="K12" s="17">
        <v>3640</v>
      </c>
      <c r="L12" s="17">
        <v>8.51</v>
      </c>
      <c r="M12" s="18">
        <v>1</v>
      </c>
      <c r="N12" s="18" t="s">
        <v>384</v>
      </c>
      <c r="O12" s="18" t="s">
        <v>384</v>
      </c>
      <c r="P12" s="18" t="s">
        <v>384</v>
      </c>
      <c r="Q12" s="53">
        <v>8.82</v>
      </c>
      <c r="R12" s="53">
        <v>8.9700000000000006</v>
      </c>
      <c r="S12" s="53">
        <v>8.86</v>
      </c>
      <c r="T12" s="53">
        <v>34.56</v>
      </c>
      <c r="U12" s="53">
        <v>35.619999999999997</v>
      </c>
      <c r="V12" s="53">
        <v>27.06</v>
      </c>
      <c r="W12" s="53" t="s">
        <v>384</v>
      </c>
      <c r="X12" s="53" t="s">
        <v>384</v>
      </c>
      <c r="Y12" s="53" t="s">
        <v>384</v>
      </c>
      <c r="Z12" s="51">
        <v>0.77</v>
      </c>
      <c r="AA12" s="51">
        <v>0.69000000000000006</v>
      </c>
      <c r="AB12" s="51">
        <v>0.54</v>
      </c>
      <c r="AC12" s="53">
        <v>705.13000000000011</v>
      </c>
      <c r="AD12" s="53">
        <v>624.14</v>
      </c>
      <c r="AE12" s="56">
        <v>494.01000000000005</v>
      </c>
      <c r="AF12" s="53">
        <v>1404.82</v>
      </c>
      <c r="AG12" s="53">
        <v>1180.25</v>
      </c>
      <c r="AH12" s="56">
        <v>949.37</v>
      </c>
      <c r="AI12" s="51" t="s">
        <v>384</v>
      </c>
      <c r="AJ12" s="51" t="s">
        <v>384</v>
      </c>
      <c r="AK12" s="51" t="s">
        <v>384</v>
      </c>
      <c r="AL12" s="51" t="s">
        <v>384</v>
      </c>
      <c r="AM12" s="51" t="s">
        <v>384</v>
      </c>
      <c r="AN12" s="51" t="s">
        <v>384</v>
      </c>
    </row>
    <row r="13" spans="1:40">
      <c r="A13" s="35" t="s">
        <v>332</v>
      </c>
      <c r="B13" s="29" t="s">
        <v>455</v>
      </c>
      <c r="C13" s="24" t="s">
        <v>485</v>
      </c>
      <c r="D13" s="25" t="s">
        <v>543</v>
      </c>
      <c r="E13" s="25" t="s">
        <v>604</v>
      </c>
      <c r="F13" s="17">
        <v>4</v>
      </c>
      <c r="G13" s="20">
        <v>43000</v>
      </c>
      <c r="H13" s="21">
        <v>0.47916666666666669</v>
      </c>
      <c r="I13" s="17">
        <v>18</v>
      </c>
      <c r="J13" s="17">
        <v>7.18</v>
      </c>
      <c r="K13" s="17">
        <v>3680</v>
      </c>
      <c r="L13" s="17">
        <v>8.4700000000000006</v>
      </c>
      <c r="M13" s="18">
        <v>1</v>
      </c>
      <c r="N13" s="18" t="s">
        <v>384</v>
      </c>
      <c r="O13" s="47">
        <v>17.600000000000001</v>
      </c>
      <c r="P13" s="18" t="s">
        <v>384</v>
      </c>
      <c r="Q13" s="53">
        <v>8.84</v>
      </c>
      <c r="R13" s="53">
        <v>8.94</v>
      </c>
      <c r="S13" s="53">
        <v>8.7899999999999991</v>
      </c>
      <c r="T13" s="53">
        <v>35.200000000000003</v>
      </c>
      <c r="U13" s="53">
        <v>29.990000000000002</v>
      </c>
      <c r="V13" s="53">
        <v>27.03</v>
      </c>
      <c r="W13" s="53" t="s">
        <v>384</v>
      </c>
      <c r="X13" s="53" t="s">
        <v>384</v>
      </c>
      <c r="Y13" s="53" t="s">
        <v>384</v>
      </c>
      <c r="Z13" s="51">
        <v>0.89999999999999991</v>
      </c>
      <c r="AA13" s="51">
        <v>0.69000000000000006</v>
      </c>
      <c r="AB13" s="51">
        <v>0.48</v>
      </c>
      <c r="AC13" s="53">
        <v>751.56999999999994</v>
      </c>
      <c r="AD13" s="53">
        <v>627.34</v>
      </c>
      <c r="AE13" s="56">
        <v>499.68000000000006</v>
      </c>
      <c r="AF13" s="53">
        <v>1422.7600000000002</v>
      </c>
      <c r="AG13" s="53">
        <v>1193.24</v>
      </c>
      <c r="AH13" s="56">
        <v>958.87</v>
      </c>
      <c r="AI13" s="51" t="s">
        <v>384</v>
      </c>
      <c r="AJ13" s="51" t="s">
        <v>384</v>
      </c>
      <c r="AK13" s="51" t="s">
        <v>384</v>
      </c>
      <c r="AL13" s="51" t="s">
        <v>384</v>
      </c>
      <c r="AM13" s="51" t="s">
        <v>384</v>
      </c>
      <c r="AN13" s="51" t="s">
        <v>384</v>
      </c>
    </row>
    <row r="14" spans="1:40">
      <c r="A14" s="35" t="s">
        <v>333</v>
      </c>
      <c r="B14" s="29" t="s">
        <v>456</v>
      </c>
      <c r="C14" s="24" t="s">
        <v>485</v>
      </c>
      <c r="D14" s="25" t="s">
        <v>544</v>
      </c>
      <c r="E14" s="25" t="s">
        <v>605</v>
      </c>
      <c r="F14" s="17">
        <v>5</v>
      </c>
      <c r="G14" s="20">
        <v>43000</v>
      </c>
      <c r="H14" s="21">
        <v>0.54375000000000007</v>
      </c>
      <c r="I14" s="17">
        <v>18.5</v>
      </c>
      <c r="J14" s="17">
        <v>7.57</v>
      </c>
      <c r="K14" s="17">
        <v>2190</v>
      </c>
      <c r="L14" s="17">
        <v>8.58</v>
      </c>
      <c r="M14" s="18">
        <v>1</v>
      </c>
      <c r="N14" s="18">
        <v>22.2</v>
      </c>
      <c r="O14" s="18">
        <v>23.9</v>
      </c>
      <c r="P14" s="47">
        <v>33.799999999999997</v>
      </c>
      <c r="Q14" s="53">
        <v>8.6999999999999993</v>
      </c>
      <c r="R14" s="53">
        <v>8.89</v>
      </c>
      <c r="S14" s="53">
        <v>8.81</v>
      </c>
      <c r="T14" s="53">
        <v>26.47</v>
      </c>
      <c r="U14" s="53">
        <v>24.19</v>
      </c>
      <c r="V14" s="53">
        <v>19.259999999999998</v>
      </c>
      <c r="W14" s="53" t="s">
        <v>384</v>
      </c>
      <c r="X14" s="53" t="s">
        <v>384</v>
      </c>
      <c r="Y14" s="53" t="s">
        <v>384</v>
      </c>
      <c r="Z14" s="51">
        <v>0.91999999999999993</v>
      </c>
      <c r="AA14" s="51">
        <v>0.67</v>
      </c>
      <c r="AB14" s="51">
        <v>0.53</v>
      </c>
      <c r="AC14" s="53">
        <v>429.26</v>
      </c>
      <c r="AD14" s="53">
        <v>355.23</v>
      </c>
      <c r="AE14" s="56">
        <v>283.57</v>
      </c>
      <c r="AF14" s="53">
        <v>855.63</v>
      </c>
      <c r="AG14" s="53">
        <v>712.45999999999992</v>
      </c>
      <c r="AH14" s="56">
        <v>576.23</v>
      </c>
      <c r="AI14" s="51" t="s">
        <v>384</v>
      </c>
      <c r="AJ14" s="51" t="s">
        <v>384</v>
      </c>
      <c r="AK14" s="51" t="s">
        <v>384</v>
      </c>
      <c r="AL14" s="51" t="s">
        <v>384</v>
      </c>
      <c r="AM14" s="51" t="s">
        <v>384</v>
      </c>
      <c r="AN14" s="51" t="s">
        <v>384</v>
      </c>
    </row>
    <row r="15" spans="1:40">
      <c r="A15" s="35" t="s">
        <v>334</v>
      </c>
      <c r="B15" s="29" t="s">
        <v>173</v>
      </c>
      <c r="C15" s="24" t="s">
        <v>485</v>
      </c>
      <c r="D15" s="25" t="s">
        <v>545</v>
      </c>
      <c r="E15" s="25" t="s">
        <v>606</v>
      </c>
      <c r="F15" s="17">
        <v>5</v>
      </c>
      <c r="G15" s="20">
        <v>43000</v>
      </c>
      <c r="H15" s="21">
        <v>0.57361111111111118</v>
      </c>
      <c r="I15" s="17">
        <v>19</v>
      </c>
      <c r="J15" s="17">
        <v>7.14</v>
      </c>
      <c r="K15" s="17">
        <v>2600</v>
      </c>
      <c r="L15" s="17">
        <v>8.4</v>
      </c>
      <c r="M15" s="18">
        <v>1</v>
      </c>
      <c r="N15" s="18">
        <v>19</v>
      </c>
      <c r="O15" s="18">
        <v>21.6</v>
      </c>
      <c r="P15" s="18">
        <v>21.3</v>
      </c>
      <c r="Q15" s="53">
        <v>9.02</v>
      </c>
      <c r="R15" s="53">
        <v>9.18</v>
      </c>
      <c r="S15" s="53">
        <v>8.94</v>
      </c>
      <c r="T15" s="53">
        <v>25.64</v>
      </c>
      <c r="U15" s="53">
        <v>20.910000000000004</v>
      </c>
      <c r="V15" s="53">
        <v>32.519999999999996</v>
      </c>
      <c r="W15" s="53" t="s">
        <v>384</v>
      </c>
      <c r="X15" s="53" t="s">
        <v>384</v>
      </c>
      <c r="Y15" s="53" t="s">
        <v>384</v>
      </c>
      <c r="Z15" s="51">
        <v>0</v>
      </c>
      <c r="AA15" s="51">
        <v>0.51</v>
      </c>
      <c r="AB15" s="51">
        <v>0.68</v>
      </c>
      <c r="AC15" s="53">
        <v>313.37</v>
      </c>
      <c r="AD15" s="56">
        <v>261.78000000000003</v>
      </c>
      <c r="AE15" s="53">
        <v>371.79</v>
      </c>
      <c r="AF15" s="53">
        <v>583.80999999999995</v>
      </c>
      <c r="AG15" s="53">
        <v>508.29</v>
      </c>
      <c r="AH15" s="56">
        <v>684.38999999999987</v>
      </c>
      <c r="AI15" s="51" t="s">
        <v>384</v>
      </c>
      <c r="AJ15" s="51" t="s">
        <v>384</v>
      </c>
      <c r="AK15" s="51" t="s">
        <v>384</v>
      </c>
      <c r="AL15" s="51" t="s">
        <v>384</v>
      </c>
      <c r="AM15" s="51" t="s">
        <v>384</v>
      </c>
      <c r="AN15" s="51" t="s">
        <v>384</v>
      </c>
    </row>
    <row r="16" spans="1:40">
      <c r="A16" s="35" t="s">
        <v>335</v>
      </c>
      <c r="B16" s="29" t="s">
        <v>457</v>
      </c>
      <c r="C16" s="24" t="s">
        <v>485</v>
      </c>
      <c r="D16" s="25" t="s">
        <v>546</v>
      </c>
      <c r="E16" s="25" t="s">
        <v>607</v>
      </c>
      <c r="F16" s="17">
        <v>5</v>
      </c>
      <c r="G16" s="20">
        <v>43000</v>
      </c>
      <c r="H16" s="21">
        <v>0.57222222222222219</v>
      </c>
      <c r="I16" s="17">
        <v>18</v>
      </c>
      <c r="J16" s="17">
        <v>7.09</v>
      </c>
      <c r="K16" s="17">
        <v>2530</v>
      </c>
      <c r="L16" s="17">
        <v>8.36</v>
      </c>
      <c r="M16" s="18">
        <v>1</v>
      </c>
      <c r="N16" s="18">
        <v>27.6</v>
      </c>
      <c r="O16" s="18">
        <v>30.3</v>
      </c>
      <c r="P16" s="47">
        <v>22.8</v>
      </c>
      <c r="Q16" s="53">
        <v>8.77</v>
      </c>
      <c r="R16" s="53">
        <v>8.82</v>
      </c>
      <c r="S16" s="53">
        <v>8.7200000000000006</v>
      </c>
      <c r="T16" s="53">
        <v>20.92</v>
      </c>
      <c r="U16" s="53">
        <v>18.939999999999998</v>
      </c>
      <c r="V16" s="53">
        <v>28.759999999999998</v>
      </c>
      <c r="W16" s="53" t="s">
        <v>384</v>
      </c>
      <c r="X16" s="53" t="s">
        <v>384</v>
      </c>
      <c r="Y16" s="53" t="s">
        <v>384</v>
      </c>
      <c r="Z16" s="51">
        <v>0.62</v>
      </c>
      <c r="AA16" s="51">
        <v>0.55000000000000004</v>
      </c>
      <c r="AB16" s="51">
        <v>0.84000000000000008</v>
      </c>
      <c r="AC16" s="53">
        <v>343.54999999999995</v>
      </c>
      <c r="AD16" s="53">
        <v>306.01</v>
      </c>
      <c r="AE16" s="56">
        <v>436.85</v>
      </c>
      <c r="AF16" s="53">
        <v>656</v>
      </c>
      <c r="AG16" s="53">
        <v>579.23</v>
      </c>
      <c r="AH16" s="56">
        <v>865.16000000000008</v>
      </c>
      <c r="AI16" s="51" t="s">
        <v>384</v>
      </c>
      <c r="AJ16" s="51" t="s">
        <v>384</v>
      </c>
      <c r="AK16" s="51" t="s">
        <v>384</v>
      </c>
      <c r="AL16" s="51" t="s">
        <v>384</v>
      </c>
      <c r="AM16" s="51" t="s">
        <v>384</v>
      </c>
      <c r="AN16" s="51" t="s">
        <v>384</v>
      </c>
    </row>
    <row r="17" spans="1:40">
      <c r="A17" s="35" t="s">
        <v>336</v>
      </c>
      <c r="B17" s="29" t="s">
        <v>458</v>
      </c>
      <c r="C17" s="24" t="s">
        <v>485</v>
      </c>
      <c r="D17" s="25" t="s">
        <v>547</v>
      </c>
      <c r="E17" s="25" t="s">
        <v>608</v>
      </c>
      <c r="F17" s="17">
        <v>6</v>
      </c>
      <c r="G17" s="20">
        <v>43000</v>
      </c>
      <c r="H17" s="21">
        <v>0.55694444444444446</v>
      </c>
      <c r="I17" s="17">
        <v>18.5</v>
      </c>
      <c r="J17" s="17">
        <v>7.1</v>
      </c>
      <c r="K17" s="17">
        <v>3520</v>
      </c>
      <c r="L17" s="17">
        <v>7.35</v>
      </c>
      <c r="M17" s="18">
        <v>1</v>
      </c>
      <c r="N17" s="18" t="s">
        <v>384</v>
      </c>
      <c r="O17" s="18" t="s">
        <v>384</v>
      </c>
      <c r="P17" s="47">
        <v>23</v>
      </c>
      <c r="Q17" s="53">
        <v>9.06</v>
      </c>
      <c r="R17" s="53">
        <v>9.0300000000000011</v>
      </c>
      <c r="S17" s="53">
        <v>8.8800000000000008</v>
      </c>
      <c r="T17" s="53">
        <v>19.190000000000001</v>
      </c>
      <c r="U17" s="53">
        <v>15.74</v>
      </c>
      <c r="V17" s="53">
        <v>26.75</v>
      </c>
      <c r="W17" s="53" t="s">
        <v>384</v>
      </c>
      <c r="X17" s="53" t="s">
        <v>384</v>
      </c>
      <c r="Y17" s="53" t="s">
        <v>384</v>
      </c>
      <c r="Z17" s="51">
        <v>0.42999999999999994</v>
      </c>
      <c r="AA17" s="51">
        <v>0.27</v>
      </c>
      <c r="AB17" s="51">
        <v>0.42999999999999994</v>
      </c>
      <c r="AC17" s="53">
        <v>422.14</v>
      </c>
      <c r="AD17" s="53">
        <v>359.14</v>
      </c>
      <c r="AE17" s="56">
        <v>560.86</v>
      </c>
      <c r="AF17" s="53">
        <v>979.5</v>
      </c>
      <c r="AG17" s="53">
        <v>828.82</v>
      </c>
      <c r="AH17" s="56">
        <v>1316.02</v>
      </c>
      <c r="AI17" s="51" t="s">
        <v>384</v>
      </c>
      <c r="AJ17" s="51" t="s">
        <v>384</v>
      </c>
      <c r="AK17" s="51" t="s">
        <v>384</v>
      </c>
      <c r="AL17" s="51" t="s">
        <v>384</v>
      </c>
      <c r="AM17" s="51" t="s">
        <v>384</v>
      </c>
      <c r="AN17" s="51" t="s">
        <v>384</v>
      </c>
    </row>
    <row r="18" spans="1:40">
      <c r="A18" s="35" t="s">
        <v>337</v>
      </c>
      <c r="B18" s="29" t="s">
        <v>220</v>
      </c>
      <c r="C18" s="24" t="s">
        <v>485</v>
      </c>
      <c r="D18" s="25" t="s">
        <v>612</v>
      </c>
      <c r="E18" s="25" t="s">
        <v>611</v>
      </c>
      <c r="F18" s="17">
        <v>6</v>
      </c>
      <c r="G18" s="20">
        <v>43000</v>
      </c>
      <c r="H18" s="21">
        <v>0.57500000000000007</v>
      </c>
      <c r="I18" s="17">
        <v>18.5</v>
      </c>
      <c r="J18" s="17">
        <v>7.65</v>
      </c>
      <c r="K18" s="17">
        <v>4070</v>
      </c>
      <c r="L18" s="17">
        <v>8.68</v>
      </c>
      <c r="M18" s="18">
        <v>1</v>
      </c>
      <c r="N18" s="18" t="s">
        <v>384</v>
      </c>
      <c r="O18" s="18" t="s">
        <v>384</v>
      </c>
      <c r="P18" s="18" t="s">
        <v>384</v>
      </c>
      <c r="Q18" s="53">
        <v>9.34</v>
      </c>
      <c r="R18" s="53">
        <v>9.2200000000000006</v>
      </c>
      <c r="S18" s="53">
        <v>9.1300000000000008</v>
      </c>
      <c r="T18" s="53">
        <v>22.240000000000002</v>
      </c>
      <c r="U18" s="53">
        <v>22.05</v>
      </c>
      <c r="V18" s="53">
        <v>16.89</v>
      </c>
      <c r="W18" s="53" t="s">
        <v>384</v>
      </c>
      <c r="X18" s="53" t="s">
        <v>384</v>
      </c>
      <c r="Y18" s="53" t="s">
        <v>384</v>
      </c>
      <c r="Z18" s="51">
        <v>0.33</v>
      </c>
      <c r="AA18" s="51">
        <v>0.28000000000000003</v>
      </c>
      <c r="AB18" s="51">
        <v>0.18</v>
      </c>
      <c r="AC18" s="56">
        <v>466.52</v>
      </c>
      <c r="AD18" s="53">
        <v>405.66</v>
      </c>
      <c r="AE18" s="53">
        <v>360.15999999999997</v>
      </c>
      <c r="AF18" s="53">
        <v>1489.67</v>
      </c>
      <c r="AG18" s="53">
        <v>1276.9100000000001</v>
      </c>
      <c r="AH18" s="53">
        <v>1320.06</v>
      </c>
      <c r="AI18" s="51" t="s">
        <v>384</v>
      </c>
      <c r="AJ18" s="51" t="s">
        <v>384</v>
      </c>
      <c r="AK18" s="51" t="s">
        <v>384</v>
      </c>
      <c r="AL18" s="51" t="s">
        <v>384</v>
      </c>
      <c r="AM18" s="51" t="s">
        <v>384</v>
      </c>
      <c r="AN18" s="52">
        <v>0.63</v>
      </c>
    </row>
    <row r="19" spans="1:40">
      <c r="A19" s="35" t="s">
        <v>338</v>
      </c>
      <c r="B19" s="29" t="s">
        <v>223</v>
      </c>
      <c r="C19" s="24" t="s">
        <v>485</v>
      </c>
      <c r="D19" s="25" t="s">
        <v>548</v>
      </c>
      <c r="E19" s="25" t="s">
        <v>609</v>
      </c>
      <c r="F19" s="17">
        <v>6</v>
      </c>
      <c r="G19" s="20">
        <v>43000</v>
      </c>
      <c r="H19" s="21">
        <v>0.58611111111111114</v>
      </c>
      <c r="I19" s="17">
        <v>19</v>
      </c>
      <c r="J19" s="17">
        <v>7.15</v>
      </c>
      <c r="K19" s="17">
        <v>4070</v>
      </c>
      <c r="L19" s="17">
        <v>7.83</v>
      </c>
      <c r="M19" s="18">
        <v>1</v>
      </c>
      <c r="N19" s="18" t="s">
        <v>384</v>
      </c>
      <c r="O19" s="18" t="s">
        <v>384</v>
      </c>
      <c r="P19" s="18" t="s">
        <v>384</v>
      </c>
      <c r="Q19" s="53">
        <v>9.2000000000000011</v>
      </c>
      <c r="R19" s="53">
        <v>9.9499999999999993</v>
      </c>
      <c r="S19" s="53">
        <v>9.16</v>
      </c>
      <c r="T19" s="53">
        <v>25.09</v>
      </c>
      <c r="U19" s="53">
        <v>19.46</v>
      </c>
      <c r="V19" s="53">
        <v>16.279999999999998</v>
      </c>
      <c r="W19" s="53" t="s">
        <v>384</v>
      </c>
      <c r="X19" s="53" t="s">
        <v>384</v>
      </c>
      <c r="Y19" s="53" t="s">
        <v>384</v>
      </c>
      <c r="Z19" s="51">
        <v>0.26</v>
      </c>
      <c r="AA19" s="51">
        <v>0.24</v>
      </c>
      <c r="AB19" s="51">
        <v>0.18</v>
      </c>
      <c r="AC19" s="56">
        <v>537.95000000000005</v>
      </c>
      <c r="AD19" s="53">
        <v>418.93</v>
      </c>
      <c r="AE19" s="53">
        <v>386.98</v>
      </c>
      <c r="AF19" s="56">
        <v>2006.6200000000001</v>
      </c>
      <c r="AG19" s="53">
        <v>1568.45</v>
      </c>
      <c r="AH19" s="53">
        <v>1428.86</v>
      </c>
      <c r="AI19" s="51" t="s">
        <v>384</v>
      </c>
      <c r="AJ19" s="51" t="s">
        <v>384</v>
      </c>
      <c r="AK19" s="51" t="s">
        <v>384</v>
      </c>
      <c r="AL19" s="52">
        <v>1.1100000000000001</v>
      </c>
      <c r="AM19" s="51" t="s">
        <v>384</v>
      </c>
      <c r="AN19" s="51" t="s">
        <v>384</v>
      </c>
    </row>
    <row r="20" spans="1:40">
      <c r="A20" s="35" t="s">
        <v>339</v>
      </c>
      <c r="B20" s="29" t="s">
        <v>455</v>
      </c>
      <c r="C20" s="24" t="s">
        <v>485</v>
      </c>
      <c r="D20" s="25" t="s">
        <v>549</v>
      </c>
      <c r="E20" s="25" t="s">
        <v>610</v>
      </c>
      <c r="F20" s="17">
        <v>7</v>
      </c>
      <c r="G20" s="20">
        <v>43000</v>
      </c>
      <c r="H20" s="21">
        <v>0.59027777777777779</v>
      </c>
      <c r="I20" s="17">
        <v>18.5</v>
      </c>
      <c r="J20" s="17">
        <v>7.24</v>
      </c>
      <c r="K20" s="17">
        <v>4080</v>
      </c>
      <c r="L20" s="17">
        <v>7.84</v>
      </c>
      <c r="M20" s="18">
        <v>1</v>
      </c>
      <c r="N20" s="18" t="s">
        <v>384</v>
      </c>
      <c r="O20" s="47">
        <v>55.4</v>
      </c>
      <c r="P20" s="18" t="s">
        <v>384</v>
      </c>
      <c r="Q20" s="53">
        <v>9.2800000000000011</v>
      </c>
      <c r="R20" s="53">
        <v>9.2100000000000009</v>
      </c>
      <c r="S20" s="53">
        <v>9.2000000000000011</v>
      </c>
      <c r="T20" s="53">
        <v>25.25</v>
      </c>
      <c r="U20" s="53">
        <v>22.080000000000002</v>
      </c>
      <c r="V20" s="53">
        <v>19.510000000000002</v>
      </c>
      <c r="W20" s="53" t="s">
        <v>384</v>
      </c>
      <c r="X20" s="53" t="s">
        <v>384</v>
      </c>
      <c r="Y20" s="53" t="s">
        <v>384</v>
      </c>
      <c r="Z20" s="51">
        <v>0.27</v>
      </c>
      <c r="AA20" s="51">
        <v>0.37</v>
      </c>
      <c r="AB20" s="51">
        <v>0.29000000000000004</v>
      </c>
      <c r="AC20" s="53">
        <v>535.79999999999995</v>
      </c>
      <c r="AD20" s="53">
        <v>541.79</v>
      </c>
      <c r="AE20" s="56">
        <v>430.65</v>
      </c>
      <c r="AF20" s="53">
        <v>1976</v>
      </c>
      <c r="AG20" s="53">
        <v>2004.5</v>
      </c>
      <c r="AH20" s="56">
        <v>1599.1599999999999</v>
      </c>
      <c r="AI20" s="51" t="s">
        <v>384</v>
      </c>
      <c r="AJ20" s="51" t="s">
        <v>384</v>
      </c>
      <c r="AK20" s="51" t="s">
        <v>384</v>
      </c>
      <c r="AL20" s="51" t="s">
        <v>384</v>
      </c>
      <c r="AM20" s="52">
        <v>1.1200000000000001</v>
      </c>
      <c r="AN20" s="51" t="s">
        <v>384</v>
      </c>
    </row>
    <row r="21" spans="1:40">
      <c r="A21" s="35" t="s">
        <v>340</v>
      </c>
      <c r="B21" s="29" t="s">
        <v>189</v>
      </c>
      <c r="C21" s="24" t="s">
        <v>485</v>
      </c>
      <c r="D21" s="25" t="s">
        <v>550</v>
      </c>
      <c r="E21" s="25" t="s">
        <v>613</v>
      </c>
      <c r="F21" s="17">
        <v>7</v>
      </c>
      <c r="G21" s="20">
        <v>43000</v>
      </c>
      <c r="H21" s="21">
        <v>0.60069444444444442</v>
      </c>
      <c r="I21" s="17">
        <v>18.5</v>
      </c>
      <c r="J21" s="17">
        <v>7.16</v>
      </c>
      <c r="K21" s="17">
        <v>3030</v>
      </c>
      <c r="L21" s="17">
        <v>7.95</v>
      </c>
      <c r="M21" s="18">
        <v>1</v>
      </c>
      <c r="N21" s="47">
        <v>21.6</v>
      </c>
      <c r="O21" s="47">
        <v>35.6</v>
      </c>
      <c r="P21" s="18" t="s">
        <v>384</v>
      </c>
      <c r="Q21" s="53">
        <v>8.85</v>
      </c>
      <c r="R21" s="53">
        <v>8.68</v>
      </c>
      <c r="S21" s="53">
        <v>8.9499999999999993</v>
      </c>
      <c r="T21" s="53">
        <v>17.150000000000002</v>
      </c>
      <c r="U21" s="53">
        <v>26.840000000000003</v>
      </c>
      <c r="V21" s="53">
        <v>21.06</v>
      </c>
      <c r="W21" s="53" t="s">
        <v>384</v>
      </c>
      <c r="X21" s="53" t="s">
        <v>384</v>
      </c>
      <c r="Y21" s="53" t="s">
        <v>384</v>
      </c>
      <c r="Z21" s="51">
        <v>0.36</v>
      </c>
      <c r="AA21" s="51">
        <v>0.6</v>
      </c>
      <c r="AB21" s="51">
        <v>0.67</v>
      </c>
      <c r="AC21" s="53">
        <v>320.29000000000002</v>
      </c>
      <c r="AD21" s="56">
        <v>486.34999999999997</v>
      </c>
      <c r="AE21" s="53">
        <v>388.37</v>
      </c>
      <c r="AF21" s="53">
        <v>720.39</v>
      </c>
      <c r="AG21" s="56">
        <v>1100.1199999999999</v>
      </c>
      <c r="AH21" s="53">
        <v>884.64</v>
      </c>
      <c r="AI21" s="51" t="s">
        <v>384</v>
      </c>
      <c r="AJ21" s="51" t="s">
        <v>384</v>
      </c>
      <c r="AK21" s="51" t="s">
        <v>384</v>
      </c>
      <c r="AL21" s="51" t="s">
        <v>384</v>
      </c>
      <c r="AM21" s="52">
        <v>0.37</v>
      </c>
      <c r="AN21" s="51" t="s">
        <v>384</v>
      </c>
    </row>
    <row r="22" spans="1:40">
      <c r="A22" s="35" t="s">
        <v>341</v>
      </c>
      <c r="B22" s="29" t="s">
        <v>455</v>
      </c>
      <c r="C22" s="24" t="s">
        <v>485</v>
      </c>
      <c r="D22" s="25" t="s">
        <v>551</v>
      </c>
      <c r="E22" s="25" t="s">
        <v>614</v>
      </c>
      <c r="F22" s="17">
        <v>7</v>
      </c>
      <c r="G22" s="20">
        <v>43000</v>
      </c>
      <c r="H22" s="21">
        <v>0.61319444444444449</v>
      </c>
      <c r="I22" s="17">
        <v>19</v>
      </c>
      <c r="J22" s="17">
        <v>7.63</v>
      </c>
      <c r="K22" s="17">
        <v>2350</v>
      </c>
      <c r="L22" s="17">
        <v>8.5</v>
      </c>
      <c r="M22" s="18">
        <v>1</v>
      </c>
      <c r="N22" s="18" t="s">
        <v>384</v>
      </c>
      <c r="O22" s="47">
        <v>20.399999999999999</v>
      </c>
      <c r="P22" s="18" t="s">
        <v>384</v>
      </c>
      <c r="Q22" s="53">
        <v>8.8800000000000008</v>
      </c>
      <c r="R22" s="53">
        <v>8.77</v>
      </c>
      <c r="S22" s="53">
        <v>8.75</v>
      </c>
      <c r="T22" s="53">
        <v>38</v>
      </c>
      <c r="U22" s="53">
        <v>29.759999999999998</v>
      </c>
      <c r="V22" s="53">
        <v>39.92</v>
      </c>
      <c r="W22" s="53">
        <v>0.10999999999999999</v>
      </c>
      <c r="X22" s="53">
        <v>0.09</v>
      </c>
      <c r="Y22" s="53">
        <v>0.08</v>
      </c>
      <c r="Z22" s="51">
        <v>0.33</v>
      </c>
      <c r="AA22" s="51">
        <v>0.33</v>
      </c>
      <c r="AB22" s="51">
        <v>0.36</v>
      </c>
      <c r="AC22" s="53">
        <v>221.66</v>
      </c>
      <c r="AD22" s="53">
        <v>179.21</v>
      </c>
      <c r="AE22" s="53">
        <v>239.26</v>
      </c>
      <c r="AF22" s="53">
        <v>769.86</v>
      </c>
      <c r="AG22" s="53">
        <v>628.56000000000006</v>
      </c>
      <c r="AH22" s="53">
        <v>831.05000000000007</v>
      </c>
      <c r="AI22" s="51" t="s">
        <v>384</v>
      </c>
      <c r="AJ22" s="51" t="s">
        <v>384</v>
      </c>
      <c r="AK22" s="51" t="s">
        <v>384</v>
      </c>
      <c r="AL22" s="51" t="s">
        <v>384</v>
      </c>
      <c r="AM22" s="51">
        <v>0.28000000000000003</v>
      </c>
      <c r="AN22" s="51">
        <v>0.61</v>
      </c>
    </row>
    <row r="23" spans="1:40">
      <c r="A23" s="35" t="s">
        <v>342</v>
      </c>
      <c r="B23" s="29" t="s">
        <v>202</v>
      </c>
      <c r="C23" s="24" t="s">
        <v>485</v>
      </c>
      <c r="D23" s="25" t="s">
        <v>552</v>
      </c>
      <c r="E23" s="25" t="s">
        <v>615</v>
      </c>
      <c r="F23" s="17">
        <v>8</v>
      </c>
      <c r="G23" s="20">
        <v>43000</v>
      </c>
      <c r="H23" s="21">
        <v>0.62152777777777779</v>
      </c>
      <c r="I23" s="17">
        <v>19.5</v>
      </c>
      <c r="J23" s="17">
        <v>7.26</v>
      </c>
      <c r="K23" s="17">
        <v>3040</v>
      </c>
      <c r="L23" s="17">
        <v>7.38</v>
      </c>
      <c r="M23" s="18">
        <v>1</v>
      </c>
      <c r="N23" s="47">
        <v>437.9</v>
      </c>
      <c r="O23" s="18" t="s">
        <v>384</v>
      </c>
      <c r="P23" s="18" t="s">
        <v>384</v>
      </c>
      <c r="Q23" s="53">
        <v>8.93</v>
      </c>
      <c r="R23" s="53">
        <v>8.7799999999999994</v>
      </c>
      <c r="S23" s="53">
        <v>8.81</v>
      </c>
      <c r="T23" s="53">
        <v>20.299999999999997</v>
      </c>
      <c r="U23" s="53">
        <v>14.65</v>
      </c>
      <c r="V23" s="53">
        <v>16.25</v>
      </c>
      <c r="W23" s="53">
        <v>7.0000000000000007E-2</v>
      </c>
      <c r="X23" s="53" t="s">
        <v>384</v>
      </c>
      <c r="Y23" s="53">
        <v>0.04</v>
      </c>
      <c r="Z23" s="51">
        <v>0.51</v>
      </c>
      <c r="AA23" s="51">
        <v>0.36</v>
      </c>
      <c r="AB23" s="51">
        <v>0.53</v>
      </c>
      <c r="AC23" s="53">
        <v>337.96</v>
      </c>
      <c r="AD23" s="53">
        <v>271.86</v>
      </c>
      <c r="AE23" s="53">
        <v>294.98</v>
      </c>
      <c r="AF23" s="56">
        <v>840.22</v>
      </c>
      <c r="AG23" s="53">
        <v>670.09</v>
      </c>
      <c r="AH23" s="53">
        <v>719.62999999999988</v>
      </c>
      <c r="AI23" s="51" t="s">
        <v>384</v>
      </c>
      <c r="AJ23" s="51" t="s">
        <v>384</v>
      </c>
      <c r="AK23" s="51" t="s">
        <v>384</v>
      </c>
      <c r="AL23" s="51" t="s">
        <v>384</v>
      </c>
      <c r="AM23" s="51" t="s">
        <v>384</v>
      </c>
      <c r="AN23" s="51" t="s">
        <v>384</v>
      </c>
    </row>
    <row r="24" spans="1:40">
      <c r="A24" s="35" t="s">
        <v>343</v>
      </c>
      <c r="B24" s="29" t="s">
        <v>459</v>
      </c>
      <c r="C24" s="24" t="s">
        <v>485</v>
      </c>
      <c r="D24" s="25" t="s">
        <v>553</v>
      </c>
      <c r="E24" s="25" t="s">
        <v>616</v>
      </c>
      <c r="F24" s="17">
        <v>8</v>
      </c>
      <c r="G24" s="20">
        <v>43000</v>
      </c>
      <c r="H24" s="21">
        <v>0.62847222222222221</v>
      </c>
      <c r="I24" s="17">
        <v>18.5</v>
      </c>
      <c r="J24" s="17">
        <v>7.26</v>
      </c>
      <c r="K24" s="17">
        <v>3070</v>
      </c>
      <c r="L24" s="17">
        <v>8.09</v>
      </c>
      <c r="M24" s="18">
        <v>1</v>
      </c>
      <c r="N24" s="18" t="s">
        <v>384</v>
      </c>
      <c r="O24" s="18">
        <v>29.8</v>
      </c>
      <c r="P24" s="18">
        <v>24.6</v>
      </c>
      <c r="Q24" s="53">
        <v>8.98</v>
      </c>
      <c r="R24" s="53">
        <v>8.9</v>
      </c>
      <c r="S24" s="53">
        <v>8.92</v>
      </c>
      <c r="T24" s="53">
        <v>30.7</v>
      </c>
      <c r="U24" s="53">
        <v>20.57</v>
      </c>
      <c r="V24" s="53">
        <v>20.53</v>
      </c>
      <c r="W24" s="53">
        <v>0.06</v>
      </c>
      <c r="X24" s="53">
        <v>0.04</v>
      </c>
      <c r="Y24" s="53" t="s">
        <v>384</v>
      </c>
      <c r="Z24" s="51">
        <v>0.63</v>
      </c>
      <c r="AA24" s="51">
        <v>0.61</v>
      </c>
      <c r="AB24" s="51">
        <v>0.45999999999999996</v>
      </c>
      <c r="AC24" s="56">
        <v>488.53999999999996</v>
      </c>
      <c r="AD24" s="53">
        <v>395.42</v>
      </c>
      <c r="AE24" s="53">
        <v>331.92</v>
      </c>
      <c r="AF24" s="56">
        <v>1183.9100000000001</v>
      </c>
      <c r="AG24" s="53">
        <v>970.27</v>
      </c>
      <c r="AH24" s="53">
        <v>806.16</v>
      </c>
      <c r="AI24" s="51" t="s">
        <v>384</v>
      </c>
      <c r="AJ24" s="51" t="s">
        <v>384</v>
      </c>
      <c r="AK24" s="51" t="s">
        <v>384</v>
      </c>
      <c r="AL24" s="51" t="s">
        <v>384</v>
      </c>
      <c r="AM24" s="51" t="s">
        <v>384</v>
      </c>
      <c r="AN24" s="51" t="s">
        <v>384</v>
      </c>
    </row>
    <row r="25" spans="1:40">
      <c r="A25" s="35" t="s">
        <v>344</v>
      </c>
      <c r="B25" s="29" t="s">
        <v>460</v>
      </c>
      <c r="C25" s="24" t="s">
        <v>485</v>
      </c>
      <c r="D25" s="25" t="s">
        <v>554</v>
      </c>
      <c r="E25" s="25" t="s">
        <v>617</v>
      </c>
      <c r="F25" s="17">
        <v>8</v>
      </c>
      <c r="G25" s="20">
        <v>43000</v>
      </c>
      <c r="H25" s="21">
        <v>0.63402777777777775</v>
      </c>
      <c r="I25" s="17">
        <v>18.5</v>
      </c>
      <c r="J25" s="17">
        <v>7.41</v>
      </c>
      <c r="K25" s="17">
        <v>3030</v>
      </c>
      <c r="L25" s="17">
        <v>8.3699999999999992</v>
      </c>
      <c r="M25" s="18">
        <v>1</v>
      </c>
      <c r="N25" s="18">
        <v>17.100000000000001</v>
      </c>
      <c r="O25" s="18">
        <v>18.5</v>
      </c>
      <c r="P25" s="47">
        <v>23.4</v>
      </c>
      <c r="Q25" s="53">
        <v>8.9499999999999993</v>
      </c>
      <c r="R25" s="53">
        <v>8.85</v>
      </c>
      <c r="S25" s="53">
        <v>8.85</v>
      </c>
      <c r="T25" s="53">
        <v>23.75</v>
      </c>
      <c r="U25" s="53">
        <v>20.82</v>
      </c>
      <c r="V25" s="53">
        <v>17.869999999999997</v>
      </c>
      <c r="W25" s="53">
        <v>0.10999999999999999</v>
      </c>
      <c r="X25" s="53">
        <v>7.0000000000000007E-2</v>
      </c>
      <c r="Y25" s="53">
        <v>0.06</v>
      </c>
      <c r="Z25" s="52">
        <v>474.23</v>
      </c>
      <c r="AA25" s="51">
        <v>0.69000000000000006</v>
      </c>
      <c r="AB25" s="51">
        <v>0.6</v>
      </c>
      <c r="AC25" s="53">
        <v>433.22</v>
      </c>
      <c r="AD25" s="53">
        <v>418.09</v>
      </c>
      <c r="AE25" s="56">
        <v>341.68999999999994</v>
      </c>
      <c r="AF25" s="53">
        <v>1069.4199999999998</v>
      </c>
      <c r="AG25" s="53">
        <v>1018.0200000000001</v>
      </c>
      <c r="AH25" s="56">
        <v>837.64</v>
      </c>
      <c r="AI25" s="51" t="s">
        <v>384</v>
      </c>
      <c r="AJ25" s="51" t="s">
        <v>384</v>
      </c>
      <c r="AK25" s="51" t="s">
        <v>384</v>
      </c>
      <c r="AL25" s="51" t="s">
        <v>384</v>
      </c>
      <c r="AM25" s="51" t="s">
        <v>384</v>
      </c>
      <c r="AN25" s="51" t="s">
        <v>384</v>
      </c>
    </row>
    <row r="26" spans="1:40">
      <c r="A26" s="35" t="s">
        <v>345</v>
      </c>
      <c r="B26" s="29" t="s">
        <v>134</v>
      </c>
      <c r="C26" s="24" t="s">
        <v>485</v>
      </c>
      <c r="D26" s="25" t="s">
        <v>555</v>
      </c>
      <c r="E26" s="25" t="s">
        <v>618</v>
      </c>
      <c r="F26" s="17">
        <v>9</v>
      </c>
      <c r="G26" s="20">
        <v>43000</v>
      </c>
      <c r="H26" s="21">
        <v>0.64374999999999993</v>
      </c>
      <c r="I26" s="17">
        <v>18.5</v>
      </c>
      <c r="J26" s="17">
        <v>7.45</v>
      </c>
      <c r="K26" s="17">
        <v>3170</v>
      </c>
      <c r="L26" s="17">
        <v>8.4</v>
      </c>
      <c r="M26" s="18">
        <v>1</v>
      </c>
      <c r="N26" s="18">
        <v>25.8</v>
      </c>
      <c r="O26" s="18">
        <v>22.6</v>
      </c>
      <c r="P26" s="18">
        <v>19.899999999999999</v>
      </c>
      <c r="Q26" s="53">
        <v>8.94</v>
      </c>
      <c r="R26" s="53">
        <v>9.06</v>
      </c>
      <c r="S26" s="53">
        <v>8.84</v>
      </c>
      <c r="T26" s="53">
        <v>17.869999999999997</v>
      </c>
      <c r="U26" s="53">
        <v>17.869999999999997</v>
      </c>
      <c r="V26" s="53">
        <v>17.869999999999997</v>
      </c>
      <c r="W26" s="53">
        <v>0.05</v>
      </c>
      <c r="X26" s="53">
        <v>0.05</v>
      </c>
      <c r="Y26" s="53">
        <v>0.04</v>
      </c>
      <c r="Z26" s="51">
        <v>0.42999999999999994</v>
      </c>
      <c r="AA26" s="51">
        <v>0.69000000000000006</v>
      </c>
      <c r="AB26" s="51">
        <v>0.55000000000000004</v>
      </c>
      <c r="AC26" s="53">
        <v>322.89999999999998</v>
      </c>
      <c r="AD26" s="56">
        <v>468.58</v>
      </c>
      <c r="AE26" s="53">
        <v>385.09000000000003</v>
      </c>
      <c r="AF26" s="53">
        <v>808.16000000000008</v>
      </c>
      <c r="AG26" s="56">
        <v>1171.9199999999998</v>
      </c>
      <c r="AH26" s="53">
        <v>967.45</v>
      </c>
      <c r="AI26" s="51" t="s">
        <v>384</v>
      </c>
      <c r="AJ26" s="51" t="s">
        <v>384</v>
      </c>
      <c r="AK26" s="51" t="s">
        <v>384</v>
      </c>
      <c r="AL26" s="51" t="s">
        <v>384</v>
      </c>
      <c r="AM26" s="51" t="s">
        <v>384</v>
      </c>
      <c r="AN26" s="51" t="s">
        <v>384</v>
      </c>
    </row>
    <row r="27" spans="1:40">
      <c r="A27" s="35" t="s">
        <v>346</v>
      </c>
      <c r="B27" s="29" t="s">
        <v>180</v>
      </c>
      <c r="C27" s="24" t="s">
        <v>485</v>
      </c>
      <c r="D27" s="25" t="s">
        <v>556</v>
      </c>
      <c r="E27" s="25" t="s">
        <v>619</v>
      </c>
      <c r="F27" s="17">
        <v>9</v>
      </c>
      <c r="G27" s="20">
        <v>43000</v>
      </c>
      <c r="H27" s="21">
        <v>0.65416666666666667</v>
      </c>
      <c r="I27" s="17">
        <v>18.7</v>
      </c>
      <c r="J27" s="17">
        <v>7.6</v>
      </c>
      <c r="K27" s="17">
        <v>2620</v>
      </c>
      <c r="L27" s="17">
        <v>8.5399999999999991</v>
      </c>
      <c r="M27" s="18">
        <v>1</v>
      </c>
      <c r="N27" s="18">
        <v>49.4</v>
      </c>
      <c r="O27" s="18">
        <v>74.2</v>
      </c>
      <c r="P27" s="47">
        <v>300.7</v>
      </c>
      <c r="Q27" s="53">
        <v>8.629999999999999</v>
      </c>
      <c r="R27" s="53">
        <v>8.7100000000000009</v>
      </c>
      <c r="S27" s="53">
        <v>8.7100000000000009</v>
      </c>
      <c r="T27" s="53">
        <v>17.869999999999997</v>
      </c>
      <c r="U27" s="53">
        <v>17.869999999999997</v>
      </c>
      <c r="V27" s="53">
        <v>17.869999999999997</v>
      </c>
      <c r="W27" s="53">
        <v>0.12</v>
      </c>
      <c r="X27" s="53">
        <v>0.1</v>
      </c>
      <c r="Y27" s="53">
        <v>0.13</v>
      </c>
      <c r="Z27" s="51">
        <v>1.55</v>
      </c>
      <c r="AA27" s="51">
        <v>1.34</v>
      </c>
      <c r="AB27" s="51">
        <v>1.8399999999999999</v>
      </c>
      <c r="AC27" s="53">
        <v>261.15999999999997</v>
      </c>
      <c r="AD27" s="53">
        <v>225.01999999999998</v>
      </c>
      <c r="AE27" s="53">
        <v>318.56</v>
      </c>
      <c r="AF27" s="53">
        <v>742.6</v>
      </c>
      <c r="AG27" s="53">
        <v>629.08000000000004</v>
      </c>
      <c r="AH27" s="56">
        <v>900.81000000000006</v>
      </c>
      <c r="AI27" s="51" t="s">
        <v>384</v>
      </c>
      <c r="AJ27" s="51" t="s">
        <v>384</v>
      </c>
      <c r="AK27" s="51" t="s">
        <v>384</v>
      </c>
      <c r="AL27" s="51" t="s">
        <v>384</v>
      </c>
      <c r="AM27" s="51" t="s">
        <v>384</v>
      </c>
      <c r="AN27" s="51" t="s">
        <v>384</v>
      </c>
    </row>
    <row r="28" spans="1:40">
      <c r="A28" s="35" t="s">
        <v>347</v>
      </c>
      <c r="B28" s="29" t="s">
        <v>128</v>
      </c>
      <c r="C28" s="24" t="s">
        <v>485</v>
      </c>
      <c r="D28" s="25" t="s">
        <v>557</v>
      </c>
      <c r="E28" s="25" t="s">
        <v>620</v>
      </c>
      <c r="F28" s="17">
        <v>9</v>
      </c>
      <c r="G28" s="20">
        <v>43000</v>
      </c>
      <c r="H28" s="21">
        <v>0.66041666666666665</v>
      </c>
      <c r="I28" s="17">
        <v>18.7</v>
      </c>
      <c r="J28" s="17">
        <v>7.58</v>
      </c>
      <c r="K28" s="17">
        <v>2620</v>
      </c>
      <c r="L28" s="17">
        <v>8.5500000000000007</v>
      </c>
      <c r="M28" s="18">
        <v>1</v>
      </c>
      <c r="N28" s="18">
        <v>40</v>
      </c>
      <c r="O28" s="18">
        <v>42.6</v>
      </c>
      <c r="P28" s="18">
        <v>39.299999999999997</v>
      </c>
      <c r="Q28" s="53">
        <v>8.75</v>
      </c>
      <c r="R28" s="53">
        <v>9.27</v>
      </c>
      <c r="S28" s="53">
        <v>8.629999999999999</v>
      </c>
      <c r="T28" s="53">
        <v>17.869999999999997</v>
      </c>
      <c r="U28" s="53">
        <v>17.869999999999997</v>
      </c>
      <c r="V28" s="53">
        <v>17.869999999999997</v>
      </c>
      <c r="W28" s="53">
        <v>0.08</v>
      </c>
      <c r="X28" s="53">
        <v>7.0000000000000007E-2</v>
      </c>
      <c r="Y28" s="56">
        <v>0.03</v>
      </c>
      <c r="Z28" s="51">
        <v>1.5</v>
      </c>
      <c r="AA28" s="51">
        <v>1.29</v>
      </c>
      <c r="AB28" s="51">
        <v>1.33</v>
      </c>
      <c r="AC28" s="53">
        <v>281.88</v>
      </c>
      <c r="AD28" s="53">
        <v>230.71</v>
      </c>
      <c r="AE28" s="53">
        <v>234.24</v>
      </c>
      <c r="AF28" s="56">
        <v>771.48</v>
      </c>
      <c r="AG28" s="53">
        <v>637.55999999999995</v>
      </c>
      <c r="AH28" s="53">
        <v>644.78</v>
      </c>
      <c r="AI28" s="51" t="s">
        <v>384</v>
      </c>
      <c r="AJ28" s="51" t="s">
        <v>384</v>
      </c>
      <c r="AK28" s="51" t="s">
        <v>384</v>
      </c>
      <c r="AL28" s="51" t="s">
        <v>384</v>
      </c>
      <c r="AM28" s="51" t="s">
        <v>384</v>
      </c>
      <c r="AN28" s="51" t="s">
        <v>384</v>
      </c>
    </row>
    <row r="29" spans="1:40">
      <c r="A29" s="35" t="s">
        <v>348</v>
      </c>
      <c r="B29" s="29" t="s">
        <v>117</v>
      </c>
      <c r="C29" s="24" t="s">
        <v>485</v>
      </c>
      <c r="D29" s="25" t="s">
        <v>558</v>
      </c>
      <c r="E29" s="25" t="s">
        <v>621</v>
      </c>
      <c r="F29" s="17">
        <v>10</v>
      </c>
      <c r="G29" s="20">
        <v>43000</v>
      </c>
      <c r="H29" s="21">
        <v>0.67499999999999993</v>
      </c>
      <c r="I29" s="17">
        <v>18.7</v>
      </c>
      <c r="J29" s="17">
        <v>7.89</v>
      </c>
      <c r="K29" s="17">
        <v>2063</v>
      </c>
      <c r="L29" s="17">
        <v>8.64</v>
      </c>
      <c r="M29" s="18">
        <v>1</v>
      </c>
      <c r="N29" s="18" t="s">
        <v>384</v>
      </c>
      <c r="O29" s="18">
        <v>17.100000000000001</v>
      </c>
      <c r="P29" s="18">
        <v>16.100000000000001</v>
      </c>
      <c r="Q29" s="53">
        <v>8.629999999999999</v>
      </c>
      <c r="R29" s="53">
        <v>8.61</v>
      </c>
      <c r="S29" s="53">
        <v>8.6199999999999992</v>
      </c>
      <c r="T29" s="53">
        <v>17.869999999999997</v>
      </c>
      <c r="U29" s="53">
        <v>17.869999999999997</v>
      </c>
      <c r="V29" s="53">
        <v>17.869999999999997</v>
      </c>
      <c r="W29" s="53">
        <v>0.17</v>
      </c>
      <c r="X29" s="53">
        <v>0.15</v>
      </c>
      <c r="Y29" s="53">
        <v>0.13</v>
      </c>
      <c r="Z29" s="52">
        <v>366.22999999999996</v>
      </c>
      <c r="AA29" s="51">
        <v>0.41000000000000003</v>
      </c>
      <c r="AB29" s="51">
        <v>0.31</v>
      </c>
      <c r="AC29" s="53">
        <v>221.52</v>
      </c>
      <c r="AD29" s="53">
        <v>201.13</v>
      </c>
      <c r="AE29" s="53">
        <v>182.51000000000002</v>
      </c>
      <c r="AF29" s="53">
        <v>664.04</v>
      </c>
      <c r="AG29" s="53">
        <v>604.25</v>
      </c>
      <c r="AH29" s="56">
        <v>552.47</v>
      </c>
      <c r="AI29" s="51" t="s">
        <v>384</v>
      </c>
      <c r="AJ29" s="51" t="s">
        <v>384</v>
      </c>
      <c r="AK29" s="51" t="s">
        <v>384</v>
      </c>
      <c r="AL29" s="51" t="s">
        <v>384</v>
      </c>
      <c r="AM29" s="51" t="s">
        <v>384</v>
      </c>
      <c r="AN29" s="51" t="s">
        <v>384</v>
      </c>
    </row>
    <row r="30" spans="1:40">
      <c r="A30" s="35" t="s">
        <v>349</v>
      </c>
      <c r="B30" s="29" t="s">
        <v>461</v>
      </c>
      <c r="C30" s="24" t="s">
        <v>485</v>
      </c>
      <c r="D30" s="25" t="s">
        <v>559</v>
      </c>
      <c r="E30" s="25" t="s">
        <v>622</v>
      </c>
      <c r="F30" s="17">
        <v>10</v>
      </c>
      <c r="G30" s="20">
        <v>43000</v>
      </c>
      <c r="H30" s="21">
        <v>0.67638888888888893</v>
      </c>
      <c r="I30" s="17">
        <v>18.5</v>
      </c>
      <c r="J30" s="17">
        <v>7.77</v>
      </c>
      <c r="K30" s="17">
        <v>2400</v>
      </c>
      <c r="L30" s="17">
        <v>8.5</v>
      </c>
      <c r="M30" s="18">
        <v>1</v>
      </c>
      <c r="N30" s="18">
        <v>36.6</v>
      </c>
      <c r="O30" s="18">
        <v>36.4</v>
      </c>
      <c r="P30" s="18">
        <v>46.4</v>
      </c>
      <c r="Q30" s="53">
        <v>8.58</v>
      </c>
      <c r="R30" s="53">
        <v>8.64</v>
      </c>
      <c r="S30" s="53">
        <v>8.67</v>
      </c>
      <c r="T30" s="53">
        <v>17.869999999999997</v>
      </c>
      <c r="U30" s="53">
        <v>17.869999999999997</v>
      </c>
      <c r="V30" s="53">
        <v>17.869999999999997</v>
      </c>
      <c r="W30" s="56">
        <v>0.15</v>
      </c>
      <c r="X30" s="53">
        <v>0.03</v>
      </c>
      <c r="Y30" s="53">
        <v>0.03</v>
      </c>
      <c r="Z30" s="51">
        <v>0.55000000000000004</v>
      </c>
      <c r="AA30" s="51">
        <v>0.47</v>
      </c>
      <c r="AB30" s="51">
        <v>0.52</v>
      </c>
      <c r="AC30" s="53">
        <v>206.74</v>
      </c>
      <c r="AD30" s="53">
        <v>204.39</v>
      </c>
      <c r="AE30" s="53">
        <v>175.97000000000003</v>
      </c>
      <c r="AF30" s="53">
        <v>917.95</v>
      </c>
      <c r="AG30" s="53">
        <v>908.70999999999992</v>
      </c>
      <c r="AH30" s="56">
        <v>781.55</v>
      </c>
      <c r="AI30" s="51" t="s">
        <v>384</v>
      </c>
      <c r="AJ30" s="51" t="s">
        <v>384</v>
      </c>
      <c r="AK30" s="51" t="s">
        <v>384</v>
      </c>
      <c r="AL30" s="51" t="s">
        <v>384</v>
      </c>
      <c r="AM30" s="51" t="s">
        <v>384</v>
      </c>
      <c r="AN30" s="51" t="s">
        <v>384</v>
      </c>
    </row>
    <row r="31" spans="1:40">
      <c r="A31" s="35" t="s">
        <v>350</v>
      </c>
      <c r="B31" s="29" t="s">
        <v>226</v>
      </c>
      <c r="C31" s="24" t="s">
        <v>485</v>
      </c>
      <c r="D31" s="27" t="s">
        <v>560</v>
      </c>
      <c r="E31" s="27" t="s">
        <v>623</v>
      </c>
      <c r="F31" s="17">
        <v>10</v>
      </c>
      <c r="G31" s="20">
        <v>43000</v>
      </c>
      <c r="H31" s="21">
        <v>0.69236111111111109</v>
      </c>
      <c r="I31" s="17">
        <v>18.7</v>
      </c>
      <c r="J31" s="17">
        <v>7.51</v>
      </c>
      <c r="K31" s="17">
        <v>2350</v>
      </c>
      <c r="L31" s="17">
        <v>8.49</v>
      </c>
      <c r="M31" s="18">
        <v>1</v>
      </c>
      <c r="N31" s="47">
        <v>44.2</v>
      </c>
      <c r="O31" s="47">
        <v>60.1</v>
      </c>
      <c r="P31" s="47">
        <v>33.4</v>
      </c>
      <c r="Q31" s="53">
        <v>8.86</v>
      </c>
      <c r="R31" s="53">
        <v>8.65</v>
      </c>
      <c r="S31" s="53">
        <v>8.68</v>
      </c>
      <c r="T31" s="53">
        <v>17.869999999999997</v>
      </c>
      <c r="U31" s="53">
        <v>17.869999999999997</v>
      </c>
      <c r="V31" s="53">
        <v>17.869999999999997</v>
      </c>
      <c r="W31" s="53">
        <v>0.02</v>
      </c>
      <c r="X31" s="53">
        <v>0.03</v>
      </c>
      <c r="Y31" s="53">
        <v>0.03</v>
      </c>
      <c r="Z31" s="51">
        <v>0.5</v>
      </c>
      <c r="AA31" s="51">
        <v>0.66</v>
      </c>
      <c r="AB31" s="51">
        <v>0.56000000000000005</v>
      </c>
      <c r="AC31" s="53">
        <v>181.54</v>
      </c>
      <c r="AD31" s="53">
        <v>264.85000000000002</v>
      </c>
      <c r="AE31" s="53">
        <v>220.06</v>
      </c>
      <c r="AF31" s="53">
        <v>606.06000000000006</v>
      </c>
      <c r="AG31" s="56">
        <v>878.94999999999993</v>
      </c>
      <c r="AH31" s="53">
        <v>733.73</v>
      </c>
      <c r="AI31" s="51" t="s">
        <v>384</v>
      </c>
      <c r="AJ31" s="51" t="s">
        <v>384</v>
      </c>
      <c r="AK31" s="51" t="s">
        <v>384</v>
      </c>
      <c r="AL31" s="51" t="s">
        <v>384</v>
      </c>
      <c r="AM31" s="51" t="s">
        <v>384</v>
      </c>
      <c r="AN31" s="51" t="s">
        <v>384</v>
      </c>
    </row>
    <row r="32" spans="1:40" ht="15" customHeight="1">
      <c r="A32" s="35" t="s">
        <v>351</v>
      </c>
      <c r="B32" s="29" t="s">
        <v>256</v>
      </c>
      <c r="C32" s="24" t="s">
        <v>486</v>
      </c>
      <c r="D32" s="25" t="s">
        <v>561</v>
      </c>
      <c r="E32" s="25" t="s">
        <v>624</v>
      </c>
      <c r="F32" s="17">
        <v>11</v>
      </c>
      <c r="G32" s="20">
        <v>43001</v>
      </c>
      <c r="H32" s="21">
        <v>0.67708333333333337</v>
      </c>
      <c r="I32" s="17">
        <v>18.5</v>
      </c>
      <c r="J32" s="17">
        <v>7.73</v>
      </c>
      <c r="K32" s="17">
        <v>1017</v>
      </c>
      <c r="L32" s="17">
        <v>9.39</v>
      </c>
      <c r="M32" s="17">
        <f>15/50</f>
        <v>0.3</v>
      </c>
      <c r="N32" s="22" t="s">
        <v>384</v>
      </c>
      <c r="O32" s="18" t="s">
        <v>384</v>
      </c>
      <c r="P32" s="48">
        <v>26.856639041884129</v>
      </c>
      <c r="Q32" s="56">
        <f>0.85*M32</f>
        <v>0.255</v>
      </c>
      <c r="R32" s="53">
        <v>0.85199999999999998</v>
      </c>
      <c r="S32" s="53">
        <v>0.85199999999999998</v>
      </c>
      <c r="T32" s="53">
        <v>3.2770000000000001</v>
      </c>
      <c r="U32" s="56">
        <v>2.7330000000000001</v>
      </c>
      <c r="V32" s="56">
        <v>4.851</v>
      </c>
      <c r="W32" s="53" t="s">
        <v>384</v>
      </c>
      <c r="X32" s="53" t="s">
        <v>384</v>
      </c>
      <c r="Y32" s="53" t="s">
        <v>384</v>
      </c>
      <c r="Z32" s="51">
        <v>0.109</v>
      </c>
      <c r="AA32" s="51">
        <v>9.5000000000000001E-2</v>
      </c>
      <c r="AB32" s="51">
        <v>0.14099999999999999</v>
      </c>
      <c r="AC32" s="53">
        <v>11.757999999999999</v>
      </c>
      <c r="AD32" s="53">
        <v>9.7469999999999999</v>
      </c>
      <c r="AE32" s="56">
        <v>17.823</v>
      </c>
      <c r="AF32" s="53">
        <v>64.221000000000004</v>
      </c>
      <c r="AG32" s="53">
        <v>52.826000000000001</v>
      </c>
      <c r="AH32" s="56">
        <v>96.777000000000001</v>
      </c>
      <c r="AI32" s="51" t="s">
        <v>384</v>
      </c>
      <c r="AJ32" s="51" t="s">
        <v>384</v>
      </c>
      <c r="AK32" s="51" t="s">
        <v>384</v>
      </c>
      <c r="AL32" s="51" t="s">
        <v>384</v>
      </c>
      <c r="AM32" s="51" t="s">
        <v>384</v>
      </c>
      <c r="AN32" s="51" t="s">
        <v>384</v>
      </c>
    </row>
    <row r="33" spans="1:40">
      <c r="A33" s="35" t="s">
        <v>352</v>
      </c>
      <c r="B33" s="29" t="s">
        <v>462</v>
      </c>
      <c r="C33" s="24" t="s">
        <v>486</v>
      </c>
      <c r="D33" s="25" t="s">
        <v>562</v>
      </c>
      <c r="E33" s="25" t="s">
        <v>625</v>
      </c>
      <c r="F33" s="17">
        <v>11</v>
      </c>
      <c r="G33" s="20">
        <v>43001</v>
      </c>
      <c r="H33" s="21">
        <v>0.6958333333333333</v>
      </c>
      <c r="I33" s="17">
        <v>18.5</v>
      </c>
      <c r="J33" s="17">
        <v>8.0399999999999991</v>
      </c>
      <c r="K33" s="17">
        <v>1008</v>
      </c>
      <c r="L33" s="17">
        <v>9.65</v>
      </c>
      <c r="M33" s="17">
        <f>15/50</f>
        <v>0.3</v>
      </c>
      <c r="N33" s="22" t="s">
        <v>384</v>
      </c>
      <c r="O33" s="18" t="s">
        <v>384</v>
      </c>
      <c r="P33" s="18" t="s">
        <v>384</v>
      </c>
      <c r="Q33" s="53">
        <v>0.85099999999999998</v>
      </c>
      <c r="R33" s="53">
        <v>0.84799999999999998</v>
      </c>
      <c r="S33" s="53">
        <v>0.85399999999999998</v>
      </c>
      <c r="T33" s="53">
        <v>3.242</v>
      </c>
      <c r="U33" s="53">
        <v>3.08</v>
      </c>
      <c r="V33" s="56">
        <v>4.8789999999999996</v>
      </c>
      <c r="W33" s="53" t="s">
        <v>384</v>
      </c>
      <c r="X33" s="53" t="s">
        <v>384</v>
      </c>
      <c r="Y33" s="53" t="s">
        <v>384</v>
      </c>
      <c r="Z33" s="51">
        <v>0.108</v>
      </c>
      <c r="AA33" s="51">
        <v>9.9000000000000005E-2</v>
      </c>
      <c r="AB33" s="51">
        <v>0.17299999999999999</v>
      </c>
      <c r="AC33" s="53">
        <v>11.779</v>
      </c>
      <c r="AD33" s="53">
        <v>11.042</v>
      </c>
      <c r="AE33" s="56">
        <v>18.164000000000001</v>
      </c>
      <c r="AF33" s="53">
        <v>63.179000000000002</v>
      </c>
      <c r="AG33" s="53">
        <v>58.756</v>
      </c>
      <c r="AH33" s="56">
        <v>97.540999999999997</v>
      </c>
      <c r="AI33" s="51" t="s">
        <v>384</v>
      </c>
      <c r="AJ33" s="51" t="s">
        <v>384</v>
      </c>
      <c r="AK33" s="51" t="s">
        <v>384</v>
      </c>
      <c r="AL33" s="51" t="s">
        <v>384</v>
      </c>
      <c r="AM33" s="51" t="s">
        <v>384</v>
      </c>
      <c r="AN33" s="51" t="s">
        <v>384</v>
      </c>
    </row>
    <row r="34" spans="1:40">
      <c r="A34" s="35" t="s">
        <v>353</v>
      </c>
      <c r="B34" s="29" t="s">
        <v>455</v>
      </c>
      <c r="C34" s="24" t="s">
        <v>486</v>
      </c>
      <c r="D34" s="25" t="s">
        <v>564</v>
      </c>
      <c r="E34" s="25" t="s">
        <v>626</v>
      </c>
      <c r="F34" s="17">
        <v>11</v>
      </c>
      <c r="G34" s="20">
        <v>43001</v>
      </c>
      <c r="H34" s="21">
        <v>0.84097222222222223</v>
      </c>
      <c r="I34" s="17">
        <v>18</v>
      </c>
      <c r="J34" s="17">
        <v>7.75</v>
      </c>
      <c r="K34" s="17">
        <v>689</v>
      </c>
      <c r="L34" s="17">
        <v>9.76</v>
      </c>
      <c r="M34" s="17">
        <f>25/50</f>
        <v>0.5</v>
      </c>
      <c r="N34" s="22" t="s">
        <v>384</v>
      </c>
      <c r="O34" s="18" t="s">
        <v>384</v>
      </c>
      <c r="P34" s="18" t="s">
        <v>384</v>
      </c>
      <c r="Q34" s="56">
        <v>0.85</v>
      </c>
      <c r="R34" s="53" t="s">
        <v>384</v>
      </c>
      <c r="S34" s="53" t="s">
        <v>384</v>
      </c>
      <c r="T34" s="53">
        <v>2.69</v>
      </c>
      <c r="U34" s="53">
        <v>2.57</v>
      </c>
      <c r="V34" s="56">
        <v>3.9910000000000001</v>
      </c>
      <c r="W34" s="53" t="s">
        <v>384</v>
      </c>
      <c r="X34" s="53" t="s">
        <v>384</v>
      </c>
      <c r="Y34" s="53" t="s">
        <v>384</v>
      </c>
      <c r="Z34" s="51">
        <v>0.17</v>
      </c>
      <c r="AA34" s="51">
        <v>0.17100000000000001</v>
      </c>
      <c r="AB34" s="51">
        <v>0.24199999999999999</v>
      </c>
      <c r="AC34" s="53">
        <v>11.319000000000001</v>
      </c>
      <c r="AD34" s="53">
        <v>10.792</v>
      </c>
      <c r="AE34" s="56">
        <v>17.088999999999999</v>
      </c>
      <c r="AF34" s="53">
        <v>79.147000000000006</v>
      </c>
      <c r="AG34" s="53">
        <v>74.968999999999994</v>
      </c>
      <c r="AH34" s="56">
        <v>120.19799999999999</v>
      </c>
      <c r="AI34" s="51" t="s">
        <v>384</v>
      </c>
      <c r="AJ34" s="51" t="s">
        <v>384</v>
      </c>
      <c r="AK34" s="51" t="s">
        <v>384</v>
      </c>
      <c r="AL34" s="51" t="s">
        <v>384</v>
      </c>
      <c r="AM34" s="51" t="s">
        <v>384</v>
      </c>
      <c r="AN34" s="51" t="s">
        <v>384</v>
      </c>
    </row>
    <row r="35" spans="1:40">
      <c r="A35" s="35" t="s">
        <v>354</v>
      </c>
      <c r="B35" s="29" t="s">
        <v>463</v>
      </c>
      <c r="C35" s="24" t="s">
        <v>486</v>
      </c>
      <c r="D35" s="25" t="s">
        <v>563</v>
      </c>
      <c r="E35" s="25" t="s">
        <v>627</v>
      </c>
      <c r="F35" s="17">
        <v>12</v>
      </c>
      <c r="G35" s="20">
        <v>43001</v>
      </c>
      <c r="H35" s="21">
        <v>0.69791666666666663</v>
      </c>
      <c r="I35" s="17">
        <v>18.5</v>
      </c>
      <c r="J35" s="17">
        <v>7.75</v>
      </c>
      <c r="K35" s="17">
        <v>1023</v>
      </c>
      <c r="L35" s="17">
        <v>9.43</v>
      </c>
      <c r="M35" s="17">
        <f>15/50</f>
        <v>0.3</v>
      </c>
      <c r="N35" s="18" t="s">
        <v>384</v>
      </c>
      <c r="O35" s="48">
        <v>82.417727166326969</v>
      </c>
      <c r="P35" s="23">
        <v>14.494406124268295</v>
      </c>
      <c r="Q35" s="56">
        <v>0.85499999999999998</v>
      </c>
      <c r="R35" s="53" t="s">
        <v>384</v>
      </c>
      <c r="S35" s="53" t="s">
        <v>384</v>
      </c>
      <c r="T35" s="53">
        <v>3.3980000000000001</v>
      </c>
      <c r="U35" s="53">
        <v>2.819</v>
      </c>
      <c r="V35" s="56">
        <v>5.0439999999999996</v>
      </c>
      <c r="W35" s="53" t="s">
        <v>384</v>
      </c>
      <c r="X35" s="53" t="s">
        <v>384</v>
      </c>
      <c r="Y35" s="53" t="s">
        <v>384</v>
      </c>
      <c r="Z35" s="51">
        <v>8.5999999999999993E-2</v>
      </c>
      <c r="AA35" s="51">
        <v>9.0999999999999998E-2</v>
      </c>
      <c r="AB35" s="51">
        <v>0.17899999999999999</v>
      </c>
      <c r="AC35" s="53">
        <v>11.545999999999999</v>
      </c>
      <c r="AD35" s="53">
        <v>10.285</v>
      </c>
      <c r="AE35" s="56">
        <v>18.295999999999999</v>
      </c>
      <c r="AF35" s="53">
        <v>62.241999999999997</v>
      </c>
      <c r="AG35" s="53">
        <v>55.07</v>
      </c>
      <c r="AH35" s="56">
        <v>98.706999999999994</v>
      </c>
      <c r="AI35" s="51" t="s">
        <v>384</v>
      </c>
      <c r="AJ35" s="51" t="s">
        <v>384</v>
      </c>
      <c r="AK35" s="51" t="s">
        <v>384</v>
      </c>
      <c r="AL35" s="51" t="s">
        <v>384</v>
      </c>
      <c r="AM35" s="51" t="s">
        <v>384</v>
      </c>
      <c r="AN35" s="51" t="s">
        <v>384</v>
      </c>
    </row>
    <row r="36" spans="1:40">
      <c r="A36" s="35" t="s">
        <v>355</v>
      </c>
      <c r="B36" s="29" t="s">
        <v>464</v>
      </c>
      <c r="C36" s="24" t="s">
        <v>486</v>
      </c>
      <c r="D36" s="25" t="s">
        <v>565</v>
      </c>
      <c r="E36" s="25" t="s">
        <v>628</v>
      </c>
      <c r="F36" s="17">
        <v>12</v>
      </c>
      <c r="G36" s="20">
        <v>43001</v>
      </c>
      <c r="H36" s="21">
        <v>0.70833333333333337</v>
      </c>
      <c r="I36" s="17">
        <v>18.5</v>
      </c>
      <c r="J36" s="17">
        <v>7.54</v>
      </c>
      <c r="K36" s="17">
        <v>1021</v>
      </c>
      <c r="L36" s="17">
        <v>9.4600000000000009</v>
      </c>
      <c r="M36" s="17">
        <f>15/50</f>
        <v>0.3</v>
      </c>
      <c r="N36" s="48">
        <v>81.303641789681365</v>
      </c>
      <c r="O36" s="23">
        <v>21.234339227762131</v>
      </c>
      <c r="P36" s="18" t="s">
        <v>384</v>
      </c>
      <c r="Q36" s="53" t="s">
        <v>384</v>
      </c>
      <c r="R36" s="53" t="s">
        <v>384</v>
      </c>
      <c r="S36" s="56">
        <v>0.85499999999999998</v>
      </c>
      <c r="T36" s="53">
        <v>3.4449999999999998</v>
      </c>
      <c r="U36" s="53">
        <v>2.702</v>
      </c>
      <c r="V36" s="56">
        <v>4.5999999999999996</v>
      </c>
      <c r="W36" s="53" t="s">
        <v>384</v>
      </c>
      <c r="X36" s="53" t="s">
        <v>384</v>
      </c>
      <c r="Y36" s="53" t="s">
        <v>384</v>
      </c>
      <c r="Z36" s="51">
        <v>0.109</v>
      </c>
      <c r="AA36" s="51">
        <v>9.6000000000000002E-2</v>
      </c>
      <c r="AB36" s="51">
        <v>0.151</v>
      </c>
      <c r="AC36" s="53">
        <v>11.641999999999999</v>
      </c>
      <c r="AD36" s="53">
        <v>10.65</v>
      </c>
      <c r="AE36" s="56">
        <v>18.713999999999999</v>
      </c>
      <c r="AF36" s="53">
        <v>60.92</v>
      </c>
      <c r="AG36" s="53">
        <v>55.287999999999997</v>
      </c>
      <c r="AH36" s="56">
        <v>97.876000000000005</v>
      </c>
      <c r="AI36" s="51" t="s">
        <v>384</v>
      </c>
      <c r="AJ36" s="51" t="s">
        <v>384</v>
      </c>
      <c r="AK36" s="51" t="s">
        <v>384</v>
      </c>
      <c r="AL36" s="51" t="s">
        <v>384</v>
      </c>
      <c r="AM36" s="51" t="s">
        <v>384</v>
      </c>
      <c r="AN36" s="51" t="s">
        <v>384</v>
      </c>
    </row>
    <row r="37" spans="1:40">
      <c r="A37" s="35" t="s">
        <v>356</v>
      </c>
      <c r="B37" s="29" t="s">
        <v>465</v>
      </c>
      <c r="C37" s="24" t="s">
        <v>486</v>
      </c>
      <c r="D37" s="25" t="s">
        <v>566</v>
      </c>
      <c r="E37" s="25" t="s">
        <v>629</v>
      </c>
      <c r="F37" s="17">
        <v>12</v>
      </c>
      <c r="G37" s="20">
        <v>43001</v>
      </c>
      <c r="H37" s="21">
        <v>0.84375</v>
      </c>
      <c r="I37" s="17">
        <v>18.100000000000001</v>
      </c>
      <c r="J37" s="17">
        <v>7.92</v>
      </c>
      <c r="K37" s="17">
        <v>695</v>
      </c>
      <c r="L37" s="17">
        <v>9.49</v>
      </c>
      <c r="M37" s="18">
        <f>25/50</f>
        <v>0.5</v>
      </c>
      <c r="N37" s="48">
        <v>64.037928410461689</v>
      </c>
      <c r="O37" s="18" t="s">
        <v>384</v>
      </c>
      <c r="P37" s="18" t="s">
        <v>384</v>
      </c>
      <c r="Q37" s="53" t="s">
        <v>384</v>
      </c>
      <c r="R37" s="53" t="s">
        <v>384</v>
      </c>
      <c r="S37" s="53" t="s">
        <v>384</v>
      </c>
      <c r="T37" s="53">
        <v>2.5710000000000002</v>
      </c>
      <c r="U37" s="53">
        <v>2.383</v>
      </c>
      <c r="V37" s="56">
        <v>4.1989999999999998</v>
      </c>
      <c r="W37" s="53" t="s">
        <v>384</v>
      </c>
      <c r="X37" s="53" t="s">
        <v>384</v>
      </c>
      <c r="Y37" s="53" t="s">
        <v>384</v>
      </c>
      <c r="Z37" s="51">
        <v>0.16600000000000001</v>
      </c>
      <c r="AA37" s="51">
        <v>0.15</v>
      </c>
      <c r="AB37" s="51">
        <v>0.27300000000000002</v>
      </c>
      <c r="AC37" s="53">
        <v>10.805999999999999</v>
      </c>
      <c r="AD37" s="53">
        <v>9.9510000000000005</v>
      </c>
      <c r="AE37" s="56">
        <v>17.326000000000001</v>
      </c>
      <c r="AF37" s="53">
        <v>76.968000000000004</v>
      </c>
      <c r="AG37" s="53">
        <v>67.432000000000002</v>
      </c>
      <c r="AH37" s="56">
        <v>119.193</v>
      </c>
      <c r="AI37" s="51" t="s">
        <v>384</v>
      </c>
      <c r="AJ37" s="51" t="s">
        <v>384</v>
      </c>
      <c r="AK37" s="51" t="s">
        <v>384</v>
      </c>
      <c r="AL37" s="51" t="s">
        <v>384</v>
      </c>
      <c r="AM37" s="51" t="s">
        <v>384</v>
      </c>
      <c r="AN37" s="51" t="s">
        <v>384</v>
      </c>
    </row>
    <row r="38" spans="1:40">
      <c r="A38" s="35" t="s">
        <v>357</v>
      </c>
      <c r="B38" s="29" t="s">
        <v>466</v>
      </c>
      <c r="C38" s="24" t="s">
        <v>486</v>
      </c>
      <c r="D38" s="25" t="s">
        <v>567</v>
      </c>
      <c r="E38" s="25" t="s">
        <v>630</v>
      </c>
      <c r="F38" s="17">
        <v>13</v>
      </c>
      <c r="G38" s="20">
        <v>43001</v>
      </c>
      <c r="H38" s="21">
        <v>0.71597222222222223</v>
      </c>
      <c r="I38" s="17">
        <v>17.8</v>
      </c>
      <c r="J38" s="17">
        <v>7.53</v>
      </c>
      <c r="K38" s="17">
        <v>1028</v>
      </c>
      <c r="L38" s="17">
        <v>9.61</v>
      </c>
      <c r="M38" s="17">
        <f>15/50</f>
        <v>0.3</v>
      </c>
      <c r="N38" s="23">
        <v>13.589708769379964</v>
      </c>
      <c r="O38" s="18" t="s">
        <v>384</v>
      </c>
      <c r="P38" s="23">
        <v>13.934529183825106</v>
      </c>
      <c r="Q38" s="53" t="s">
        <v>384</v>
      </c>
      <c r="R38" s="56">
        <v>0.85699999999999998</v>
      </c>
      <c r="S38" s="53" t="s">
        <v>384</v>
      </c>
      <c r="T38" s="53">
        <v>2.9350000000000001</v>
      </c>
      <c r="U38" s="56">
        <v>4.476</v>
      </c>
      <c r="V38" s="53">
        <v>2.9980000000000002</v>
      </c>
      <c r="W38" s="53" t="s">
        <v>384</v>
      </c>
      <c r="X38" s="53" t="s">
        <v>384</v>
      </c>
      <c r="Y38" s="53" t="s">
        <v>384</v>
      </c>
      <c r="Z38" s="51">
        <v>8.2000000000000003E-2</v>
      </c>
      <c r="AA38" s="51">
        <v>0.13</v>
      </c>
      <c r="AB38" s="51">
        <v>0.10199999999999999</v>
      </c>
      <c r="AC38" s="53">
        <v>11.553000000000001</v>
      </c>
      <c r="AD38" s="56">
        <v>17.007000000000001</v>
      </c>
      <c r="AE38" s="53">
        <v>11.68</v>
      </c>
      <c r="AF38" s="53">
        <v>60.258000000000003</v>
      </c>
      <c r="AG38" s="56">
        <v>88.23</v>
      </c>
      <c r="AH38" s="53">
        <v>60.484000000000002</v>
      </c>
      <c r="AI38" s="51" t="s">
        <v>384</v>
      </c>
      <c r="AJ38" s="51" t="s">
        <v>384</v>
      </c>
      <c r="AK38" s="51" t="s">
        <v>384</v>
      </c>
      <c r="AL38" s="51" t="s">
        <v>384</v>
      </c>
      <c r="AM38" s="51" t="s">
        <v>384</v>
      </c>
      <c r="AN38" s="51" t="s">
        <v>384</v>
      </c>
    </row>
    <row r="39" spans="1:40">
      <c r="A39" s="35" t="s">
        <v>358</v>
      </c>
      <c r="B39" s="29" t="s">
        <v>467</v>
      </c>
      <c r="C39" s="24" t="s">
        <v>486</v>
      </c>
      <c r="D39" s="25" t="s">
        <v>568</v>
      </c>
      <c r="E39" s="25" t="s">
        <v>631</v>
      </c>
      <c r="F39" s="17">
        <v>13</v>
      </c>
      <c r="G39" s="20">
        <v>43001</v>
      </c>
      <c r="H39" s="21">
        <v>0.72291666666666676</v>
      </c>
      <c r="I39" s="17">
        <v>18.5</v>
      </c>
      <c r="J39" s="17">
        <v>7.72</v>
      </c>
      <c r="K39" s="17">
        <v>692</v>
      </c>
      <c r="L39" s="17">
        <v>9.3699999999999992</v>
      </c>
      <c r="M39" s="17">
        <f>25/50</f>
        <v>0.5</v>
      </c>
      <c r="N39" s="22" t="s">
        <v>384</v>
      </c>
      <c r="O39" s="18" t="s">
        <v>384</v>
      </c>
      <c r="P39" s="18" t="s">
        <v>384</v>
      </c>
      <c r="Q39" s="53" t="s">
        <v>384</v>
      </c>
      <c r="R39" s="53" t="s">
        <v>384</v>
      </c>
      <c r="S39" s="53" t="s">
        <v>384</v>
      </c>
      <c r="T39" s="53">
        <v>2.4169999999999998</v>
      </c>
      <c r="U39" s="56">
        <v>3.952</v>
      </c>
      <c r="V39" s="53">
        <v>2.5579999999999998</v>
      </c>
      <c r="W39" s="53" t="s">
        <v>384</v>
      </c>
      <c r="X39" s="53" t="s">
        <v>384</v>
      </c>
      <c r="Y39" s="53" t="s">
        <v>384</v>
      </c>
      <c r="Z39" s="51">
        <v>0.14599999999999999</v>
      </c>
      <c r="AA39" s="51">
        <v>0.23100000000000001</v>
      </c>
      <c r="AB39" s="51">
        <v>0.16200000000000001</v>
      </c>
      <c r="AC39" s="53">
        <v>9.8610000000000007</v>
      </c>
      <c r="AD39" s="56">
        <v>16.681000000000001</v>
      </c>
      <c r="AE39" s="53">
        <v>10.528</v>
      </c>
      <c r="AF39" s="53">
        <v>68.135000000000005</v>
      </c>
      <c r="AG39" s="56">
        <v>115.55800000000001</v>
      </c>
      <c r="AH39" s="53">
        <v>72.045000000000002</v>
      </c>
      <c r="AI39" s="51" t="s">
        <v>384</v>
      </c>
      <c r="AJ39" s="51" t="s">
        <v>384</v>
      </c>
      <c r="AK39" s="51" t="s">
        <v>384</v>
      </c>
      <c r="AL39" s="51" t="s">
        <v>384</v>
      </c>
      <c r="AM39" s="51" t="s">
        <v>384</v>
      </c>
      <c r="AN39" s="51" t="s">
        <v>384</v>
      </c>
    </row>
    <row r="40" spans="1:40">
      <c r="A40" s="35" t="s">
        <v>359</v>
      </c>
      <c r="B40" s="29" t="s">
        <v>282</v>
      </c>
      <c r="C40" s="24" t="s">
        <v>486</v>
      </c>
      <c r="D40" s="25" t="s">
        <v>569</v>
      </c>
      <c r="E40" s="25" t="s">
        <v>632</v>
      </c>
      <c r="F40" s="17">
        <v>13</v>
      </c>
      <c r="G40" s="20">
        <v>43001</v>
      </c>
      <c r="H40" s="21">
        <v>0.73472222222222217</v>
      </c>
      <c r="I40" s="17">
        <v>18.5</v>
      </c>
      <c r="J40" s="17">
        <v>7.67</v>
      </c>
      <c r="K40" s="17">
        <v>688</v>
      </c>
      <c r="L40" s="17">
        <v>8.6199999999999992</v>
      </c>
      <c r="M40" s="17">
        <f>25/50</f>
        <v>0.5</v>
      </c>
      <c r="N40" s="48">
        <v>78.079119269407286</v>
      </c>
      <c r="O40" s="18" t="s">
        <v>384</v>
      </c>
      <c r="P40" s="18" t="s">
        <v>384</v>
      </c>
      <c r="Q40" s="53" t="s">
        <v>384</v>
      </c>
      <c r="R40" s="53" t="s">
        <v>384</v>
      </c>
      <c r="S40" s="53" t="s">
        <v>384</v>
      </c>
      <c r="T40" s="53">
        <v>2.504</v>
      </c>
      <c r="U40" s="56">
        <v>3.9350000000000001</v>
      </c>
      <c r="V40" s="53">
        <v>2.6480000000000001</v>
      </c>
      <c r="W40" s="53" t="s">
        <v>384</v>
      </c>
      <c r="X40" s="53" t="s">
        <v>384</v>
      </c>
      <c r="Y40" s="53" t="s">
        <v>384</v>
      </c>
      <c r="Z40" s="51">
        <v>0.16200000000000001</v>
      </c>
      <c r="AA40" s="51">
        <v>0.27500000000000002</v>
      </c>
      <c r="AB40" s="51">
        <v>0.157</v>
      </c>
      <c r="AC40" s="53">
        <v>10.566000000000001</v>
      </c>
      <c r="AD40" s="56">
        <v>17.001000000000001</v>
      </c>
      <c r="AE40" s="53">
        <v>10.185</v>
      </c>
      <c r="AF40" s="53">
        <v>70.971999999999994</v>
      </c>
      <c r="AG40" s="56">
        <v>116.4</v>
      </c>
      <c r="AH40" s="53">
        <v>68.811999999999998</v>
      </c>
      <c r="AI40" s="51" t="s">
        <v>384</v>
      </c>
      <c r="AJ40" s="51" t="s">
        <v>384</v>
      </c>
      <c r="AK40" s="51" t="s">
        <v>384</v>
      </c>
      <c r="AL40" s="51" t="s">
        <v>384</v>
      </c>
      <c r="AM40" s="51" t="s">
        <v>384</v>
      </c>
      <c r="AN40" s="51" t="s">
        <v>384</v>
      </c>
    </row>
    <row r="41" spans="1:40">
      <c r="A41" s="35" t="s">
        <v>360</v>
      </c>
      <c r="B41" s="29" t="s">
        <v>455</v>
      </c>
      <c r="C41" s="24" t="s">
        <v>486</v>
      </c>
      <c r="D41" s="25" t="s">
        <v>570</v>
      </c>
      <c r="E41" s="25" t="s">
        <v>633</v>
      </c>
      <c r="F41" s="17">
        <v>14</v>
      </c>
      <c r="G41" s="20">
        <v>43001</v>
      </c>
      <c r="H41" s="21">
        <v>0.74583333333333324</v>
      </c>
      <c r="I41" s="17">
        <v>18.5</v>
      </c>
      <c r="J41" s="17">
        <v>7.36</v>
      </c>
      <c r="K41" s="17">
        <v>1230</v>
      </c>
      <c r="L41" s="17">
        <v>8.77</v>
      </c>
      <c r="M41" s="17">
        <f>10/50</f>
        <v>0.2</v>
      </c>
      <c r="N41" s="23">
        <v>99.281873917784665</v>
      </c>
      <c r="O41" s="48">
        <v>140.30873365615261</v>
      </c>
      <c r="P41" s="23">
        <v>124.60738471526574</v>
      </c>
      <c r="Q41" s="53" t="s">
        <v>384</v>
      </c>
      <c r="R41" s="53">
        <v>0.85899999999999999</v>
      </c>
      <c r="S41" s="53">
        <v>0.86</v>
      </c>
      <c r="T41" s="53">
        <v>3.7690000000000001</v>
      </c>
      <c r="U41" s="56">
        <v>6.9649999999999999</v>
      </c>
      <c r="V41" s="53">
        <v>4.1139999999999999</v>
      </c>
      <c r="W41" s="53" t="s">
        <v>384</v>
      </c>
      <c r="X41" s="53" t="s">
        <v>384</v>
      </c>
      <c r="Y41" s="53" t="s">
        <v>384</v>
      </c>
      <c r="Z41" s="51">
        <v>5.0999999999999997E-2</v>
      </c>
      <c r="AA41" s="51">
        <v>8.2000000000000003E-2</v>
      </c>
      <c r="AB41" s="51">
        <v>5.6000000000000001E-2</v>
      </c>
      <c r="AC41" s="53">
        <v>6.2720000000000002</v>
      </c>
      <c r="AD41" s="56">
        <v>11.944000000000001</v>
      </c>
      <c r="AE41" s="53">
        <v>6.8550000000000004</v>
      </c>
      <c r="AF41" s="53">
        <v>32.530999999999999</v>
      </c>
      <c r="AG41" s="56">
        <v>62.137999999999998</v>
      </c>
      <c r="AH41" s="53">
        <v>35.755000000000003</v>
      </c>
      <c r="AI41" s="51" t="s">
        <v>384</v>
      </c>
      <c r="AJ41" s="51" t="s">
        <v>384</v>
      </c>
      <c r="AK41" s="51" t="s">
        <v>384</v>
      </c>
      <c r="AL41" s="51" t="s">
        <v>384</v>
      </c>
      <c r="AM41" s="51" t="s">
        <v>384</v>
      </c>
      <c r="AN41" s="51" t="s">
        <v>384</v>
      </c>
    </row>
    <row r="42" spans="1:40">
      <c r="A42" s="35" t="s">
        <v>361</v>
      </c>
      <c r="B42" s="29" t="s">
        <v>274</v>
      </c>
      <c r="C42" s="24" t="s">
        <v>486</v>
      </c>
      <c r="D42" s="25" t="s">
        <v>571</v>
      </c>
      <c r="E42" s="25" t="s">
        <v>634</v>
      </c>
      <c r="F42" s="17">
        <v>14</v>
      </c>
      <c r="G42" s="20">
        <v>43001</v>
      </c>
      <c r="H42" s="21">
        <v>0.75277777777777777</v>
      </c>
      <c r="I42" s="17">
        <v>18.3</v>
      </c>
      <c r="J42" s="17">
        <v>7.56</v>
      </c>
      <c r="K42" s="17">
        <v>986</v>
      </c>
      <c r="L42" s="17">
        <v>9.17</v>
      </c>
      <c r="M42" s="17">
        <f>15/50</f>
        <v>0.3</v>
      </c>
      <c r="N42" s="18" t="s">
        <v>384</v>
      </c>
      <c r="O42" s="18" t="s">
        <v>384</v>
      </c>
      <c r="P42" s="48">
        <v>82.911498744365133</v>
      </c>
      <c r="Q42" s="53" t="s">
        <v>384</v>
      </c>
      <c r="R42" s="53">
        <v>0.86399999999999999</v>
      </c>
      <c r="S42" s="53">
        <v>0.86</v>
      </c>
      <c r="T42" s="53">
        <v>2.9180000000000001</v>
      </c>
      <c r="U42" s="53">
        <v>3.4079999999999999</v>
      </c>
      <c r="V42" s="53">
        <v>2.3410000000000002</v>
      </c>
      <c r="W42" s="53" t="s">
        <v>384</v>
      </c>
      <c r="X42" s="53" t="s">
        <v>384</v>
      </c>
      <c r="Y42" s="53" t="s">
        <v>384</v>
      </c>
      <c r="Z42" s="51">
        <v>4.3999999999999997E-2</v>
      </c>
      <c r="AA42" s="51">
        <v>8.5999999999999993E-2</v>
      </c>
      <c r="AB42" s="51">
        <v>4.2000000000000003E-2</v>
      </c>
      <c r="AC42" s="53">
        <v>7.6449999999999996</v>
      </c>
      <c r="AD42" s="56">
        <v>11.754</v>
      </c>
      <c r="AE42" s="53">
        <v>7.8819999999999997</v>
      </c>
      <c r="AF42" s="53">
        <v>42.648000000000003</v>
      </c>
      <c r="AG42" s="56">
        <v>65.790000000000006</v>
      </c>
      <c r="AH42" s="53">
        <v>43.795000000000002</v>
      </c>
      <c r="AI42" s="51" t="s">
        <v>384</v>
      </c>
      <c r="AJ42" s="51" t="s">
        <v>384</v>
      </c>
      <c r="AK42" s="51" t="s">
        <v>384</v>
      </c>
      <c r="AL42" s="51" t="s">
        <v>384</v>
      </c>
      <c r="AM42" s="51" t="s">
        <v>384</v>
      </c>
      <c r="AN42" s="51" t="s">
        <v>384</v>
      </c>
    </row>
    <row r="43" spans="1:40">
      <c r="A43" s="35" t="s">
        <v>362</v>
      </c>
      <c r="B43" s="29" t="s">
        <v>468</v>
      </c>
      <c r="C43" s="24" t="s">
        <v>486</v>
      </c>
      <c r="D43" s="25" t="s">
        <v>572</v>
      </c>
      <c r="E43" s="25" t="s">
        <v>637</v>
      </c>
      <c r="F43" s="17">
        <v>14</v>
      </c>
      <c r="G43" s="20">
        <v>43001</v>
      </c>
      <c r="H43" s="21">
        <v>0.7583333333333333</v>
      </c>
      <c r="I43" s="17">
        <v>18.2</v>
      </c>
      <c r="J43" s="17">
        <v>8.74</v>
      </c>
      <c r="K43" s="17">
        <v>600</v>
      </c>
      <c r="L43" s="17">
        <v>10.33</v>
      </c>
      <c r="M43" s="17">
        <f>25/50</f>
        <v>0.5</v>
      </c>
      <c r="N43" s="48">
        <v>33.679540288384132</v>
      </c>
      <c r="O43" s="18" t="s">
        <v>384</v>
      </c>
      <c r="P43" s="18" t="s">
        <v>384</v>
      </c>
      <c r="Q43" s="53">
        <v>0.86199999999999999</v>
      </c>
      <c r="R43" s="53">
        <v>0.85699999999999998</v>
      </c>
      <c r="S43" s="53">
        <v>0.86099999999999999</v>
      </c>
      <c r="T43" s="53">
        <v>0.89100000000000001</v>
      </c>
      <c r="U43" s="53">
        <v>0.54600000000000004</v>
      </c>
      <c r="V43" s="53">
        <v>0.503</v>
      </c>
      <c r="W43" s="53" t="s">
        <v>384</v>
      </c>
      <c r="X43" s="53" t="s">
        <v>384</v>
      </c>
      <c r="Y43" s="53" t="s">
        <v>384</v>
      </c>
      <c r="Z43" s="51">
        <v>0.222</v>
      </c>
      <c r="AA43" s="51">
        <v>0.105</v>
      </c>
      <c r="AB43" s="51">
        <v>0.14099999999999999</v>
      </c>
      <c r="AC43" s="56">
        <v>12.936</v>
      </c>
      <c r="AD43" s="53">
        <v>6.7549999999999999</v>
      </c>
      <c r="AE43" s="53">
        <v>7.3239999999999998</v>
      </c>
      <c r="AF43" s="56">
        <v>112.842</v>
      </c>
      <c r="AG43" s="53">
        <v>57.656999999999996</v>
      </c>
      <c r="AH43" s="53">
        <v>61.607999999999997</v>
      </c>
      <c r="AI43" s="51" t="s">
        <v>384</v>
      </c>
      <c r="AJ43" s="51" t="s">
        <v>384</v>
      </c>
      <c r="AK43" s="51" t="s">
        <v>384</v>
      </c>
      <c r="AL43" s="51" t="s">
        <v>384</v>
      </c>
      <c r="AM43" s="51" t="s">
        <v>384</v>
      </c>
      <c r="AN43" s="51" t="s">
        <v>384</v>
      </c>
    </row>
    <row r="44" spans="1:40">
      <c r="A44" s="35" t="s">
        <v>363</v>
      </c>
      <c r="B44" s="29" t="s">
        <v>469</v>
      </c>
      <c r="C44" s="24" t="s">
        <v>486</v>
      </c>
      <c r="D44" s="25" t="s">
        <v>573</v>
      </c>
      <c r="E44" s="25" t="s">
        <v>635</v>
      </c>
      <c r="F44" s="17">
        <v>15</v>
      </c>
      <c r="G44" s="20">
        <v>43001</v>
      </c>
      <c r="H44" s="21">
        <v>0.77569444444444446</v>
      </c>
      <c r="I44" s="17">
        <v>17.8</v>
      </c>
      <c r="J44" s="17">
        <v>7.52</v>
      </c>
      <c r="K44" s="17">
        <v>1032</v>
      </c>
      <c r="L44" s="17">
        <v>9.51</v>
      </c>
      <c r="M44" s="17">
        <f>15/50</f>
        <v>0.3</v>
      </c>
      <c r="N44" s="48">
        <v>30.067948645798417</v>
      </c>
      <c r="O44" s="18" t="s">
        <v>384</v>
      </c>
      <c r="P44" s="18" t="s">
        <v>384</v>
      </c>
      <c r="Q44" s="53" t="s">
        <v>384</v>
      </c>
      <c r="R44" s="53" t="s">
        <v>384</v>
      </c>
      <c r="S44" s="53" t="s">
        <v>384</v>
      </c>
      <c r="T44" s="56">
        <v>4.351</v>
      </c>
      <c r="U44" s="53">
        <v>3.0089999999999999</v>
      </c>
      <c r="V44" s="53">
        <v>2.5099999999999998</v>
      </c>
      <c r="W44" s="53" t="s">
        <v>384</v>
      </c>
      <c r="X44" s="53" t="s">
        <v>384</v>
      </c>
      <c r="Y44" s="53" t="s">
        <v>384</v>
      </c>
      <c r="Z44" s="51">
        <v>0.126</v>
      </c>
      <c r="AA44" s="51">
        <v>0.105</v>
      </c>
      <c r="AB44" s="51">
        <v>8.5000000000000006E-2</v>
      </c>
      <c r="AC44" s="56">
        <v>18.161999999999999</v>
      </c>
      <c r="AD44" s="53">
        <v>12.356999999999999</v>
      </c>
      <c r="AE44" s="53">
        <v>9.9019999999999992</v>
      </c>
      <c r="AF44" s="56">
        <v>89.533000000000001</v>
      </c>
      <c r="AG44" s="59">
        <v>60.381999999999998</v>
      </c>
      <c r="AH44" s="53">
        <v>47.850999999999999</v>
      </c>
      <c r="AI44" s="51" t="s">
        <v>384</v>
      </c>
      <c r="AJ44" s="51" t="s">
        <v>384</v>
      </c>
      <c r="AK44" s="51" t="s">
        <v>384</v>
      </c>
      <c r="AL44" s="51" t="s">
        <v>384</v>
      </c>
      <c r="AM44" s="51" t="s">
        <v>384</v>
      </c>
      <c r="AN44" s="51" t="s">
        <v>384</v>
      </c>
    </row>
    <row r="45" spans="1:40">
      <c r="A45" s="35" t="s">
        <v>364</v>
      </c>
      <c r="B45" s="29" t="s">
        <v>470</v>
      </c>
      <c r="C45" s="24" t="s">
        <v>486</v>
      </c>
      <c r="D45" s="25" t="s">
        <v>574</v>
      </c>
      <c r="E45" s="25" t="s">
        <v>636</v>
      </c>
      <c r="F45" s="17">
        <v>15</v>
      </c>
      <c r="G45" s="20">
        <v>43001</v>
      </c>
      <c r="H45" s="21">
        <v>0.78402777777777777</v>
      </c>
      <c r="I45" s="17">
        <v>17.8</v>
      </c>
      <c r="J45" s="17">
        <v>7.71</v>
      </c>
      <c r="K45" s="17">
        <v>1014</v>
      </c>
      <c r="L45" s="17">
        <v>9.36</v>
      </c>
      <c r="M45" s="17">
        <f>15/50</f>
        <v>0.3</v>
      </c>
      <c r="N45" s="18" t="s">
        <v>384</v>
      </c>
      <c r="O45" s="18" t="s">
        <v>384</v>
      </c>
      <c r="P45" s="48">
        <v>67.769048009376277</v>
      </c>
      <c r="Q45" s="53" t="s">
        <v>384</v>
      </c>
      <c r="R45" s="53" t="s">
        <v>384</v>
      </c>
      <c r="S45" s="53" t="s">
        <v>384</v>
      </c>
      <c r="T45" s="53">
        <v>3.1960000000000002</v>
      </c>
      <c r="U45" s="56">
        <v>4.6589999999999998</v>
      </c>
      <c r="V45" s="53">
        <v>3.3759999999999999</v>
      </c>
      <c r="W45" s="53" t="s">
        <v>384</v>
      </c>
      <c r="X45" s="53" t="s">
        <v>384</v>
      </c>
      <c r="Y45" s="53" t="s">
        <v>384</v>
      </c>
      <c r="Z45" s="51">
        <v>0.13300000000000001</v>
      </c>
      <c r="AA45" s="51">
        <v>0.18099999999999999</v>
      </c>
      <c r="AB45" s="51">
        <v>0.13700000000000001</v>
      </c>
      <c r="AC45" s="53">
        <v>12.231</v>
      </c>
      <c r="AD45" s="56">
        <v>19.509</v>
      </c>
      <c r="AE45" s="53">
        <v>13.077999999999999</v>
      </c>
      <c r="AF45" s="53">
        <v>62.843000000000004</v>
      </c>
      <c r="AG45" s="56">
        <v>94.332999999999998</v>
      </c>
      <c r="AH45" s="53">
        <v>67.56</v>
      </c>
      <c r="AI45" s="51" t="s">
        <v>384</v>
      </c>
      <c r="AJ45" s="51" t="s">
        <v>384</v>
      </c>
      <c r="AK45" s="51" t="s">
        <v>384</v>
      </c>
      <c r="AL45" s="51" t="s">
        <v>384</v>
      </c>
      <c r="AM45" s="51" t="s">
        <v>384</v>
      </c>
      <c r="AN45" s="51" t="s">
        <v>384</v>
      </c>
    </row>
    <row r="46" spans="1:40">
      <c r="A46" s="35" t="s">
        <v>365</v>
      </c>
      <c r="B46" s="29" t="s">
        <v>471</v>
      </c>
      <c r="C46" s="24" t="s">
        <v>486</v>
      </c>
      <c r="D46" s="25" t="s">
        <v>575</v>
      </c>
      <c r="E46" s="25" t="s">
        <v>638</v>
      </c>
      <c r="F46" s="17">
        <v>15</v>
      </c>
      <c r="G46" s="20">
        <v>43001</v>
      </c>
      <c r="H46" s="21">
        <v>0.78819444444444453</v>
      </c>
      <c r="I46" s="17">
        <v>17.899999999999999</v>
      </c>
      <c r="J46" s="17">
        <v>7.57</v>
      </c>
      <c r="K46" s="17">
        <v>1035</v>
      </c>
      <c r="L46" s="17">
        <v>9.0399999999999991</v>
      </c>
      <c r="M46" s="17">
        <f>15/50</f>
        <v>0.3</v>
      </c>
      <c r="N46" s="18" t="s">
        <v>384</v>
      </c>
      <c r="O46" s="18" t="s">
        <v>384</v>
      </c>
      <c r="P46" s="18" t="s">
        <v>384</v>
      </c>
      <c r="Q46" s="53" t="s">
        <v>384</v>
      </c>
      <c r="R46" s="53" t="s">
        <v>384</v>
      </c>
      <c r="S46" s="53" t="s">
        <v>384</v>
      </c>
      <c r="T46" s="53">
        <v>3.71</v>
      </c>
      <c r="U46" s="53">
        <v>3.6829999999999998</v>
      </c>
      <c r="V46" s="56">
        <v>4.5449999999999999</v>
      </c>
      <c r="W46" s="53" t="s">
        <v>384</v>
      </c>
      <c r="X46" s="53" t="s">
        <v>384</v>
      </c>
      <c r="Y46" s="53" t="s">
        <v>384</v>
      </c>
      <c r="Z46" s="51">
        <v>0.14699999999999999</v>
      </c>
      <c r="AA46" s="51">
        <v>0.13900000000000001</v>
      </c>
      <c r="AB46" s="51">
        <v>0.17699999999999999</v>
      </c>
      <c r="AC46" s="53">
        <v>16.097000000000001</v>
      </c>
      <c r="AD46" s="53">
        <v>15.231</v>
      </c>
      <c r="AE46" s="56">
        <v>20.053999999999998</v>
      </c>
      <c r="AF46" s="53">
        <v>77.17</v>
      </c>
      <c r="AG46" s="53">
        <v>72.867000000000004</v>
      </c>
      <c r="AH46" s="56">
        <v>95.147000000000006</v>
      </c>
      <c r="AI46" s="51" t="s">
        <v>384</v>
      </c>
      <c r="AJ46" s="51" t="s">
        <v>384</v>
      </c>
      <c r="AK46" s="51" t="s">
        <v>384</v>
      </c>
      <c r="AL46" s="51" t="s">
        <v>384</v>
      </c>
      <c r="AM46" s="51" t="s">
        <v>384</v>
      </c>
      <c r="AN46" s="51" t="s">
        <v>384</v>
      </c>
    </row>
    <row r="47" spans="1:40">
      <c r="A47" s="35" t="s">
        <v>366</v>
      </c>
      <c r="B47" s="29" t="s">
        <v>472</v>
      </c>
      <c r="C47" s="24" t="s">
        <v>486</v>
      </c>
      <c r="D47" s="25" t="s">
        <v>576</v>
      </c>
      <c r="E47" s="25" t="s">
        <v>639</v>
      </c>
      <c r="F47" s="17">
        <v>16</v>
      </c>
      <c r="G47" s="20">
        <v>43001</v>
      </c>
      <c r="H47" s="21">
        <v>0.80486111111111114</v>
      </c>
      <c r="I47" s="17">
        <v>18.5</v>
      </c>
      <c r="J47" s="17">
        <v>7.46</v>
      </c>
      <c r="K47" s="17">
        <v>1260</v>
      </c>
      <c r="L47" s="17">
        <v>9.11</v>
      </c>
      <c r="M47" s="17">
        <f>10/50</f>
        <v>0.2</v>
      </c>
      <c r="N47" s="23">
        <v>26.373796666267015</v>
      </c>
      <c r="O47" s="23">
        <v>16.216978923767183</v>
      </c>
      <c r="P47" s="23">
        <v>20.957928279963753</v>
      </c>
      <c r="Q47" s="53" t="s">
        <v>384</v>
      </c>
      <c r="R47" s="53" t="s">
        <v>384</v>
      </c>
      <c r="S47" s="53" t="s">
        <v>384</v>
      </c>
      <c r="T47" s="53">
        <v>2.8359999999999999</v>
      </c>
      <c r="U47" s="53">
        <v>2.6920000000000002</v>
      </c>
      <c r="V47" s="56">
        <v>3.4180000000000001</v>
      </c>
      <c r="W47" s="53" t="s">
        <v>384</v>
      </c>
      <c r="X47" s="53" t="s">
        <v>384</v>
      </c>
      <c r="Y47" s="53" t="s">
        <v>384</v>
      </c>
      <c r="Z47" s="51">
        <v>0.106</v>
      </c>
      <c r="AA47" s="51">
        <v>0.10199999999999999</v>
      </c>
      <c r="AB47" s="51">
        <v>0.128</v>
      </c>
      <c r="AC47" s="53">
        <v>15.118</v>
      </c>
      <c r="AD47" s="53">
        <v>14.058</v>
      </c>
      <c r="AE47" s="56">
        <v>18.658999999999999</v>
      </c>
      <c r="AF47" s="53">
        <v>57.326999999999998</v>
      </c>
      <c r="AG47" s="53">
        <v>53.582000000000001</v>
      </c>
      <c r="AH47" s="56">
        <v>70.096000000000004</v>
      </c>
      <c r="AI47" s="51" t="s">
        <v>384</v>
      </c>
      <c r="AJ47" s="51" t="s">
        <v>384</v>
      </c>
      <c r="AK47" s="51" t="s">
        <v>384</v>
      </c>
      <c r="AL47" s="51" t="s">
        <v>384</v>
      </c>
      <c r="AM47" s="51" t="s">
        <v>384</v>
      </c>
      <c r="AN47" s="51" t="s">
        <v>384</v>
      </c>
    </row>
    <row r="48" spans="1:40">
      <c r="A48" s="35" t="s">
        <v>367</v>
      </c>
      <c r="B48" s="29" t="s">
        <v>271</v>
      </c>
      <c r="C48" s="24" t="s">
        <v>486</v>
      </c>
      <c r="D48" s="25" t="s">
        <v>577</v>
      </c>
      <c r="E48" s="25" t="s">
        <v>640</v>
      </c>
      <c r="F48" s="17">
        <v>16</v>
      </c>
      <c r="G48" s="20">
        <v>43001</v>
      </c>
      <c r="H48" s="21">
        <v>0.81597222222222221</v>
      </c>
      <c r="I48" s="17">
        <v>17.899999999999999</v>
      </c>
      <c r="J48" s="17">
        <v>7.47</v>
      </c>
      <c r="K48" s="17">
        <v>1321</v>
      </c>
      <c r="L48" s="17">
        <v>9.06</v>
      </c>
      <c r="M48" s="17">
        <f>10/50</f>
        <v>0.2</v>
      </c>
      <c r="N48" s="23">
        <v>25.023183774538708</v>
      </c>
      <c r="O48" s="23">
        <v>18.16733179835132</v>
      </c>
      <c r="P48" s="48">
        <v>93.064748183835704</v>
      </c>
      <c r="Q48" s="53" t="s">
        <v>384</v>
      </c>
      <c r="R48" s="53" t="s">
        <v>384</v>
      </c>
      <c r="S48" s="56">
        <v>0.86499999999999999</v>
      </c>
      <c r="T48" s="53">
        <v>3.7639999999999998</v>
      </c>
      <c r="U48" s="53">
        <v>3.4860000000000002</v>
      </c>
      <c r="V48" s="56">
        <v>4.484</v>
      </c>
      <c r="W48" s="53" t="s">
        <v>384</v>
      </c>
      <c r="X48" s="53" t="s">
        <v>384</v>
      </c>
      <c r="Y48" s="53" t="s">
        <v>384</v>
      </c>
      <c r="Z48" s="51">
        <v>0.11</v>
      </c>
      <c r="AA48" s="51">
        <v>7.3999999999999996E-2</v>
      </c>
      <c r="AB48" s="51">
        <v>0.127</v>
      </c>
      <c r="AC48" s="53">
        <v>17.295999999999999</v>
      </c>
      <c r="AD48" s="53">
        <v>15.875</v>
      </c>
      <c r="AE48" s="56">
        <v>21.170999999999999</v>
      </c>
      <c r="AF48" s="53">
        <v>59.677999999999997</v>
      </c>
      <c r="AG48" s="53">
        <v>55.622</v>
      </c>
      <c r="AH48" s="56">
        <v>73.787999999999997</v>
      </c>
      <c r="AI48" s="51" t="s">
        <v>384</v>
      </c>
      <c r="AJ48" s="51" t="s">
        <v>384</v>
      </c>
      <c r="AK48" s="51" t="s">
        <v>384</v>
      </c>
      <c r="AL48" s="51" t="s">
        <v>384</v>
      </c>
      <c r="AM48" s="51" t="s">
        <v>384</v>
      </c>
      <c r="AN48" s="51" t="s">
        <v>384</v>
      </c>
    </row>
    <row r="49" spans="1:40">
      <c r="A49" s="35" t="s">
        <v>368</v>
      </c>
      <c r="B49" s="29" t="s">
        <v>267</v>
      </c>
      <c r="C49" s="24" t="s">
        <v>486</v>
      </c>
      <c r="D49" s="25" t="s">
        <v>578</v>
      </c>
      <c r="E49" s="25" t="s">
        <v>641</v>
      </c>
      <c r="F49" s="17">
        <v>16</v>
      </c>
      <c r="G49" s="20">
        <v>43001</v>
      </c>
      <c r="H49" s="21">
        <v>0.82152777777777775</v>
      </c>
      <c r="I49" s="17">
        <v>17.8</v>
      </c>
      <c r="J49" s="17">
        <v>7.41</v>
      </c>
      <c r="K49" s="17">
        <v>1320</v>
      </c>
      <c r="L49" s="17">
        <v>9.33</v>
      </c>
      <c r="M49" s="17">
        <f>10/50</f>
        <v>0.2</v>
      </c>
      <c r="N49" s="23">
        <v>19.263249415002203</v>
      </c>
      <c r="O49" s="23">
        <v>21.661352953698515</v>
      </c>
      <c r="P49" s="23">
        <v>33.576324574474768</v>
      </c>
      <c r="Q49" s="53" t="s">
        <v>384</v>
      </c>
      <c r="R49" s="53" t="s">
        <v>384</v>
      </c>
      <c r="S49" s="53" t="s">
        <v>384</v>
      </c>
      <c r="T49" s="53">
        <v>3.4790000000000001</v>
      </c>
      <c r="U49" s="53">
        <v>3.2629999999999999</v>
      </c>
      <c r="V49" s="56">
        <v>4.266</v>
      </c>
      <c r="W49" s="53" t="s">
        <v>384</v>
      </c>
      <c r="X49" s="53" t="s">
        <v>384</v>
      </c>
      <c r="Y49" s="53" t="s">
        <v>384</v>
      </c>
      <c r="Z49" s="51">
        <v>7.4999999999999997E-2</v>
      </c>
      <c r="AA49" s="51">
        <v>7.0000000000000007E-2</v>
      </c>
      <c r="AB49" s="51">
        <v>0.124</v>
      </c>
      <c r="AC49" s="53">
        <v>16.782</v>
      </c>
      <c r="AD49" s="53">
        <v>15.547000000000001</v>
      </c>
      <c r="AE49" s="56">
        <v>20.91</v>
      </c>
      <c r="AF49" s="53">
        <v>57.267000000000003</v>
      </c>
      <c r="AG49" s="53">
        <v>53.168999999999997</v>
      </c>
      <c r="AH49" s="56">
        <v>71.031999999999996</v>
      </c>
      <c r="AI49" s="51" t="s">
        <v>384</v>
      </c>
      <c r="AJ49" s="51" t="s">
        <v>384</v>
      </c>
      <c r="AK49" s="51" t="s">
        <v>384</v>
      </c>
      <c r="AL49" s="51" t="s">
        <v>384</v>
      </c>
      <c r="AM49" s="51" t="s">
        <v>384</v>
      </c>
      <c r="AN49" s="51" t="s">
        <v>384</v>
      </c>
    </row>
    <row r="50" spans="1:40">
      <c r="A50" s="35" t="s">
        <v>369</v>
      </c>
      <c r="B50" s="29" t="s">
        <v>318</v>
      </c>
      <c r="C50" s="24" t="s">
        <v>288</v>
      </c>
      <c r="D50" s="25" t="s">
        <v>579</v>
      </c>
      <c r="E50" s="25" t="s">
        <v>642</v>
      </c>
      <c r="F50" s="17">
        <v>17</v>
      </c>
      <c r="G50" s="20">
        <v>43002</v>
      </c>
      <c r="H50" s="21">
        <v>0.48819444444444443</v>
      </c>
      <c r="I50" s="17">
        <v>18.7</v>
      </c>
      <c r="J50" s="17">
        <v>7.91</v>
      </c>
      <c r="K50" s="17">
        <v>825</v>
      </c>
      <c r="L50" s="17">
        <v>9.5399999999999991</v>
      </c>
      <c r="M50" s="17">
        <f t="shared" ref="M50:M58" si="0">20/50</f>
        <v>0.4</v>
      </c>
      <c r="N50" s="18" t="s">
        <v>384</v>
      </c>
      <c r="O50" s="18" t="s">
        <v>384</v>
      </c>
      <c r="P50" s="18" t="s">
        <v>384</v>
      </c>
      <c r="Q50" s="53" t="s">
        <v>384</v>
      </c>
      <c r="R50" s="53" t="s">
        <v>384</v>
      </c>
      <c r="S50" s="53" t="s">
        <v>384</v>
      </c>
      <c r="T50" s="56">
        <v>4.3529999999999998</v>
      </c>
      <c r="U50" s="53">
        <v>3.4710000000000001</v>
      </c>
      <c r="V50" s="53">
        <v>3.258</v>
      </c>
      <c r="W50" s="53" t="s">
        <v>384</v>
      </c>
      <c r="X50" s="53" t="s">
        <v>384</v>
      </c>
      <c r="Y50" s="53" t="s">
        <v>384</v>
      </c>
      <c r="Z50" s="51">
        <v>0.20699999999999999</v>
      </c>
      <c r="AA50" s="51">
        <v>0.16700000000000001</v>
      </c>
      <c r="AB50" s="51">
        <v>0.158</v>
      </c>
      <c r="AC50" s="56">
        <v>17.885999999999999</v>
      </c>
      <c r="AD50" s="53">
        <v>13.933</v>
      </c>
      <c r="AE50" s="53">
        <v>13.047000000000001</v>
      </c>
      <c r="AF50" s="56">
        <v>107.30200000000001</v>
      </c>
      <c r="AG50" s="53">
        <v>84.05</v>
      </c>
      <c r="AH50" s="53">
        <v>78.700999999999993</v>
      </c>
      <c r="AI50" s="51" t="s">
        <v>384</v>
      </c>
      <c r="AJ50" s="51" t="s">
        <v>384</v>
      </c>
      <c r="AK50" s="51" t="s">
        <v>384</v>
      </c>
      <c r="AL50" s="51" t="s">
        <v>384</v>
      </c>
      <c r="AM50" s="51" t="s">
        <v>384</v>
      </c>
      <c r="AN50" s="51" t="s">
        <v>384</v>
      </c>
    </row>
    <row r="51" spans="1:40">
      <c r="A51" s="35" t="s">
        <v>370</v>
      </c>
      <c r="B51" s="29" t="s">
        <v>473</v>
      </c>
      <c r="C51" s="24" t="s">
        <v>288</v>
      </c>
      <c r="D51" s="25" t="s">
        <v>580</v>
      </c>
      <c r="E51" s="25" t="s">
        <v>643</v>
      </c>
      <c r="F51" s="17">
        <v>17</v>
      </c>
      <c r="G51" s="20">
        <v>43002</v>
      </c>
      <c r="H51" s="21">
        <v>0.49583333333333335</v>
      </c>
      <c r="I51" s="17">
        <v>18.5</v>
      </c>
      <c r="J51" s="17">
        <v>7.86</v>
      </c>
      <c r="K51" s="17">
        <v>732</v>
      </c>
      <c r="L51" s="17">
        <v>9.4700000000000006</v>
      </c>
      <c r="M51" s="17">
        <f t="shared" si="0"/>
        <v>0.4</v>
      </c>
      <c r="N51" s="18" t="s">
        <v>384</v>
      </c>
      <c r="O51" s="18" t="s">
        <v>384</v>
      </c>
      <c r="P51" s="48">
        <v>55.717094332882297</v>
      </c>
      <c r="Q51" s="53" t="s">
        <v>384</v>
      </c>
      <c r="R51" s="53" t="s">
        <v>384</v>
      </c>
      <c r="S51" s="53" t="s">
        <v>384</v>
      </c>
      <c r="T51" s="53">
        <v>3.6869999999999998</v>
      </c>
      <c r="U51" s="53">
        <v>3.6459999999999999</v>
      </c>
      <c r="V51" s="56">
        <v>2.4380000000000002</v>
      </c>
      <c r="W51" s="53" t="s">
        <v>384</v>
      </c>
      <c r="X51" s="53" t="s">
        <v>384</v>
      </c>
      <c r="Y51" s="53" t="s">
        <v>384</v>
      </c>
      <c r="Z51" s="51">
        <v>0.219</v>
      </c>
      <c r="AA51" s="51">
        <v>0.217</v>
      </c>
      <c r="AB51" s="51">
        <v>0.14000000000000001</v>
      </c>
      <c r="AC51" s="53">
        <v>15.835000000000001</v>
      </c>
      <c r="AD51" s="53">
        <v>15.707000000000001</v>
      </c>
      <c r="AE51" s="56">
        <v>9.7469999999999999</v>
      </c>
      <c r="AF51" s="53">
        <v>98.632999999999996</v>
      </c>
      <c r="AG51" s="53">
        <v>97.376999999999995</v>
      </c>
      <c r="AH51" s="56">
        <v>60.476999999999997</v>
      </c>
      <c r="AI51" s="51" t="s">
        <v>384</v>
      </c>
      <c r="AJ51" s="51" t="s">
        <v>384</v>
      </c>
      <c r="AK51" s="51" t="s">
        <v>384</v>
      </c>
      <c r="AL51" s="51" t="s">
        <v>384</v>
      </c>
      <c r="AM51" s="51" t="s">
        <v>384</v>
      </c>
      <c r="AN51" s="51" t="s">
        <v>384</v>
      </c>
    </row>
    <row r="52" spans="1:40">
      <c r="A52" s="35" t="s">
        <v>371</v>
      </c>
      <c r="B52" s="29" t="s">
        <v>474</v>
      </c>
      <c r="C52" s="24" t="s">
        <v>288</v>
      </c>
      <c r="D52" s="25" t="s">
        <v>581</v>
      </c>
      <c r="E52" s="25" t="s">
        <v>644</v>
      </c>
      <c r="F52" s="17">
        <v>17</v>
      </c>
      <c r="G52" s="20">
        <v>43002</v>
      </c>
      <c r="H52" s="21">
        <v>0.50624999999999998</v>
      </c>
      <c r="I52" s="17">
        <v>18.7</v>
      </c>
      <c r="J52" s="17">
        <v>7.85</v>
      </c>
      <c r="K52" s="17">
        <v>849</v>
      </c>
      <c r="L52" s="17">
        <v>9.5500000000000007</v>
      </c>
      <c r="M52" s="17">
        <f t="shared" si="0"/>
        <v>0.4</v>
      </c>
      <c r="N52" s="18" t="s">
        <v>384</v>
      </c>
      <c r="O52" s="18" t="s">
        <v>384</v>
      </c>
      <c r="P52" s="18" t="s">
        <v>384</v>
      </c>
      <c r="Q52" s="53" t="s">
        <v>384</v>
      </c>
      <c r="R52" s="53" t="s">
        <v>384</v>
      </c>
      <c r="S52" s="53" t="s">
        <v>384</v>
      </c>
      <c r="T52" s="53">
        <v>2.867</v>
      </c>
      <c r="U52" s="56">
        <v>4.5060000000000002</v>
      </c>
      <c r="V52" s="53">
        <v>2.9620000000000002</v>
      </c>
      <c r="W52" s="53" t="s">
        <v>384</v>
      </c>
      <c r="X52" s="53" t="s">
        <v>384</v>
      </c>
      <c r="Y52" s="53" t="s">
        <v>384</v>
      </c>
      <c r="Z52" s="51">
        <v>0.114</v>
      </c>
      <c r="AA52" s="51">
        <v>0.19600000000000001</v>
      </c>
      <c r="AB52" s="51">
        <v>9.5000000000000001E-2</v>
      </c>
      <c r="AC52" s="53">
        <v>10.843999999999999</v>
      </c>
      <c r="AD52" s="56">
        <v>17.579000000000001</v>
      </c>
      <c r="AE52" s="53">
        <v>11.061999999999999</v>
      </c>
      <c r="AF52" s="53">
        <v>65.7</v>
      </c>
      <c r="AG52" s="56">
        <v>106.968</v>
      </c>
      <c r="AH52" s="53">
        <v>65.066000000000003</v>
      </c>
      <c r="AI52" s="51" t="s">
        <v>384</v>
      </c>
      <c r="AJ52" s="51" t="s">
        <v>384</v>
      </c>
      <c r="AK52" s="51" t="s">
        <v>384</v>
      </c>
      <c r="AL52" s="51" t="s">
        <v>384</v>
      </c>
      <c r="AM52" s="51" t="s">
        <v>384</v>
      </c>
      <c r="AN52" s="51" t="s">
        <v>384</v>
      </c>
    </row>
    <row r="53" spans="1:40">
      <c r="A53" s="35" t="s">
        <v>372</v>
      </c>
      <c r="B53" s="29" t="s">
        <v>475</v>
      </c>
      <c r="C53" s="24" t="s">
        <v>288</v>
      </c>
      <c r="D53" s="25" t="s">
        <v>582</v>
      </c>
      <c r="E53" s="25" t="s">
        <v>645</v>
      </c>
      <c r="F53" s="17">
        <v>18</v>
      </c>
      <c r="G53" s="20">
        <v>43002</v>
      </c>
      <c r="H53" s="21">
        <v>0.52430555555555558</v>
      </c>
      <c r="I53" s="17">
        <v>18.7</v>
      </c>
      <c r="J53" s="17">
        <v>7.86</v>
      </c>
      <c r="K53" s="17">
        <v>700</v>
      </c>
      <c r="L53" s="17">
        <v>9.4499999999999993</v>
      </c>
      <c r="M53" s="17">
        <f t="shared" si="0"/>
        <v>0.4</v>
      </c>
      <c r="N53" s="18" t="s">
        <v>384</v>
      </c>
      <c r="O53" s="18" t="s">
        <v>384</v>
      </c>
      <c r="P53" s="18" t="s">
        <v>384</v>
      </c>
      <c r="Q53" s="53" t="s">
        <v>384</v>
      </c>
      <c r="R53" s="53" t="s">
        <v>384</v>
      </c>
      <c r="S53" s="53" t="s">
        <v>384</v>
      </c>
      <c r="T53" s="53">
        <v>2.581</v>
      </c>
      <c r="U53" s="56">
        <v>3.2240000000000002</v>
      </c>
      <c r="V53" s="53">
        <v>2.1269999999999998</v>
      </c>
      <c r="W53" s="53" t="s">
        <v>384</v>
      </c>
      <c r="X53" s="53" t="s">
        <v>384</v>
      </c>
      <c r="Y53" s="53" t="s">
        <v>384</v>
      </c>
      <c r="Z53" s="51">
        <v>0.13</v>
      </c>
      <c r="AA53" s="51">
        <v>0.20699999999999999</v>
      </c>
      <c r="AB53" s="51">
        <v>0.155</v>
      </c>
      <c r="AC53" s="53">
        <v>8.1519999999999992</v>
      </c>
      <c r="AD53" s="56">
        <v>13.452999999999999</v>
      </c>
      <c r="AE53" s="53">
        <v>8.7249999999999996</v>
      </c>
      <c r="AF53" s="53">
        <v>57.231999999999999</v>
      </c>
      <c r="AG53" s="56">
        <v>95.951999999999998</v>
      </c>
      <c r="AH53" s="53">
        <v>61.765999999999998</v>
      </c>
      <c r="AI53" s="51" t="s">
        <v>384</v>
      </c>
      <c r="AJ53" s="51" t="s">
        <v>384</v>
      </c>
      <c r="AK53" s="51" t="s">
        <v>384</v>
      </c>
      <c r="AL53" s="51" t="s">
        <v>384</v>
      </c>
      <c r="AM53" s="51" t="s">
        <v>384</v>
      </c>
      <c r="AN53" s="51" t="s">
        <v>384</v>
      </c>
    </row>
    <row r="54" spans="1:40">
      <c r="A54" s="35" t="s">
        <v>373</v>
      </c>
      <c r="B54" s="29" t="s">
        <v>476</v>
      </c>
      <c r="C54" s="24" t="s">
        <v>288</v>
      </c>
      <c r="D54" s="25" t="s">
        <v>583</v>
      </c>
      <c r="E54" s="25" t="s">
        <v>646</v>
      </c>
      <c r="F54" s="17">
        <v>18</v>
      </c>
      <c r="G54" s="20">
        <v>43002</v>
      </c>
      <c r="H54" s="21">
        <v>0.53611111111111109</v>
      </c>
      <c r="I54" s="17">
        <v>18.7</v>
      </c>
      <c r="J54" s="17">
        <v>7.6</v>
      </c>
      <c r="K54" s="17">
        <v>698</v>
      </c>
      <c r="L54" s="17">
        <v>9.5399999999999991</v>
      </c>
      <c r="M54" s="17">
        <f t="shared" si="0"/>
        <v>0.4</v>
      </c>
      <c r="N54" s="18" t="s">
        <v>384</v>
      </c>
      <c r="O54" s="48">
        <v>37.077258042547221</v>
      </c>
      <c r="P54" s="18" t="s">
        <v>384</v>
      </c>
      <c r="Q54" s="53" t="s">
        <v>384</v>
      </c>
      <c r="R54" s="53" t="s">
        <v>384</v>
      </c>
      <c r="S54" s="53" t="s">
        <v>384</v>
      </c>
      <c r="T54" s="53">
        <v>2.323</v>
      </c>
      <c r="U54" s="56">
        <v>3.2240000000000002</v>
      </c>
      <c r="V54" s="53">
        <v>2.1520000000000001</v>
      </c>
      <c r="W54" s="53" t="s">
        <v>384</v>
      </c>
      <c r="X54" s="53" t="s">
        <v>384</v>
      </c>
      <c r="Y54" s="53" t="s">
        <v>384</v>
      </c>
      <c r="Z54" s="51">
        <v>0.107</v>
      </c>
      <c r="AA54" s="51">
        <v>0.19</v>
      </c>
      <c r="AB54" s="51">
        <v>0.14099999999999999</v>
      </c>
      <c r="AC54" s="53">
        <v>9.0909999999999993</v>
      </c>
      <c r="AD54" s="56">
        <v>14.221</v>
      </c>
      <c r="AE54" s="53">
        <v>9.2769999999999992</v>
      </c>
      <c r="AF54" s="53">
        <v>60.73</v>
      </c>
      <c r="AG54" s="56">
        <v>95.494</v>
      </c>
      <c r="AH54" s="53">
        <v>62.152000000000001</v>
      </c>
      <c r="AI54" s="51" t="s">
        <v>384</v>
      </c>
      <c r="AJ54" s="51" t="s">
        <v>384</v>
      </c>
      <c r="AK54" s="51" t="s">
        <v>384</v>
      </c>
      <c r="AL54" s="51" t="s">
        <v>384</v>
      </c>
      <c r="AM54" s="51" t="s">
        <v>384</v>
      </c>
      <c r="AN54" s="51" t="s">
        <v>384</v>
      </c>
    </row>
    <row r="55" spans="1:40">
      <c r="A55" s="35" t="s">
        <v>374</v>
      </c>
      <c r="B55" s="29" t="s">
        <v>477</v>
      </c>
      <c r="C55" s="24" t="s">
        <v>288</v>
      </c>
      <c r="D55" s="25" t="s">
        <v>584</v>
      </c>
      <c r="E55" s="25" t="s">
        <v>647</v>
      </c>
      <c r="F55" s="17">
        <v>18</v>
      </c>
      <c r="G55" s="20">
        <v>43002</v>
      </c>
      <c r="H55" s="21">
        <v>0.54097222222222219</v>
      </c>
      <c r="I55" s="17">
        <v>18.8</v>
      </c>
      <c r="J55" s="17">
        <v>7.64</v>
      </c>
      <c r="K55" s="17">
        <v>694</v>
      </c>
      <c r="L55" s="17">
        <v>9.5399999999999991</v>
      </c>
      <c r="M55" s="17">
        <f t="shared" si="0"/>
        <v>0.4</v>
      </c>
      <c r="N55" s="18" t="s">
        <v>384</v>
      </c>
      <c r="O55" s="18" t="s">
        <v>384</v>
      </c>
      <c r="P55" s="18" t="s">
        <v>384</v>
      </c>
      <c r="Q55" s="53" t="s">
        <v>384</v>
      </c>
      <c r="R55" s="53" t="s">
        <v>384</v>
      </c>
      <c r="S55" s="53" t="s">
        <v>384</v>
      </c>
      <c r="T55" s="53">
        <v>2.0169999999999999</v>
      </c>
      <c r="U55" s="56">
        <v>3.2050000000000001</v>
      </c>
      <c r="V55" s="53">
        <v>2.0350000000000001</v>
      </c>
      <c r="W55" s="53" t="s">
        <v>384</v>
      </c>
      <c r="X55" s="53" t="s">
        <v>384</v>
      </c>
      <c r="Y55" s="53" t="s">
        <v>384</v>
      </c>
      <c r="Z55" s="51">
        <v>0.13400000000000001</v>
      </c>
      <c r="AA55" s="51">
        <v>0.22600000000000001</v>
      </c>
      <c r="AB55" s="51">
        <v>0.13200000000000001</v>
      </c>
      <c r="AC55" s="53">
        <v>8.65</v>
      </c>
      <c r="AD55" s="56">
        <v>13.907999999999999</v>
      </c>
      <c r="AE55" s="53">
        <v>8.7509999999999994</v>
      </c>
      <c r="AF55" s="53">
        <v>57.92</v>
      </c>
      <c r="AG55" s="56">
        <v>94.084999999999994</v>
      </c>
      <c r="AH55" s="53">
        <v>60.189</v>
      </c>
      <c r="AI55" s="51" t="s">
        <v>384</v>
      </c>
      <c r="AJ55" s="51" t="s">
        <v>384</v>
      </c>
      <c r="AK55" s="51" t="s">
        <v>384</v>
      </c>
      <c r="AL55" s="51" t="s">
        <v>384</v>
      </c>
      <c r="AM55" s="51" t="s">
        <v>384</v>
      </c>
      <c r="AN55" s="51" t="s">
        <v>384</v>
      </c>
    </row>
    <row r="56" spans="1:40">
      <c r="A56" s="35" t="s">
        <v>375</v>
      </c>
      <c r="B56" s="29" t="s">
        <v>478</v>
      </c>
      <c r="C56" s="24" t="s">
        <v>288</v>
      </c>
      <c r="D56" s="25" t="s">
        <v>585</v>
      </c>
      <c r="E56" s="25" t="s">
        <v>648</v>
      </c>
      <c r="F56" s="17">
        <v>19</v>
      </c>
      <c r="G56" s="20">
        <v>43002</v>
      </c>
      <c r="H56" s="21">
        <v>0.54791666666666672</v>
      </c>
      <c r="I56" s="17">
        <v>18.7</v>
      </c>
      <c r="J56" s="17">
        <v>7.65</v>
      </c>
      <c r="K56" s="17">
        <v>711</v>
      </c>
      <c r="L56" s="17">
        <v>9.58</v>
      </c>
      <c r="M56" s="17">
        <f t="shared" si="0"/>
        <v>0.4</v>
      </c>
      <c r="N56" s="18" t="s">
        <v>384</v>
      </c>
      <c r="O56" s="18" t="s">
        <v>384</v>
      </c>
      <c r="P56" s="18" t="s">
        <v>384</v>
      </c>
      <c r="Q56" s="53" t="s">
        <v>384</v>
      </c>
      <c r="R56" s="53" t="s">
        <v>384</v>
      </c>
      <c r="S56" s="53" t="s">
        <v>384</v>
      </c>
      <c r="T56" s="56">
        <v>3.2789999999999999</v>
      </c>
      <c r="U56" s="53">
        <v>2.657</v>
      </c>
      <c r="V56" s="53">
        <v>2.2330000000000001</v>
      </c>
      <c r="W56" s="53" t="s">
        <v>384</v>
      </c>
      <c r="X56" s="53" t="s">
        <v>384</v>
      </c>
      <c r="Y56" s="53" t="s">
        <v>384</v>
      </c>
      <c r="Z56" s="51">
        <v>0.222</v>
      </c>
      <c r="AA56" s="51">
        <v>0.16500000000000001</v>
      </c>
      <c r="AB56" s="51">
        <v>0.13</v>
      </c>
      <c r="AC56" s="56">
        <v>14.01</v>
      </c>
      <c r="AD56" s="53">
        <v>11.276999999999999</v>
      </c>
      <c r="AE56" s="53">
        <v>8.7219999999999995</v>
      </c>
      <c r="AF56" s="56">
        <v>94.126000000000005</v>
      </c>
      <c r="AG56" s="53">
        <v>75.245000000000005</v>
      </c>
      <c r="AH56" s="53">
        <v>57.893000000000001</v>
      </c>
      <c r="AI56" s="51" t="s">
        <v>384</v>
      </c>
      <c r="AJ56" s="51" t="s">
        <v>384</v>
      </c>
      <c r="AK56" s="51" t="s">
        <v>384</v>
      </c>
      <c r="AL56" s="51" t="s">
        <v>384</v>
      </c>
      <c r="AM56" s="51" t="s">
        <v>384</v>
      </c>
      <c r="AN56" s="51" t="s">
        <v>384</v>
      </c>
    </row>
    <row r="57" spans="1:40">
      <c r="A57" s="35" t="s">
        <v>376</v>
      </c>
      <c r="B57" s="29" t="s">
        <v>478</v>
      </c>
      <c r="C57" s="24" t="s">
        <v>288</v>
      </c>
      <c r="D57" s="25" t="s">
        <v>586</v>
      </c>
      <c r="E57" s="25" t="s">
        <v>649</v>
      </c>
      <c r="F57" s="17">
        <v>19</v>
      </c>
      <c r="G57" s="20">
        <v>43002</v>
      </c>
      <c r="H57" s="21">
        <v>0.55555555555555558</v>
      </c>
      <c r="I57" s="17">
        <v>19.2</v>
      </c>
      <c r="J57" s="17">
        <v>7.76</v>
      </c>
      <c r="K57" s="17">
        <v>709</v>
      </c>
      <c r="L57" s="17">
        <v>9.4499999999999993</v>
      </c>
      <c r="M57" s="17">
        <f t="shared" si="0"/>
        <v>0.4</v>
      </c>
      <c r="N57" s="18" t="s">
        <v>384</v>
      </c>
      <c r="O57" s="48">
        <v>52.927354243996888</v>
      </c>
      <c r="P57" s="18" t="s">
        <v>384</v>
      </c>
      <c r="Q57" s="53">
        <v>0.84899999999999998</v>
      </c>
      <c r="R57" s="53">
        <v>0.85</v>
      </c>
      <c r="S57" s="53" t="s">
        <v>384</v>
      </c>
      <c r="T57" s="56">
        <v>2.3279999999999998</v>
      </c>
      <c r="U57" s="53">
        <v>3.12</v>
      </c>
      <c r="V57" s="53">
        <v>3.3170000000000002</v>
      </c>
      <c r="W57" s="53" t="s">
        <v>384</v>
      </c>
      <c r="X57" s="53" t="s">
        <v>384</v>
      </c>
      <c r="Y57" s="53" t="s">
        <v>384</v>
      </c>
      <c r="Z57" s="51">
        <v>0.159</v>
      </c>
      <c r="AA57" s="51">
        <v>0.223</v>
      </c>
      <c r="AB57" s="51">
        <v>0.185</v>
      </c>
      <c r="AC57" s="56">
        <v>9.0269999999999992</v>
      </c>
      <c r="AD57" s="53">
        <v>13.183</v>
      </c>
      <c r="AE57" s="53">
        <v>13.416</v>
      </c>
      <c r="AF57" s="56">
        <v>60.091999999999999</v>
      </c>
      <c r="AG57" s="53">
        <v>87.706000000000003</v>
      </c>
      <c r="AH57" s="53">
        <v>92.524000000000001</v>
      </c>
      <c r="AI57" s="51" t="s">
        <v>384</v>
      </c>
      <c r="AJ57" s="51" t="s">
        <v>384</v>
      </c>
      <c r="AK57" s="51" t="s">
        <v>384</v>
      </c>
      <c r="AL57" s="51" t="s">
        <v>384</v>
      </c>
      <c r="AM57" s="51" t="s">
        <v>384</v>
      </c>
      <c r="AN57" s="51" t="s">
        <v>384</v>
      </c>
    </row>
    <row r="58" spans="1:40">
      <c r="A58" s="35" t="s">
        <v>377</v>
      </c>
      <c r="B58" s="29" t="s">
        <v>307</v>
      </c>
      <c r="C58" s="24" t="s">
        <v>288</v>
      </c>
      <c r="D58" s="25" t="s">
        <v>587</v>
      </c>
      <c r="E58" s="25" t="s">
        <v>650</v>
      </c>
      <c r="F58" s="17">
        <v>19</v>
      </c>
      <c r="G58" s="20">
        <v>43002</v>
      </c>
      <c r="H58" s="21">
        <v>0.56041666666666667</v>
      </c>
      <c r="I58" s="17">
        <v>19.2</v>
      </c>
      <c r="J58" s="17">
        <v>7.72</v>
      </c>
      <c r="K58" s="17">
        <v>708</v>
      </c>
      <c r="L58" s="17">
        <v>9.5</v>
      </c>
      <c r="M58" s="17">
        <f t="shared" si="0"/>
        <v>0.4</v>
      </c>
      <c r="N58" s="18" t="s">
        <v>384</v>
      </c>
      <c r="O58" s="18" t="s">
        <v>384</v>
      </c>
      <c r="P58" s="18" t="s">
        <v>384</v>
      </c>
      <c r="Q58" s="53" t="s">
        <v>384</v>
      </c>
      <c r="R58" s="53" t="s">
        <v>384</v>
      </c>
      <c r="S58" s="53" t="s">
        <v>384</v>
      </c>
      <c r="T58" s="53">
        <v>2.3439999999999999</v>
      </c>
      <c r="U58" s="56">
        <v>3.3279999999999998</v>
      </c>
      <c r="V58" s="53">
        <v>2.3780000000000001</v>
      </c>
      <c r="W58" s="53" t="s">
        <v>384</v>
      </c>
      <c r="X58" s="53" t="s">
        <v>384</v>
      </c>
      <c r="Y58" s="53" t="s">
        <v>384</v>
      </c>
      <c r="Z58" s="51">
        <v>0.16400000000000001</v>
      </c>
      <c r="AA58" s="51">
        <v>0.22700000000000001</v>
      </c>
      <c r="AB58" s="51">
        <v>0.17299999999999999</v>
      </c>
      <c r="AC58" s="53">
        <v>9.9410000000000007</v>
      </c>
      <c r="AD58" s="56">
        <v>13.661</v>
      </c>
      <c r="AE58" s="53">
        <v>10.026</v>
      </c>
      <c r="AF58" s="53">
        <v>61.76</v>
      </c>
      <c r="AG58" s="56">
        <v>88.869</v>
      </c>
      <c r="AH58" s="53">
        <v>65.438000000000002</v>
      </c>
      <c r="AI58" s="51" t="s">
        <v>384</v>
      </c>
      <c r="AJ58" s="51" t="s">
        <v>384</v>
      </c>
      <c r="AK58" s="51" t="s">
        <v>384</v>
      </c>
      <c r="AL58" s="51" t="s">
        <v>384</v>
      </c>
      <c r="AM58" s="51" t="s">
        <v>384</v>
      </c>
      <c r="AN58" s="51" t="s">
        <v>384</v>
      </c>
    </row>
    <row r="59" spans="1:40">
      <c r="A59" s="35" t="s">
        <v>378</v>
      </c>
      <c r="B59" s="29" t="s">
        <v>297</v>
      </c>
      <c r="C59" s="24" t="s">
        <v>288</v>
      </c>
      <c r="D59" s="25" t="s">
        <v>588</v>
      </c>
      <c r="E59" s="25" t="s">
        <v>651</v>
      </c>
      <c r="F59" s="17">
        <v>20</v>
      </c>
      <c r="G59" s="20">
        <v>43002</v>
      </c>
      <c r="H59" s="21">
        <v>0.57152777777777775</v>
      </c>
      <c r="I59" s="17">
        <v>19.2</v>
      </c>
      <c r="J59" s="17">
        <v>7.83</v>
      </c>
      <c r="K59" s="17">
        <v>1500</v>
      </c>
      <c r="L59" s="17">
        <v>9.1999999999999993</v>
      </c>
      <c r="M59" s="17">
        <f t="shared" ref="M59:M64" si="1">10/50</f>
        <v>0.2</v>
      </c>
      <c r="N59" s="23">
        <v>20.327623232874387</v>
      </c>
      <c r="O59" s="23">
        <v>19.955826447528004</v>
      </c>
      <c r="P59" s="48">
        <v>31.807261884080312</v>
      </c>
      <c r="Q59" s="53">
        <v>0.86699999999999999</v>
      </c>
      <c r="R59" s="53">
        <v>0.88700000000000001</v>
      </c>
      <c r="S59" s="53">
        <v>0.89600000000000002</v>
      </c>
      <c r="T59" s="53">
        <v>3.3140000000000001</v>
      </c>
      <c r="U59" s="56">
        <v>4.5670000000000002</v>
      </c>
      <c r="V59" s="53">
        <v>3.6890000000000001</v>
      </c>
      <c r="W59" s="53" t="s">
        <v>384</v>
      </c>
      <c r="X59" s="53" t="s">
        <v>384</v>
      </c>
      <c r="Y59" s="53" t="s">
        <v>384</v>
      </c>
      <c r="Z59" s="51">
        <v>4.3999999999999997E-2</v>
      </c>
      <c r="AA59" s="51">
        <v>8.4000000000000005E-2</v>
      </c>
      <c r="AB59" s="51">
        <v>4.7E-2</v>
      </c>
      <c r="AC59" s="53">
        <v>30.314</v>
      </c>
      <c r="AD59" s="56">
        <v>43.594999999999999</v>
      </c>
      <c r="AE59" s="53">
        <v>30.242999999999999</v>
      </c>
      <c r="AF59" s="53">
        <v>41.390999999999998</v>
      </c>
      <c r="AG59" s="56">
        <v>57.357999999999997</v>
      </c>
      <c r="AH59" s="53">
        <v>42.587000000000003</v>
      </c>
      <c r="AI59" s="52">
        <f>0.071*M59</f>
        <v>1.4199999999999999E-2</v>
      </c>
      <c r="AJ59" s="51" t="s">
        <v>384</v>
      </c>
      <c r="AK59" s="51" t="s">
        <v>384</v>
      </c>
      <c r="AL59" s="51" t="s">
        <v>384</v>
      </c>
      <c r="AM59" s="51" t="s">
        <v>384</v>
      </c>
      <c r="AN59" s="51" t="s">
        <v>384</v>
      </c>
    </row>
    <row r="60" spans="1:40">
      <c r="A60" s="35" t="s">
        <v>379</v>
      </c>
      <c r="B60" s="29" t="s">
        <v>180</v>
      </c>
      <c r="C60" s="24" t="s">
        <v>288</v>
      </c>
      <c r="D60" s="25" t="s">
        <v>589</v>
      </c>
      <c r="E60" s="25" t="s">
        <v>652</v>
      </c>
      <c r="F60" s="17">
        <v>20</v>
      </c>
      <c r="G60" s="20">
        <v>43002</v>
      </c>
      <c r="H60" s="21">
        <v>0.58263888888888882</v>
      </c>
      <c r="I60" s="17">
        <v>19.2</v>
      </c>
      <c r="J60" s="17">
        <v>7.9</v>
      </c>
      <c r="K60" s="17">
        <v>1369</v>
      </c>
      <c r="L60" s="17">
        <v>9.35</v>
      </c>
      <c r="M60" s="17">
        <f t="shared" si="1"/>
        <v>0.2</v>
      </c>
      <c r="N60" s="23">
        <v>22.934645816358405</v>
      </c>
      <c r="O60" s="48">
        <v>72.281462849275698</v>
      </c>
      <c r="P60" s="23">
        <v>18.622708435794607</v>
      </c>
      <c r="Q60" s="53" t="s">
        <v>384</v>
      </c>
      <c r="R60" s="53" t="s">
        <v>384</v>
      </c>
      <c r="S60" s="56">
        <v>0.89200000000000002</v>
      </c>
      <c r="T60" s="53">
        <v>3.383</v>
      </c>
      <c r="U60" s="53">
        <v>3.04</v>
      </c>
      <c r="V60" s="56">
        <v>3.7389999999999999</v>
      </c>
      <c r="W60" s="53" t="s">
        <v>384</v>
      </c>
      <c r="X60" s="53" t="s">
        <v>384</v>
      </c>
      <c r="Y60" s="53" t="s">
        <v>384</v>
      </c>
      <c r="Z60" s="51">
        <v>5.0999999999999997E-2</v>
      </c>
      <c r="AA60" s="51">
        <v>4.3999999999999997E-2</v>
      </c>
      <c r="AB60" s="51">
        <v>4.8000000000000001E-2</v>
      </c>
      <c r="AC60" s="53">
        <v>23.811</v>
      </c>
      <c r="AD60" s="53">
        <v>20.713000000000001</v>
      </c>
      <c r="AE60" s="56">
        <v>26.010999999999999</v>
      </c>
      <c r="AF60" s="53">
        <v>47.456000000000003</v>
      </c>
      <c r="AG60" s="56">
        <v>41.692999999999998</v>
      </c>
      <c r="AH60" s="53">
        <v>51.167999999999999</v>
      </c>
      <c r="AI60" s="51" t="s">
        <v>384</v>
      </c>
      <c r="AJ60" s="51" t="s">
        <v>384</v>
      </c>
      <c r="AK60" s="51" t="s">
        <v>384</v>
      </c>
      <c r="AL60" s="51" t="s">
        <v>384</v>
      </c>
      <c r="AM60" s="51" t="s">
        <v>384</v>
      </c>
      <c r="AN60" s="51" t="s">
        <v>384</v>
      </c>
    </row>
    <row r="61" spans="1:40">
      <c r="A61" s="35" t="s">
        <v>380</v>
      </c>
      <c r="B61" s="29" t="s">
        <v>295</v>
      </c>
      <c r="C61" s="24" t="s">
        <v>288</v>
      </c>
      <c r="D61" s="25" t="s">
        <v>590</v>
      </c>
      <c r="E61" s="25" t="s">
        <v>653</v>
      </c>
      <c r="F61" s="17">
        <v>20</v>
      </c>
      <c r="G61" s="20">
        <v>43002</v>
      </c>
      <c r="H61" s="21">
        <v>0.59236111111111112</v>
      </c>
      <c r="I61" s="17">
        <v>19.399999999999999</v>
      </c>
      <c r="J61" s="17">
        <v>7.93</v>
      </c>
      <c r="K61" s="17">
        <v>1360</v>
      </c>
      <c r="L61" s="17">
        <v>9.2799999999999994</v>
      </c>
      <c r="M61" s="17">
        <f t="shared" si="1"/>
        <v>0.2</v>
      </c>
      <c r="N61" s="23">
        <v>27.135557996954503</v>
      </c>
      <c r="O61" s="23">
        <v>19.154609880488358</v>
      </c>
      <c r="P61" s="23">
        <v>20.110955872937421</v>
      </c>
      <c r="Q61" s="53">
        <v>0.88</v>
      </c>
      <c r="R61" s="53">
        <v>0.876</v>
      </c>
      <c r="S61" s="53">
        <v>0.88500000000000001</v>
      </c>
      <c r="T61" s="53">
        <v>3.48</v>
      </c>
      <c r="U61" s="53">
        <v>2.9660000000000002</v>
      </c>
      <c r="V61" s="53">
        <v>4.4059999999999997</v>
      </c>
      <c r="W61" s="53" t="s">
        <v>384</v>
      </c>
      <c r="X61" s="53" t="s">
        <v>384</v>
      </c>
      <c r="Y61" s="53" t="s">
        <v>384</v>
      </c>
      <c r="Z61" s="51">
        <v>5.1999999999999998E-2</v>
      </c>
      <c r="AA61" s="51">
        <v>0.42</v>
      </c>
      <c r="AB61" s="51">
        <v>9.2999999999999999E-2</v>
      </c>
      <c r="AC61" s="53">
        <v>23.861000000000001</v>
      </c>
      <c r="AD61" s="53">
        <v>20.143999999999998</v>
      </c>
      <c r="AE61" s="56">
        <v>31.603999999999999</v>
      </c>
      <c r="AF61" s="53">
        <v>48.442999999999998</v>
      </c>
      <c r="AG61" s="53">
        <v>40.835000000000001</v>
      </c>
      <c r="AH61" s="56">
        <v>63.037999999999997</v>
      </c>
      <c r="AI61" s="51" t="s">
        <v>384</v>
      </c>
      <c r="AJ61" s="51" t="s">
        <v>384</v>
      </c>
      <c r="AK61" s="51" t="s">
        <v>384</v>
      </c>
      <c r="AL61" s="51" t="s">
        <v>384</v>
      </c>
      <c r="AM61" s="51" t="s">
        <v>384</v>
      </c>
      <c r="AN61" s="51" t="s">
        <v>384</v>
      </c>
    </row>
    <row r="62" spans="1:40">
      <c r="A62" s="35" t="s">
        <v>381</v>
      </c>
      <c r="B62" s="29" t="s">
        <v>291</v>
      </c>
      <c r="C62" s="24" t="s">
        <v>288</v>
      </c>
      <c r="D62" s="25" t="s">
        <v>591</v>
      </c>
      <c r="E62" s="25" t="s">
        <v>654</v>
      </c>
      <c r="F62" s="17">
        <v>21</v>
      </c>
      <c r="G62" s="20">
        <v>43002</v>
      </c>
      <c r="H62" s="21">
        <v>0.59791666666666665</v>
      </c>
      <c r="I62" s="17">
        <v>19.399999999999999</v>
      </c>
      <c r="J62" s="17">
        <v>7.94</v>
      </c>
      <c r="K62" s="17">
        <v>1339</v>
      </c>
      <c r="L62" s="17">
        <v>9.31</v>
      </c>
      <c r="M62" s="17">
        <f t="shared" si="1"/>
        <v>0.2</v>
      </c>
      <c r="N62" s="23">
        <v>17.166310651975863</v>
      </c>
      <c r="O62" s="23">
        <v>18.922364329040768</v>
      </c>
      <c r="P62" s="23">
        <v>16.328901297067954</v>
      </c>
      <c r="Q62" s="53">
        <v>0.872</v>
      </c>
      <c r="R62" s="53">
        <v>0.86599999999999999</v>
      </c>
      <c r="S62" s="53">
        <v>0.875</v>
      </c>
      <c r="T62" s="53">
        <v>4.4669999999999996</v>
      </c>
      <c r="U62" s="56">
        <v>2.8490000000000002</v>
      </c>
      <c r="V62" s="53">
        <v>4.2119999999999997</v>
      </c>
      <c r="W62" s="53" t="s">
        <v>384</v>
      </c>
      <c r="X62" s="53" t="s">
        <v>384</v>
      </c>
      <c r="Y62" s="53" t="s">
        <v>384</v>
      </c>
      <c r="Z62" s="51">
        <v>7.9000000000000001E-2</v>
      </c>
      <c r="AA62" s="51">
        <v>1.7000000000000001E-2</v>
      </c>
      <c r="AB62" s="51">
        <v>6.4000000000000001E-2</v>
      </c>
      <c r="AC62" s="53">
        <v>28.263000000000002</v>
      </c>
      <c r="AD62" s="56">
        <v>18.077000000000002</v>
      </c>
      <c r="AE62" s="53">
        <v>27.454999999999998</v>
      </c>
      <c r="AF62" s="53">
        <v>60.261000000000003</v>
      </c>
      <c r="AG62" s="56">
        <v>39.966000000000001</v>
      </c>
      <c r="AH62" s="53">
        <v>59.665999999999997</v>
      </c>
      <c r="AI62" s="51" t="s">
        <v>384</v>
      </c>
      <c r="AJ62" s="51" t="s">
        <v>384</v>
      </c>
      <c r="AK62" s="51" t="s">
        <v>384</v>
      </c>
      <c r="AL62" s="51" t="s">
        <v>384</v>
      </c>
      <c r="AM62" s="51" t="s">
        <v>384</v>
      </c>
      <c r="AN62" s="51" t="s">
        <v>384</v>
      </c>
    </row>
    <row r="63" spans="1:40">
      <c r="A63" s="35" t="s">
        <v>382</v>
      </c>
      <c r="B63" s="29" t="s">
        <v>289</v>
      </c>
      <c r="C63" s="24" t="s">
        <v>288</v>
      </c>
      <c r="D63" s="25" t="s">
        <v>592</v>
      </c>
      <c r="E63" s="25" t="s">
        <v>655</v>
      </c>
      <c r="F63" s="17">
        <v>21</v>
      </c>
      <c r="G63" s="20">
        <v>43002</v>
      </c>
      <c r="H63" s="21">
        <v>0.6118055555555556</v>
      </c>
      <c r="I63" s="17">
        <v>19.5</v>
      </c>
      <c r="J63" s="17">
        <v>7.92</v>
      </c>
      <c r="K63" s="17">
        <v>1399</v>
      </c>
      <c r="L63" s="17">
        <v>9.35</v>
      </c>
      <c r="M63" s="17">
        <f t="shared" si="1"/>
        <v>0.2</v>
      </c>
      <c r="N63" s="23">
        <v>15.599968354249706</v>
      </c>
      <c r="O63" s="48">
        <v>83.977095980418781</v>
      </c>
      <c r="P63" s="23">
        <v>30.595405004432852</v>
      </c>
      <c r="Q63" s="53">
        <v>0.88900000000000001</v>
      </c>
      <c r="R63" s="53">
        <v>0.874</v>
      </c>
      <c r="S63" s="53">
        <v>0.88</v>
      </c>
      <c r="T63" s="56">
        <v>4.9329999999999998</v>
      </c>
      <c r="U63" s="53">
        <v>3.7519999999999998</v>
      </c>
      <c r="V63" s="53">
        <v>3.2770000000000001</v>
      </c>
      <c r="W63" s="53" t="s">
        <v>384</v>
      </c>
      <c r="X63" s="53" t="s">
        <v>384</v>
      </c>
      <c r="Y63" s="53" t="s">
        <v>384</v>
      </c>
      <c r="Z63" s="51">
        <v>7.8E-2</v>
      </c>
      <c r="AA63" s="51">
        <v>5.8999999999999997E-2</v>
      </c>
      <c r="AB63" s="51">
        <v>5.0999999999999997E-2</v>
      </c>
      <c r="AC63" s="56">
        <v>37.603000000000002</v>
      </c>
      <c r="AD63" s="53">
        <v>26.39</v>
      </c>
      <c r="AE63" s="53">
        <v>23.007999999999999</v>
      </c>
      <c r="AF63" s="56">
        <v>62.674999999999997</v>
      </c>
      <c r="AG63" s="53">
        <v>47.088000000000001</v>
      </c>
      <c r="AH63" s="53">
        <v>40.731000000000002</v>
      </c>
      <c r="AI63" s="51" t="s">
        <v>384</v>
      </c>
      <c r="AJ63" s="51" t="s">
        <v>384</v>
      </c>
      <c r="AK63" s="51" t="s">
        <v>384</v>
      </c>
      <c r="AL63" s="51" t="s">
        <v>384</v>
      </c>
      <c r="AM63" s="51" t="s">
        <v>384</v>
      </c>
      <c r="AN63" s="51" t="s">
        <v>384</v>
      </c>
    </row>
    <row r="64" spans="1:40">
      <c r="A64" s="35" t="s">
        <v>383</v>
      </c>
      <c r="B64" s="29" t="s">
        <v>479</v>
      </c>
      <c r="C64" s="24" t="s">
        <v>288</v>
      </c>
      <c r="D64" s="25" t="s">
        <v>593</v>
      </c>
      <c r="E64" s="25" t="s">
        <v>656</v>
      </c>
      <c r="F64" s="17">
        <v>21</v>
      </c>
      <c r="G64" s="20">
        <v>43002</v>
      </c>
      <c r="H64" s="21">
        <v>0.61875000000000002</v>
      </c>
      <c r="I64" s="17">
        <v>19.5</v>
      </c>
      <c r="J64" s="17">
        <v>7.88</v>
      </c>
      <c r="K64" s="17">
        <v>1491</v>
      </c>
      <c r="L64" s="17">
        <v>9.31</v>
      </c>
      <c r="M64" s="17">
        <f t="shared" si="1"/>
        <v>0.2</v>
      </c>
      <c r="N64" s="23">
        <v>20.649749240053406</v>
      </c>
      <c r="O64" s="23">
        <v>26.568197815301374</v>
      </c>
      <c r="P64" s="18" t="s">
        <v>384</v>
      </c>
      <c r="Q64" s="53">
        <v>0.89</v>
      </c>
      <c r="R64" s="53">
        <v>0.878</v>
      </c>
      <c r="S64" s="53">
        <v>0.88600000000000001</v>
      </c>
      <c r="T64" s="56">
        <v>5.2590000000000003</v>
      </c>
      <c r="U64" s="53">
        <v>3.9460000000000002</v>
      </c>
      <c r="V64" s="53">
        <v>3.484</v>
      </c>
      <c r="W64" s="53" t="s">
        <v>384</v>
      </c>
      <c r="X64" s="53" t="s">
        <v>384</v>
      </c>
      <c r="Y64" s="53" t="s">
        <v>384</v>
      </c>
      <c r="Z64" s="51">
        <v>7.8E-2</v>
      </c>
      <c r="AA64" s="51">
        <v>5.8999999999999997E-2</v>
      </c>
      <c r="AB64" s="51">
        <v>0.06</v>
      </c>
      <c r="AC64" s="56">
        <v>46.720999999999997</v>
      </c>
      <c r="AD64" s="53">
        <v>32.680999999999997</v>
      </c>
      <c r="AE64" s="53">
        <v>28.692</v>
      </c>
      <c r="AF64" s="56">
        <v>62.865000000000002</v>
      </c>
      <c r="AG64" s="53">
        <v>47.293999999999997</v>
      </c>
      <c r="AH64" s="53">
        <v>41.107999999999997</v>
      </c>
      <c r="AI64" s="52">
        <f>0.051*M64</f>
        <v>1.0200000000000001E-2</v>
      </c>
      <c r="AJ64" s="51" t="s">
        <v>384</v>
      </c>
      <c r="AK64" s="51" t="s">
        <v>384</v>
      </c>
      <c r="AL64" s="51" t="s">
        <v>384</v>
      </c>
      <c r="AM64" s="51" t="s">
        <v>384</v>
      </c>
      <c r="AN64" s="51" t="s">
        <v>384</v>
      </c>
    </row>
    <row r="65" spans="1:40">
      <c r="A65" s="36" t="s">
        <v>180</v>
      </c>
      <c r="B65" s="37" t="s">
        <v>508</v>
      </c>
      <c r="C65" s="29" t="s">
        <v>487</v>
      </c>
      <c r="D65" s="42" t="s">
        <v>506</v>
      </c>
      <c r="E65" s="42" t="s">
        <v>507</v>
      </c>
      <c r="F65" s="17">
        <v>22</v>
      </c>
      <c r="G65" s="20">
        <v>42713</v>
      </c>
      <c r="H65" s="21">
        <v>0.39374999999999999</v>
      </c>
      <c r="I65" s="30">
        <v>19.7</v>
      </c>
      <c r="J65" s="30">
        <v>7.42</v>
      </c>
      <c r="K65" s="31">
        <v>1606</v>
      </c>
      <c r="L65" s="31">
        <v>1606</v>
      </c>
      <c r="M65" s="17">
        <f>10/50</f>
        <v>0.2</v>
      </c>
      <c r="N65" s="49" t="s">
        <v>384</v>
      </c>
      <c r="O65" s="49" t="s">
        <v>704</v>
      </c>
      <c r="P65" s="49" t="s">
        <v>704</v>
      </c>
      <c r="Q65" s="53" t="s">
        <v>384</v>
      </c>
      <c r="R65" s="53" t="s">
        <v>704</v>
      </c>
      <c r="S65" s="53" t="s">
        <v>704</v>
      </c>
      <c r="T65" s="57">
        <v>3.165</v>
      </c>
      <c r="U65" s="53" t="s">
        <v>704</v>
      </c>
      <c r="V65" s="53" t="s">
        <v>704</v>
      </c>
      <c r="W65" s="55">
        <v>9.5000000000000001E-2</v>
      </c>
      <c r="X65" s="53" t="s">
        <v>704</v>
      </c>
      <c r="Y65" s="53" t="s">
        <v>704</v>
      </c>
      <c r="Z65" s="54">
        <v>0.06</v>
      </c>
      <c r="AA65" s="51" t="s">
        <v>704</v>
      </c>
      <c r="AB65" s="51" t="s">
        <v>704</v>
      </c>
      <c r="AC65" s="55">
        <v>25.786999999999999</v>
      </c>
      <c r="AD65" s="53" t="s">
        <v>704</v>
      </c>
      <c r="AE65" s="53" t="s">
        <v>704</v>
      </c>
      <c r="AF65" s="55">
        <v>21.289000000000001</v>
      </c>
      <c r="AG65" s="53" t="s">
        <v>704</v>
      </c>
      <c r="AH65" s="53" t="s">
        <v>704</v>
      </c>
      <c r="AI65" s="54">
        <v>2.5999999999999999E-2</v>
      </c>
      <c r="AJ65" s="51" t="s">
        <v>704</v>
      </c>
      <c r="AK65" s="51" t="s">
        <v>704</v>
      </c>
      <c r="AL65" s="51" t="s">
        <v>384</v>
      </c>
      <c r="AM65" s="51" t="s">
        <v>704</v>
      </c>
      <c r="AN65" s="51" t="s">
        <v>704</v>
      </c>
    </row>
    <row r="66" spans="1:40">
      <c r="A66" s="35" t="s">
        <v>480</v>
      </c>
      <c r="B66" s="37" t="s">
        <v>509</v>
      </c>
      <c r="C66" s="29" t="s">
        <v>487</v>
      </c>
      <c r="D66" s="42" t="s">
        <v>529</v>
      </c>
      <c r="E66" s="43" t="s">
        <v>530</v>
      </c>
      <c r="F66" s="17">
        <v>22</v>
      </c>
      <c r="G66" s="20">
        <v>42713</v>
      </c>
      <c r="H66" s="21">
        <v>0.40277777777777773</v>
      </c>
      <c r="I66" s="30">
        <v>14.3</v>
      </c>
      <c r="J66" s="30">
        <v>7.81</v>
      </c>
      <c r="K66" s="31">
        <v>897</v>
      </c>
      <c r="L66" s="31">
        <v>897</v>
      </c>
      <c r="M66" s="17">
        <f t="shared" ref="M66:M88" si="2">10/50</f>
        <v>0.2</v>
      </c>
      <c r="N66" s="49" t="s">
        <v>384</v>
      </c>
      <c r="O66" s="49" t="s">
        <v>704</v>
      </c>
      <c r="P66" s="49" t="s">
        <v>704</v>
      </c>
      <c r="Q66" s="53" t="s">
        <v>384</v>
      </c>
      <c r="R66" s="53" t="s">
        <v>704</v>
      </c>
      <c r="S66" s="53" t="s">
        <v>704</v>
      </c>
      <c r="T66" s="57">
        <v>1.2829999999999999</v>
      </c>
      <c r="U66" s="53" t="s">
        <v>704</v>
      </c>
      <c r="V66" s="53" t="s">
        <v>704</v>
      </c>
      <c r="W66" s="55">
        <v>0.05</v>
      </c>
      <c r="X66" s="53" t="s">
        <v>704</v>
      </c>
      <c r="Y66" s="53" t="s">
        <v>704</v>
      </c>
      <c r="Z66" s="54">
        <v>2.9000000000000001E-2</v>
      </c>
      <c r="AA66" s="51" t="s">
        <v>704</v>
      </c>
      <c r="AB66" s="51" t="s">
        <v>704</v>
      </c>
      <c r="AC66" s="55">
        <v>15.151</v>
      </c>
      <c r="AD66" s="53" t="s">
        <v>704</v>
      </c>
      <c r="AE66" s="53" t="s">
        <v>704</v>
      </c>
      <c r="AF66" s="55">
        <v>6.58</v>
      </c>
      <c r="AG66" s="53" t="s">
        <v>704</v>
      </c>
      <c r="AH66" s="53" t="s">
        <v>704</v>
      </c>
      <c r="AI66" s="54">
        <v>2.1000000000000001E-2</v>
      </c>
      <c r="AJ66" s="51" t="s">
        <v>704</v>
      </c>
      <c r="AK66" s="51" t="s">
        <v>704</v>
      </c>
      <c r="AL66" s="51" t="s">
        <v>384</v>
      </c>
      <c r="AM66" s="51" t="s">
        <v>704</v>
      </c>
      <c r="AN66" s="51" t="s">
        <v>704</v>
      </c>
    </row>
    <row r="67" spans="1:40">
      <c r="A67" s="35" t="s">
        <v>657</v>
      </c>
      <c r="B67" s="37" t="s">
        <v>510</v>
      </c>
      <c r="C67" s="29" t="s">
        <v>487</v>
      </c>
      <c r="D67" s="42" t="s">
        <v>659</v>
      </c>
      <c r="E67" s="42" t="s">
        <v>658</v>
      </c>
      <c r="F67" s="17">
        <v>22</v>
      </c>
      <c r="G67" s="20">
        <v>42713</v>
      </c>
      <c r="H67" s="21">
        <v>0.40972222222222227</v>
      </c>
      <c r="I67" s="30">
        <v>13.9</v>
      </c>
      <c r="J67" s="30">
        <v>7.3</v>
      </c>
      <c r="K67" s="31">
        <v>1568</v>
      </c>
      <c r="L67" s="31">
        <v>1568</v>
      </c>
      <c r="M67" s="17">
        <f t="shared" si="2"/>
        <v>0.2</v>
      </c>
      <c r="N67" s="49" t="s">
        <v>384</v>
      </c>
      <c r="O67" s="49" t="s">
        <v>704</v>
      </c>
      <c r="P67" s="49" t="s">
        <v>704</v>
      </c>
      <c r="Q67" s="53" t="s">
        <v>384</v>
      </c>
      <c r="R67" s="53" t="s">
        <v>704</v>
      </c>
      <c r="S67" s="53" t="s">
        <v>704</v>
      </c>
      <c r="T67" s="57">
        <v>3.1219999999999999</v>
      </c>
      <c r="U67" s="53" t="s">
        <v>704</v>
      </c>
      <c r="V67" s="53" t="s">
        <v>704</v>
      </c>
      <c r="W67" s="55">
        <v>4.7E-2</v>
      </c>
      <c r="X67" s="53" t="s">
        <v>704</v>
      </c>
      <c r="Y67" s="53" t="s">
        <v>704</v>
      </c>
      <c r="Z67" s="54">
        <v>4.9000000000000002E-2</v>
      </c>
      <c r="AA67" s="51" t="s">
        <v>704</v>
      </c>
      <c r="AB67" s="51" t="s">
        <v>704</v>
      </c>
      <c r="AC67" s="55">
        <v>23.923999999999999</v>
      </c>
      <c r="AD67" s="53" t="s">
        <v>704</v>
      </c>
      <c r="AE67" s="53" t="s">
        <v>704</v>
      </c>
      <c r="AF67" s="55">
        <v>20.251999999999999</v>
      </c>
      <c r="AG67" s="53" t="s">
        <v>704</v>
      </c>
      <c r="AH67" s="53" t="s">
        <v>704</v>
      </c>
      <c r="AI67" s="54">
        <v>1.4E-2</v>
      </c>
      <c r="AJ67" s="51" t="s">
        <v>704</v>
      </c>
      <c r="AK67" s="51" t="s">
        <v>704</v>
      </c>
      <c r="AL67" s="51" t="s">
        <v>384</v>
      </c>
      <c r="AM67" s="51" t="s">
        <v>704</v>
      </c>
      <c r="AN67" s="51" t="s">
        <v>704</v>
      </c>
    </row>
    <row r="68" spans="1:40">
      <c r="A68" s="35" t="s">
        <v>481</v>
      </c>
      <c r="B68" s="37" t="s">
        <v>511</v>
      </c>
      <c r="C68" s="29" t="s">
        <v>487</v>
      </c>
      <c r="D68" s="42" t="s">
        <v>661</v>
      </c>
      <c r="E68" s="42" t="s">
        <v>660</v>
      </c>
      <c r="F68" s="17">
        <v>22</v>
      </c>
      <c r="G68" s="20">
        <v>42713</v>
      </c>
      <c r="H68" s="21">
        <v>0.42708333333333331</v>
      </c>
      <c r="I68" s="30">
        <v>26.2</v>
      </c>
      <c r="J68" s="30">
        <v>7.28</v>
      </c>
      <c r="K68" s="31">
        <v>1526</v>
      </c>
      <c r="L68" s="31">
        <v>1526</v>
      </c>
      <c r="M68" s="17">
        <f t="shared" si="2"/>
        <v>0.2</v>
      </c>
      <c r="N68" s="49" t="s">
        <v>384</v>
      </c>
      <c r="O68" s="49" t="s">
        <v>704</v>
      </c>
      <c r="P68" s="49" t="s">
        <v>704</v>
      </c>
      <c r="Q68" s="53" t="s">
        <v>384</v>
      </c>
      <c r="R68" s="53" t="s">
        <v>704</v>
      </c>
      <c r="S68" s="53" t="s">
        <v>704</v>
      </c>
      <c r="T68" s="57">
        <v>3.1110000000000002</v>
      </c>
      <c r="U68" s="53" t="s">
        <v>704</v>
      </c>
      <c r="V68" s="53" t="s">
        <v>704</v>
      </c>
      <c r="W68" s="53" t="s">
        <v>384</v>
      </c>
      <c r="X68" s="53" t="s">
        <v>704</v>
      </c>
      <c r="Y68" s="53" t="s">
        <v>704</v>
      </c>
      <c r="Z68" s="54">
        <v>4.5999999999999999E-2</v>
      </c>
      <c r="AA68" s="51" t="s">
        <v>704</v>
      </c>
      <c r="AB68" s="51" t="s">
        <v>704</v>
      </c>
      <c r="AC68" s="55">
        <v>25.152999999999999</v>
      </c>
      <c r="AD68" s="53" t="s">
        <v>704</v>
      </c>
      <c r="AE68" s="53" t="s">
        <v>704</v>
      </c>
      <c r="AF68" s="55">
        <v>20.806000000000001</v>
      </c>
      <c r="AG68" s="53" t="s">
        <v>704</v>
      </c>
      <c r="AH68" s="53" t="s">
        <v>704</v>
      </c>
      <c r="AI68" s="51" t="s">
        <v>384</v>
      </c>
      <c r="AJ68" s="51" t="s">
        <v>704</v>
      </c>
      <c r="AK68" s="51" t="s">
        <v>704</v>
      </c>
      <c r="AL68" s="51" t="s">
        <v>384</v>
      </c>
      <c r="AM68" s="51" t="s">
        <v>704</v>
      </c>
      <c r="AN68" s="51" t="s">
        <v>704</v>
      </c>
    </row>
    <row r="69" spans="1:40">
      <c r="A69" s="35" t="s">
        <v>482</v>
      </c>
      <c r="B69" s="28" t="s">
        <v>512</v>
      </c>
      <c r="C69" s="29" t="s">
        <v>487</v>
      </c>
      <c r="D69" s="42" t="s">
        <v>663</v>
      </c>
      <c r="E69" s="42" t="s">
        <v>662</v>
      </c>
      <c r="F69" s="17">
        <v>22</v>
      </c>
      <c r="G69" s="20">
        <v>42716</v>
      </c>
      <c r="H69" s="21">
        <v>0.49444444444444446</v>
      </c>
      <c r="I69" s="17" t="s">
        <v>704</v>
      </c>
      <c r="J69" s="30">
        <v>6.95</v>
      </c>
      <c r="K69" s="32">
        <v>1903</v>
      </c>
      <c r="L69" s="32">
        <v>1903</v>
      </c>
      <c r="M69" s="17">
        <f t="shared" si="2"/>
        <v>0.2</v>
      </c>
      <c r="N69" s="49" t="s">
        <v>384</v>
      </c>
      <c r="O69" s="49" t="s">
        <v>704</v>
      </c>
      <c r="P69" s="49" t="s">
        <v>704</v>
      </c>
      <c r="Q69" s="53" t="s">
        <v>384</v>
      </c>
      <c r="R69" s="53" t="s">
        <v>704</v>
      </c>
      <c r="S69" s="53" t="s">
        <v>704</v>
      </c>
      <c r="T69" s="57">
        <v>1.9239999999999999</v>
      </c>
      <c r="U69" s="53" t="s">
        <v>704</v>
      </c>
      <c r="V69" s="53" t="s">
        <v>704</v>
      </c>
      <c r="W69" s="53" t="s">
        <v>384</v>
      </c>
      <c r="X69" s="53" t="s">
        <v>704</v>
      </c>
      <c r="Y69" s="53" t="s">
        <v>704</v>
      </c>
      <c r="Z69" s="54">
        <v>0.06</v>
      </c>
      <c r="AA69" s="51" t="s">
        <v>704</v>
      </c>
      <c r="AB69" s="51" t="s">
        <v>704</v>
      </c>
      <c r="AC69" s="55">
        <v>40.088000000000001</v>
      </c>
      <c r="AD69" s="53" t="s">
        <v>704</v>
      </c>
      <c r="AE69" s="53" t="s">
        <v>704</v>
      </c>
      <c r="AF69" s="55">
        <v>21.739000000000001</v>
      </c>
      <c r="AG69" s="53" t="s">
        <v>704</v>
      </c>
      <c r="AH69" s="53" t="s">
        <v>704</v>
      </c>
      <c r="AI69" s="51" t="s">
        <v>384</v>
      </c>
      <c r="AJ69" s="51" t="s">
        <v>704</v>
      </c>
      <c r="AK69" s="51" t="s">
        <v>704</v>
      </c>
      <c r="AL69" s="51" t="s">
        <v>384</v>
      </c>
      <c r="AM69" s="51" t="s">
        <v>704</v>
      </c>
      <c r="AN69" s="51" t="s">
        <v>704</v>
      </c>
    </row>
    <row r="70" spans="1:40">
      <c r="A70" s="35" t="s">
        <v>483</v>
      </c>
      <c r="B70" s="28" t="s">
        <v>512</v>
      </c>
      <c r="C70" s="29" t="s">
        <v>487</v>
      </c>
      <c r="D70" s="42" t="s">
        <v>663</v>
      </c>
      <c r="E70" s="42" t="s">
        <v>662</v>
      </c>
      <c r="F70" s="17">
        <v>22</v>
      </c>
      <c r="G70" s="20">
        <v>42715</v>
      </c>
      <c r="H70" s="21">
        <v>0.95833333333333337</v>
      </c>
      <c r="I70" s="17" t="s">
        <v>704</v>
      </c>
      <c r="J70" s="30">
        <v>7</v>
      </c>
      <c r="K70" s="31">
        <v>1913</v>
      </c>
      <c r="L70" s="31">
        <v>1913</v>
      </c>
      <c r="M70" s="17">
        <f t="shared" si="2"/>
        <v>0.2</v>
      </c>
      <c r="N70" s="49" t="s">
        <v>384</v>
      </c>
      <c r="O70" s="49" t="s">
        <v>704</v>
      </c>
      <c r="P70" s="49" t="s">
        <v>704</v>
      </c>
      <c r="Q70" s="53" t="s">
        <v>384</v>
      </c>
      <c r="R70" s="53" t="s">
        <v>704</v>
      </c>
      <c r="S70" s="53" t="s">
        <v>704</v>
      </c>
      <c r="T70" s="57">
        <v>2.335</v>
      </c>
      <c r="U70" s="53" t="s">
        <v>704</v>
      </c>
      <c r="V70" s="53" t="s">
        <v>704</v>
      </c>
      <c r="W70" s="53" t="s">
        <v>384</v>
      </c>
      <c r="X70" s="53" t="s">
        <v>704</v>
      </c>
      <c r="Y70" s="53" t="s">
        <v>704</v>
      </c>
      <c r="Z70" s="54">
        <v>5.7000000000000002E-2</v>
      </c>
      <c r="AA70" s="51" t="s">
        <v>704</v>
      </c>
      <c r="AB70" s="51" t="s">
        <v>704</v>
      </c>
      <c r="AC70" s="55">
        <v>38.360999999999997</v>
      </c>
      <c r="AD70" s="53" t="s">
        <v>704</v>
      </c>
      <c r="AE70" s="53" t="s">
        <v>704</v>
      </c>
      <c r="AF70" s="55">
        <v>24.329000000000001</v>
      </c>
      <c r="AG70" s="53" t="s">
        <v>704</v>
      </c>
      <c r="AH70" s="53" t="s">
        <v>704</v>
      </c>
      <c r="AI70" s="54">
        <v>3.7999999999999999E-2</v>
      </c>
      <c r="AJ70" s="51" t="s">
        <v>704</v>
      </c>
      <c r="AK70" s="51" t="s">
        <v>704</v>
      </c>
      <c r="AL70" s="51" t="s">
        <v>384</v>
      </c>
      <c r="AM70" s="51" t="s">
        <v>704</v>
      </c>
      <c r="AN70" s="51" t="s">
        <v>704</v>
      </c>
    </row>
    <row r="71" spans="1:40">
      <c r="A71" s="35" t="s">
        <v>503</v>
      </c>
      <c r="B71" s="28" t="s">
        <v>513</v>
      </c>
      <c r="C71" s="29" t="s">
        <v>487</v>
      </c>
      <c r="D71" s="42" t="s">
        <v>665</v>
      </c>
      <c r="E71" s="42" t="s">
        <v>664</v>
      </c>
      <c r="F71" s="17">
        <v>22</v>
      </c>
      <c r="G71" s="20">
        <v>42713</v>
      </c>
      <c r="H71" s="21">
        <v>0.55069444444444449</v>
      </c>
      <c r="I71" s="33" t="s">
        <v>704</v>
      </c>
      <c r="J71" s="33">
        <v>7.33</v>
      </c>
      <c r="K71" s="32">
        <v>1515</v>
      </c>
      <c r="L71" s="17">
        <v>8.59</v>
      </c>
      <c r="M71" s="17">
        <f t="shared" si="2"/>
        <v>0.2</v>
      </c>
      <c r="N71" s="49" t="s">
        <v>384</v>
      </c>
      <c r="O71" s="49" t="s">
        <v>704</v>
      </c>
      <c r="P71" s="49" t="s">
        <v>704</v>
      </c>
      <c r="Q71" s="53" t="s">
        <v>384</v>
      </c>
      <c r="R71" s="53" t="s">
        <v>704</v>
      </c>
      <c r="S71" s="53" t="s">
        <v>704</v>
      </c>
      <c r="T71" s="57">
        <v>2.7250000000000001</v>
      </c>
      <c r="U71" s="53" t="s">
        <v>704</v>
      </c>
      <c r="V71" s="53" t="s">
        <v>704</v>
      </c>
      <c r="W71" s="53" t="s">
        <v>384</v>
      </c>
      <c r="X71" s="53" t="s">
        <v>704</v>
      </c>
      <c r="Y71" s="53" t="s">
        <v>704</v>
      </c>
      <c r="Z71" s="54">
        <v>0.05</v>
      </c>
      <c r="AA71" s="51" t="s">
        <v>704</v>
      </c>
      <c r="AB71" s="51" t="s">
        <v>704</v>
      </c>
      <c r="AC71" s="55">
        <v>20.463000000000001</v>
      </c>
      <c r="AD71" s="53" t="s">
        <v>704</v>
      </c>
      <c r="AE71" s="53" t="s">
        <v>704</v>
      </c>
      <c r="AF71" s="55">
        <v>17.824999999999999</v>
      </c>
      <c r="AG71" s="53" t="s">
        <v>704</v>
      </c>
      <c r="AH71" s="53" t="s">
        <v>704</v>
      </c>
      <c r="AI71" s="51" t="s">
        <v>384</v>
      </c>
      <c r="AJ71" s="51" t="s">
        <v>704</v>
      </c>
      <c r="AK71" s="51" t="s">
        <v>704</v>
      </c>
      <c r="AL71" s="51" t="s">
        <v>384</v>
      </c>
      <c r="AM71" s="51" t="s">
        <v>704</v>
      </c>
      <c r="AN71" s="51" t="s">
        <v>704</v>
      </c>
    </row>
    <row r="72" spans="1:40">
      <c r="A72" s="35" t="s">
        <v>488</v>
      </c>
      <c r="B72" s="28" t="s">
        <v>514</v>
      </c>
      <c r="C72" s="29" t="s">
        <v>487</v>
      </c>
      <c r="D72" s="42" t="s">
        <v>667</v>
      </c>
      <c r="E72" s="42" t="s">
        <v>666</v>
      </c>
      <c r="F72" s="17">
        <v>23</v>
      </c>
      <c r="G72" s="20">
        <v>42713</v>
      </c>
      <c r="H72" s="21">
        <v>0.43194444444444446</v>
      </c>
      <c r="I72" s="30">
        <v>21.2</v>
      </c>
      <c r="J72" s="30">
        <v>7.17</v>
      </c>
      <c r="K72" s="31">
        <v>1459</v>
      </c>
      <c r="L72" s="30">
        <v>8.23</v>
      </c>
      <c r="M72" s="17">
        <f t="shared" si="2"/>
        <v>0.2</v>
      </c>
      <c r="N72" s="49" t="s">
        <v>384</v>
      </c>
      <c r="O72" s="49" t="s">
        <v>704</v>
      </c>
      <c r="P72" s="49" t="s">
        <v>704</v>
      </c>
      <c r="Q72" s="53" t="s">
        <v>384</v>
      </c>
      <c r="R72" s="53" t="s">
        <v>704</v>
      </c>
      <c r="S72" s="53" t="s">
        <v>704</v>
      </c>
      <c r="T72" s="57">
        <v>1.4410000000000001</v>
      </c>
      <c r="U72" s="53" t="s">
        <v>704</v>
      </c>
      <c r="V72" s="53" t="s">
        <v>704</v>
      </c>
      <c r="W72" s="55">
        <v>6.2E-2</v>
      </c>
      <c r="X72" s="53" t="s">
        <v>704</v>
      </c>
      <c r="Y72" s="53" t="s">
        <v>704</v>
      </c>
      <c r="Z72" s="54">
        <v>4.9000000000000002E-2</v>
      </c>
      <c r="AA72" s="51" t="s">
        <v>704</v>
      </c>
      <c r="AB72" s="51" t="s">
        <v>704</v>
      </c>
      <c r="AC72" s="55">
        <v>28.747</v>
      </c>
      <c r="AD72" s="53" t="s">
        <v>704</v>
      </c>
      <c r="AE72" s="53" t="s">
        <v>704</v>
      </c>
      <c r="AF72" s="55">
        <v>13.180999999999999</v>
      </c>
      <c r="AG72" s="53" t="s">
        <v>704</v>
      </c>
      <c r="AH72" s="53" t="s">
        <v>704</v>
      </c>
      <c r="AI72" s="51" t="s">
        <v>384</v>
      </c>
      <c r="AJ72" s="51" t="s">
        <v>704</v>
      </c>
      <c r="AK72" s="51" t="s">
        <v>704</v>
      </c>
      <c r="AL72" s="51" t="s">
        <v>384</v>
      </c>
      <c r="AM72" s="51" t="s">
        <v>704</v>
      </c>
      <c r="AN72" s="51" t="s">
        <v>704</v>
      </c>
    </row>
    <row r="73" spans="1:40">
      <c r="A73" s="35" t="s">
        <v>180</v>
      </c>
      <c r="B73" s="28" t="s">
        <v>515</v>
      </c>
      <c r="C73" s="29" t="s">
        <v>487</v>
      </c>
      <c r="D73" s="42" t="s">
        <v>669</v>
      </c>
      <c r="E73" s="42" t="s">
        <v>668</v>
      </c>
      <c r="F73" s="17">
        <v>23</v>
      </c>
      <c r="G73" s="20">
        <v>42713</v>
      </c>
      <c r="H73" s="21">
        <v>0.44444444444444442</v>
      </c>
      <c r="I73" s="30">
        <v>20.9</v>
      </c>
      <c r="J73" s="30">
        <v>7.16</v>
      </c>
      <c r="K73" s="31">
        <v>1452</v>
      </c>
      <c r="L73" s="30">
        <v>8.16</v>
      </c>
      <c r="M73" s="17">
        <f t="shared" si="2"/>
        <v>0.2</v>
      </c>
      <c r="N73" s="49" t="s">
        <v>384</v>
      </c>
      <c r="O73" s="49" t="s">
        <v>704</v>
      </c>
      <c r="P73" s="49" t="s">
        <v>704</v>
      </c>
      <c r="Q73" s="53" t="s">
        <v>384</v>
      </c>
      <c r="R73" s="53" t="s">
        <v>704</v>
      </c>
      <c r="S73" s="53" t="s">
        <v>704</v>
      </c>
      <c r="T73" s="57">
        <v>1.306</v>
      </c>
      <c r="U73" s="53" t="s">
        <v>704</v>
      </c>
      <c r="V73" s="53" t="s">
        <v>704</v>
      </c>
      <c r="W73" s="53" t="s">
        <v>384</v>
      </c>
      <c r="X73" s="53" t="s">
        <v>704</v>
      </c>
      <c r="Y73" s="53" t="s">
        <v>704</v>
      </c>
      <c r="Z73" s="54">
        <v>4.9000000000000002E-2</v>
      </c>
      <c r="AA73" s="51" t="s">
        <v>704</v>
      </c>
      <c r="AB73" s="51" t="s">
        <v>704</v>
      </c>
      <c r="AC73" s="55">
        <v>26.78</v>
      </c>
      <c r="AD73" s="53" t="s">
        <v>704</v>
      </c>
      <c r="AE73" s="53" t="s">
        <v>704</v>
      </c>
      <c r="AF73" s="55">
        <v>11.914999999999999</v>
      </c>
      <c r="AG73" s="53" t="s">
        <v>704</v>
      </c>
      <c r="AH73" s="53" t="s">
        <v>704</v>
      </c>
      <c r="AI73" s="51" t="s">
        <v>384</v>
      </c>
      <c r="AJ73" s="51" t="s">
        <v>704</v>
      </c>
      <c r="AK73" s="51" t="s">
        <v>704</v>
      </c>
      <c r="AL73" s="51" t="s">
        <v>384</v>
      </c>
      <c r="AM73" s="51" t="s">
        <v>704</v>
      </c>
      <c r="AN73" s="51" t="s">
        <v>704</v>
      </c>
    </row>
    <row r="74" spans="1:40">
      <c r="A74" s="35" t="s">
        <v>489</v>
      </c>
      <c r="B74" s="28" t="s">
        <v>516</v>
      </c>
      <c r="C74" s="29" t="s">
        <v>487</v>
      </c>
      <c r="D74" s="42" t="s">
        <v>671</v>
      </c>
      <c r="E74" s="42" t="s">
        <v>670</v>
      </c>
      <c r="F74" s="17">
        <v>23</v>
      </c>
      <c r="G74" s="20">
        <v>42713</v>
      </c>
      <c r="H74" s="21">
        <v>0.45833333333333331</v>
      </c>
      <c r="I74" s="30" t="s">
        <v>704</v>
      </c>
      <c r="J74" s="30">
        <v>7.37</v>
      </c>
      <c r="K74" s="31">
        <v>1479</v>
      </c>
      <c r="L74" s="30">
        <v>8.0299999999999994</v>
      </c>
      <c r="M74" s="17">
        <f t="shared" si="2"/>
        <v>0.2</v>
      </c>
      <c r="N74" s="49" t="s">
        <v>384</v>
      </c>
      <c r="O74" s="49" t="s">
        <v>704</v>
      </c>
      <c r="P74" s="49" t="s">
        <v>704</v>
      </c>
      <c r="Q74" s="53" t="s">
        <v>384</v>
      </c>
      <c r="R74" s="53" t="s">
        <v>704</v>
      </c>
      <c r="S74" s="53" t="s">
        <v>704</v>
      </c>
      <c r="T74" s="57">
        <v>1.496</v>
      </c>
      <c r="U74" s="53" t="s">
        <v>704</v>
      </c>
      <c r="V74" s="53" t="s">
        <v>704</v>
      </c>
      <c r="W74" s="55">
        <v>7.8E-2</v>
      </c>
      <c r="X74" s="53" t="s">
        <v>704</v>
      </c>
      <c r="Y74" s="53" t="s">
        <v>704</v>
      </c>
      <c r="Z74" s="54">
        <v>0.05</v>
      </c>
      <c r="AA74" s="51" t="s">
        <v>704</v>
      </c>
      <c r="AB74" s="51" t="s">
        <v>704</v>
      </c>
      <c r="AC74" s="55">
        <v>29.224</v>
      </c>
      <c r="AD74" s="53" t="s">
        <v>704</v>
      </c>
      <c r="AE74" s="53" t="s">
        <v>704</v>
      </c>
      <c r="AF74" s="55">
        <v>13.218</v>
      </c>
      <c r="AG74" s="53" t="s">
        <v>704</v>
      </c>
      <c r="AH74" s="53" t="s">
        <v>704</v>
      </c>
      <c r="AI74" s="51" t="s">
        <v>384</v>
      </c>
      <c r="AJ74" s="51" t="s">
        <v>704</v>
      </c>
      <c r="AK74" s="51" t="s">
        <v>704</v>
      </c>
      <c r="AL74" s="51" t="s">
        <v>384</v>
      </c>
      <c r="AM74" s="51" t="s">
        <v>704</v>
      </c>
      <c r="AN74" s="51" t="s">
        <v>704</v>
      </c>
    </row>
    <row r="75" spans="1:40">
      <c r="A75" s="35" t="s">
        <v>490</v>
      </c>
      <c r="B75" s="28" t="s">
        <v>517</v>
      </c>
      <c r="C75" s="29" t="s">
        <v>487</v>
      </c>
      <c r="D75" s="42" t="s">
        <v>673</v>
      </c>
      <c r="E75" s="42" t="s">
        <v>672</v>
      </c>
      <c r="F75" s="17">
        <v>23</v>
      </c>
      <c r="G75" s="20">
        <v>42713</v>
      </c>
      <c r="H75" s="21">
        <v>0.46875</v>
      </c>
      <c r="I75" s="30">
        <v>24.5</v>
      </c>
      <c r="J75" s="30">
        <v>7.09</v>
      </c>
      <c r="K75" s="31">
        <v>1482</v>
      </c>
      <c r="L75" s="30">
        <v>8.4600000000000009</v>
      </c>
      <c r="M75" s="17">
        <f t="shared" si="2"/>
        <v>0.2</v>
      </c>
      <c r="N75" s="49" t="s">
        <v>384</v>
      </c>
      <c r="O75" s="49" t="s">
        <v>704</v>
      </c>
      <c r="P75" s="49" t="s">
        <v>704</v>
      </c>
      <c r="Q75" s="53" t="s">
        <v>384</v>
      </c>
      <c r="R75" s="53" t="s">
        <v>704</v>
      </c>
      <c r="S75" s="53" t="s">
        <v>704</v>
      </c>
      <c r="T75" s="57">
        <v>1.393</v>
      </c>
      <c r="U75" s="53" t="s">
        <v>704</v>
      </c>
      <c r="V75" s="53" t="s">
        <v>704</v>
      </c>
      <c r="W75" s="53" t="s">
        <v>384</v>
      </c>
      <c r="X75" s="53" t="s">
        <v>704</v>
      </c>
      <c r="Y75" s="53" t="s">
        <v>704</v>
      </c>
      <c r="Z75" s="54">
        <v>0.05</v>
      </c>
      <c r="AA75" s="51" t="s">
        <v>704</v>
      </c>
      <c r="AB75" s="51" t="s">
        <v>704</v>
      </c>
      <c r="AC75" s="55">
        <v>28.777999999999999</v>
      </c>
      <c r="AD75" s="53" t="s">
        <v>704</v>
      </c>
      <c r="AE75" s="53" t="s">
        <v>704</v>
      </c>
      <c r="AF75" s="55">
        <v>12.863</v>
      </c>
      <c r="AG75" s="53" t="s">
        <v>704</v>
      </c>
      <c r="AH75" s="53" t="s">
        <v>704</v>
      </c>
      <c r="AI75" s="51" t="s">
        <v>384</v>
      </c>
      <c r="AJ75" s="51" t="s">
        <v>704</v>
      </c>
      <c r="AK75" s="51" t="s">
        <v>704</v>
      </c>
      <c r="AL75" s="51" t="s">
        <v>384</v>
      </c>
      <c r="AM75" s="51" t="s">
        <v>704</v>
      </c>
      <c r="AN75" s="51" t="s">
        <v>704</v>
      </c>
    </row>
    <row r="76" spans="1:40">
      <c r="A76" s="35" t="s">
        <v>491</v>
      </c>
      <c r="B76" s="28" t="s">
        <v>518</v>
      </c>
      <c r="C76" s="29" t="s">
        <v>487</v>
      </c>
      <c r="D76" s="42" t="s">
        <v>675</v>
      </c>
      <c r="E76" s="42" t="s">
        <v>674</v>
      </c>
      <c r="F76" s="17">
        <v>23</v>
      </c>
      <c r="G76" s="20">
        <v>42713</v>
      </c>
      <c r="H76" s="21">
        <v>0.48472222222222222</v>
      </c>
      <c r="I76" s="30" t="s">
        <v>704</v>
      </c>
      <c r="J76" s="30">
        <v>7.35</v>
      </c>
      <c r="K76" s="31">
        <v>1445</v>
      </c>
      <c r="L76" s="30">
        <v>8.16</v>
      </c>
      <c r="M76" s="17">
        <f t="shared" si="2"/>
        <v>0.2</v>
      </c>
      <c r="N76" s="49" t="s">
        <v>384</v>
      </c>
      <c r="O76" s="49" t="s">
        <v>704</v>
      </c>
      <c r="P76" s="49" t="s">
        <v>704</v>
      </c>
      <c r="Q76" s="53" t="s">
        <v>384</v>
      </c>
      <c r="R76" s="53" t="s">
        <v>704</v>
      </c>
      <c r="S76" s="53" t="s">
        <v>704</v>
      </c>
      <c r="T76" s="57">
        <v>1.466</v>
      </c>
      <c r="U76" s="53" t="s">
        <v>704</v>
      </c>
      <c r="V76" s="53" t="s">
        <v>704</v>
      </c>
      <c r="W76" s="55">
        <v>3.4000000000000002E-2</v>
      </c>
      <c r="X76" s="53" t="s">
        <v>704</v>
      </c>
      <c r="Y76" s="53" t="s">
        <v>704</v>
      </c>
      <c r="Z76" s="54">
        <v>5.5E-2</v>
      </c>
      <c r="AA76" s="51" t="s">
        <v>704</v>
      </c>
      <c r="AB76" s="51" t="s">
        <v>704</v>
      </c>
      <c r="AC76" s="55">
        <v>29.835000000000001</v>
      </c>
      <c r="AD76" s="53" t="s">
        <v>704</v>
      </c>
      <c r="AE76" s="53" t="s">
        <v>704</v>
      </c>
      <c r="AF76" s="55">
        <v>13.26</v>
      </c>
      <c r="AG76" s="53" t="s">
        <v>704</v>
      </c>
      <c r="AH76" s="53" t="s">
        <v>704</v>
      </c>
      <c r="AI76" s="51" t="s">
        <v>384</v>
      </c>
      <c r="AJ76" s="51" t="s">
        <v>704</v>
      </c>
      <c r="AK76" s="51" t="s">
        <v>704</v>
      </c>
      <c r="AL76" s="51" t="s">
        <v>384</v>
      </c>
      <c r="AM76" s="51" t="s">
        <v>704</v>
      </c>
      <c r="AN76" s="51" t="s">
        <v>704</v>
      </c>
    </row>
    <row r="77" spans="1:40">
      <c r="A77" s="35" t="s">
        <v>500</v>
      </c>
      <c r="B77" s="28" t="s">
        <v>519</v>
      </c>
      <c r="C77" s="29" t="s">
        <v>487</v>
      </c>
      <c r="D77" s="42" t="s">
        <v>677</v>
      </c>
      <c r="E77" s="42" t="s">
        <v>676</v>
      </c>
      <c r="F77" s="17">
        <v>23</v>
      </c>
      <c r="G77" s="20">
        <v>42713</v>
      </c>
      <c r="H77" s="21">
        <v>0.53125</v>
      </c>
      <c r="I77" s="33">
        <v>26.3</v>
      </c>
      <c r="J77" s="33">
        <v>7.06</v>
      </c>
      <c r="K77" s="32">
        <v>1446</v>
      </c>
      <c r="L77" s="33">
        <v>8.11</v>
      </c>
      <c r="M77" s="17">
        <f t="shared" si="2"/>
        <v>0.2</v>
      </c>
      <c r="N77" s="49" t="s">
        <v>384</v>
      </c>
      <c r="O77" s="49" t="s">
        <v>704</v>
      </c>
      <c r="P77" s="49" t="s">
        <v>704</v>
      </c>
      <c r="Q77" s="53" t="s">
        <v>384</v>
      </c>
      <c r="R77" s="53" t="s">
        <v>704</v>
      </c>
      <c r="S77" s="53" t="s">
        <v>704</v>
      </c>
      <c r="T77" s="57">
        <v>1.4139999999999999</v>
      </c>
      <c r="U77" s="53" t="s">
        <v>704</v>
      </c>
      <c r="V77" s="53" t="s">
        <v>704</v>
      </c>
      <c r="W77" s="53" t="s">
        <v>384</v>
      </c>
      <c r="X77" s="53" t="s">
        <v>704</v>
      </c>
      <c r="Y77" s="53" t="s">
        <v>704</v>
      </c>
      <c r="Z77" s="54">
        <v>4.2999999999999997E-2</v>
      </c>
      <c r="AA77" s="51" t="s">
        <v>704</v>
      </c>
      <c r="AB77" s="51" t="s">
        <v>704</v>
      </c>
      <c r="AC77" s="55">
        <v>29.35</v>
      </c>
      <c r="AD77" s="53" t="s">
        <v>704</v>
      </c>
      <c r="AE77" s="53" t="s">
        <v>704</v>
      </c>
      <c r="AF77" s="55">
        <v>13.06</v>
      </c>
      <c r="AG77" s="53" t="s">
        <v>704</v>
      </c>
      <c r="AH77" s="53" t="s">
        <v>704</v>
      </c>
      <c r="AI77" s="54">
        <v>4.1000000000000002E-2</v>
      </c>
      <c r="AJ77" s="51" t="s">
        <v>704</v>
      </c>
      <c r="AK77" s="51" t="s">
        <v>704</v>
      </c>
      <c r="AL77" s="51" t="s">
        <v>384</v>
      </c>
      <c r="AM77" s="51" t="s">
        <v>704</v>
      </c>
      <c r="AN77" s="51" t="s">
        <v>704</v>
      </c>
    </row>
    <row r="78" spans="1:40">
      <c r="A78" s="35" t="s">
        <v>702</v>
      </c>
      <c r="B78" s="28" t="s">
        <v>703</v>
      </c>
      <c r="C78" s="29" t="s">
        <v>487</v>
      </c>
      <c r="D78" s="42" t="s">
        <v>679</v>
      </c>
      <c r="E78" s="42" t="s">
        <v>678</v>
      </c>
      <c r="F78" s="17">
        <v>24</v>
      </c>
      <c r="G78" s="20">
        <v>42716</v>
      </c>
      <c r="H78" s="21">
        <v>0.46111111111111108</v>
      </c>
      <c r="I78" s="17" t="s">
        <v>704</v>
      </c>
      <c r="J78" s="30">
        <v>7.29</v>
      </c>
      <c r="K78" s="31">
        <v>554</v>
      </c>
      <c r="L78" s="30">
        <v>8.68</v>
      </c>
      <c r="M78" s="17">
        <f t="shared" si="2"/>
        <v>0.2</v>
      </c>
      <c r="N78" s="49" t="s">
        <v>384</v>
      </c>
      <c r="O78" s="49" t="s">
        <v>704</v>
      </c>
      <c r="P78" s="49" t="s">
        <v>704</v>
      </c>
      <c r="Q78" s="53" t="s">
        <v>384</v>
      </c>
      <c r="R78" s="53" t="s">
        <v>704</v>
      </c>
      <c r="S78" s="53" t="s">
        <v>704</v>
      </c>
      <c r="T78" s="57">
        <v>1.032</v>
      </c>
      <c r="U78" s="53" t="s">
        <v>704</v>
      </c>
      <c r="V78" s="53" t="s">
        <v>704</v>
      </c>
      <c r="W78" s="55">
        <v>0.04</v>
      </c>
      <c r="X78" s="53" t="s">
        <v>704</v>
      </c>
      <c r="Y78" s="53" t="s">
        <v>704</v>
      </c>
      <c r="Z78" s="54">
        <v>6.0000000000000001E-3</v>
      </c>
      <c r="AA78" s="51" t="s">
        <v>704</v>
      </c>
      <c r="AB78" s="51" t="s">
        <v>704</v>
      </c>
      <c r="AC78" s="58">
        <v>9.6669999999999998</v>
      </c>
      <c r="AD78" s="53" t="s">
        <v>704</v>
      </c>
      <c r="AE78" s="53" t="s">
        <v>704</v>
      </c>
      <c r="AF78" s="55">
        <v>3.39</v>
      </c>
      <c r="AG78" s="53" t="s">
        <v>704</v>
      </c>
      <c r="AH78" s="53" t="s">
        <v>704</v>
      </c>
      <c r="AI78" s="51" t="s">
        <v>384</v>
      </c>
      <c r="AJ78" s="51" t="s">
        <v>704</v>
      </c>
      <c r="AK78" s="51" t="s">
        <v>704</v>
      </c>
      <c r="AL78" s="51" t="s">
        <v>384</v>
      </c>
      <c r="AM78" s="51" t="s">
        <v>704</v>
      </c>
      <c r="AN78" s="51" t="s">
        <v>704</v>
      </c>
    </row>
    <row r="79" spans="1:40">
      <c r="A79" s="35" t="s">
        <v>492</v>
      </c>
      <c r="B79" s="28" t="s">
        <v>520</v>
      </c>
      <c r="C79" s="29" t="s">
        <v>487</v>
      </c>
      <c r="D79" s="42" t="s">
        <v>681</v>
      </c>
      <c r="E79" s="42" t="s">
        <v>680</v>
      </c>
      <c r="F79" s="17">
        <v>24</v>
      </c>
      <c r="G79" s="20">
        <v>42716</v>
      </c>
      <c r="H79" s="21">
        <v>0.46875</v>
      </c>
      <c r="I79" s="17" t="s">
        <v>704</v>
      </c>
      <c r="J79" s="30">
        <v>7.08</v>
      </c>
      <c r="K79" s="31">
        <v>1605</v>
      </c>
      <c r="L79" s="30">
        <v>8.86</v>
      </c>
      <c r="M79" s="17">
        <f t="shared" si="2"/>
        <v>0.2</v>
      </c>
      <c r="N79" s="49" t="s">
        <v>384</v>
      </c>
      <c r="O79" s="49" t="s">
        <v>704</v>
      </c>
      <c r="P79" s="49" t="s">
        <v>704</v>
      </c>
      <c r="Q79" s="53" t="s">
        <v>384</v>
      </c>
      <c r="R79" s="53" t="s">
        <v>704</v>
      </c>
      <c r="S79" s="53" t="s">
        <v>704</v>
      </c>
      <c r="T79" s="57">
        <v>1.44</v>
      </c>
      <c r="U79" s="53" t="s">
        <v>704</v>
      </c>
      <c r="V79" s="53" t="s">
        <v>704</v>
      </c>
      <c r="W79" s="53" t="s">
        <v>384</v>
      </c>
      <c r="X79" s="53" t="s">
        <v>704</v>
      </c>
      <c r="Y79" s="53" t="s">
        <v>704</v>
      </c>
      <c r="Z79" s="54">
        <v>5.2999999999999999E-2</v>
      </c>
      <c r="AA79" s="51" t="s">
        <v>704</v>
      </c>
      <c r="AB79" s="51" t="s">
        <v>704</v>
      </c>
      <c r="AC79" s="55">
        <v>29.114999999999998</v>
      </c>
      <c r="AD79" s="53" t="s">
        <v>704</v>
      </c>
      <c r="AE79" s="53" t="s">
        <v>704</v>
      </c>
      <c r="AF79" s="55">
        <v>14.430999999999999</v>
      </c>
      <c r="AG79" s="53" t="s">
        <v>704</v>
      </c>
      <c r="AH79" s="53" t="s">
        <v>704</v>
      </c>
      <c r="AI79" s="54">
        <v>1.2999999999999999E-2</v>
      </c>
      <c r="AJ79" s="51" t="s">
        <v>704</v>
      </c>
      <c r="AK79" s="51" t="s">
        <v>704</v>
      </c>
      <c r="AL79" s="51" t="s">
        <v>384</v>
      </c>
      <c r="AM79" s="51" t="s">
        <v>704</v>
      </c>
      <c r="AN79" s="51" t="s">
        <v>704</v>
      </c>
    </row>
    <row r="80" spans="1:40">
      <c r="A80" s="35" t="s">
        <v>493</v>
      </c>
      <c r="B80" s="38" t="s">
        <v>521</v>
      </c>
      <c r="C80" s="29" t="s">
        <v>487</v>
      </c>
      <c r="D80" s="42" t="s">
        <v>683</v>
      </c>
      <c r="E80" s="42" t="s">
        <v>682</v>
      </c>
      <c r="F80" s="17">
        <v>24</v>
      </c>
      <c r="G80" s="20">
        <v>42716</v>
      </c>
      <c r="H80" s="21">
        <v>0.47361111111111115</v>
      </c>
      <c r="I80" s="17" t="s">
        <v>704</v>
      </c>
      <c r="J80" s="30">
        <v>7.08</v>
      </c>
      <c r="K80" s="31">
        <v>1770</v>
      </c>
      <c r="L80" s="30">
        <v>9</v>
      </c>
      <c r="M80" s="17">
        <f t="shared" si="2"/>
        <v>0.2</v>
      </c>
      <c r="N80" s="49" t="s">
        <v>384</v>
      </c>
      <c r="O80" s="49" t="s">
        <v>704</v>
      </c>
      <c r="P80" s="49" t="s">
        <v>704</v>
      </c>
      <c r="Q80" s="53" t="s">
        <v>384</v>
      </c>
      <c r="R80" s="53" t="s">
        <v>704</v>
      </c>
      <c r="S80" s="53" t="s">
        <v>704</v>
      </c>
      <c r="T80" s="57">
        <v>1.544</v>
      </c>
      <c r="U80" s="53" t="s">
        <v>704</v>
      </c>
      <c r="V80" s="53" t="s">
        <v>704</v>
      </c>
      <c r="W80" s="55">
        <v>2.5000000000000001E-2</v>
      </c>
      <c r="X80" s="53" t="s">
        <v>704</v>
      </c>
      <c r="Y80" s="53" t="s">
        <v>704</v>
      </c>
      <c r="Z80" s="54">
        <v>5.1999999999999998E-2</v>
      </c>
      <c r="AA80" s="51" t="s">
        <v>704</v>
      </c>
      <c r="AB80" s="51" t="s">
        <v>704</v>
      </c>
      <c r="AC80" s="55">
        <v>31.268000000000001</v>
      </c>
      <c r="AD80" s="53" t="s">
        <v>704</v>
      </c>
      <c r="AE80" s="53" t="s">
        <v>704</v>
      </c>
      <c r="AF80" s="55">
        <v>16.422999999999998</v>
      </c>
      <c r="AG80" s="53" t="s">
        <v>704</v>
      </c>
      <c r="AH80" s="53" t="s">
        <v>704</v>
      </c>
      <c r="AI80" s="54">
        <v>3.6999999999999998E-2</v>
      </c>
      <c r="AJ80" s="51" t="s">
        <v>704</v>
      </c>
      <c r="AK80" s="51" t="s">
        <v>704</v>
      </c>
      <c r="AL80" s="51" t="s">
        <v>384</v>
      </c>
      <c r="AM80" s="51" t="s">
        <v>704</v>
      </c>
      <c r="AN80" s="51" t="s">
        <v>704</v>
      </c>
    </row>
    <row r="81" spans="1:40">
      <c r="A81" s="35" t="s">
        <v>499</v>
      </c>
      <c r="B81" s="39" t="s">
        <v>522</v>
      </c>
      <c r="C81" s="29" t="s">
        <v>487</v>
      </c>
      <c r="D81" s="42" t="s">
        <v>685</v>
      </c>
      <c r="E81" s="42" t="s">
        <v>684</v>
      </c>
      <c r="F81" s="17">
        <v>24</v>
      </c>
      <c r="G81" s="20">
        <v>42713</v>
      </c>
      <c r="H81" s="21">
        <v>0.52361111111111114</v>
      </c>
      <c r="I81" s="33" t="s">
        <v>704</v>
      </c>
      <c r="J81" s="33">
        <v>7.28</v>
      </c>
      <c r="K81" s="32">
        <v>1507</v>
      </c>
      <c r="L81" s="33">
        <v>8.2200000000000006</v>
      </c>
      <c r="M81" s="17">
        <f t="shared" si="2"/>
        <v>0.2</v>
      </c>
      <c r="N81" s="49" t="s">
        <v>384</v>
      </c>
      <c r="O81" s="49" t="s">
        <v>704</v>
      </c>
      <c r="P81" s="49" t="s">
        <v>704</v>
      </c>
      <c r="Q81" s="53" t="s">
        <v>384</v>
      </c>
      <c r="R81" s="53" t="s">
        <v>704</v>
      </c>
      <c r="S81" s="53" t="s">
        <v>704</v>
      </c>
      <c r="T81" s="57">
        <v>1.2869999999999999</v>
      </c>
      <c r="U81" s="53" t="s">
        <v>704</v>
      </c>
      <c r="V81" s="53" t="s">
        <v>704</v>
      </c>
      <c r="W81" s="55">
        <v>4.4999999999999998E-2</v>
      </c>
      <c r="X81" s="53" t="s">
        <v>704</v>
      </c>
      <c r="Y81" s="53" t="s">
        <v>704</v>
      </c>
      <c r="Z81" s="54">
        <v>4.3999999999999997E-2</v>
      </c>
      <c r="AA81" s="51" t="s">
        <v>704</v>
      </c>
      <c r="AB81" s="51" t="s">
        <v>704</v>
      </c>
      <c r="AC81" s="55">
        <v>25.308</v>
      </c>
      <c r="AD81" s="53" t="s">
        <v>704</v>
      </c>
      <c r="AE81" s="53" t="s">
        <v>704</v>
      </c>
      <c r="AF81" s="55">
        <v>11.54</v>
      </c>
      <c r="AG81" s="53" t="s">
        <v>704</v>
      </c>
      <c r="AH81" s="53" t="s">
        <v>704</v>
      </c>
      <c r="AI81" s="54">
        <v>2.9000000000000001E-2</v>
      </c>
      <c r="AJ81" s="51" t="s">
        <v>704</v>
      </c>
      <c r="AK81" s="51" t="s">
        <v>704</v>
      </c>
      <c r="AL81" s="51" t="s">
        <v>384</v>
      </c>
      <c r="AM81" s="51" t="s">
        <v>704</v>
      </c>
      <c r="AN81" s="51" t="s">
        <v>704</v>
      </c>
    </row>
    <row r="82" spans="1:40">
      <c r="A82" s="35" t="s">
        <v>494</v>
      </c>
      <c r="B82" s="28" t="s">
        <v>523</v>
      </c>
      <c r="C82" s="29" t="s">
        <v>487</v>
      </c>
      <c r="D82" s="42" t="s">
        <v>687</v>
      </c>
      <c r="E82" s="42" t="s">
        <v>686</v>
      </c>
      <c r="F82" s="17">
        <v>25</v>
      </c>
      <c r="G82" s="20">
        <v>42715</v>
      </c>
      <c r="H82" s="21">
        <v>0.74722222222222223</v>
      </c>
      <c r="I82" s="17" t="s">
        <v>704</v>
      </c>
      <c r="J82" s="30">
        <v>7.49</v>
      </c>
      <c r="K82" s="31">
        <v>1654</v>
      </c>
      <c r="L82" s="30">
        <v>9.18</v>
      </c>
      <c r="M82" s="17">
        <f t="shared" si="2"/>
        <v>0.2</v>
      </c>
      <c r="N82" s="49" t="s">
        <v>384</v>
      </c>
      <c r="O82" s="49" t="s">
        <v>704</v>
      </c>
      <c r="P82" s="49" t="s">
        <v>704</v>
      </c>
      <c r="Q82" s="53" t="s">
        <v>384</v>
      </c>
      <c r="R82" s="53" t="s">
        <v>704</v>
      </c>
      <c r="S82" s="53" t="s">
        <v>704</v>
      </c>
      <c r="T82" s="57">
        <v>3.6720000000000002</v>
      </c>
      <c r="U82" s="53" t="s">
        <v>704</v>
      </c>
      <c r="V82" s="53" t="s">
        <v>704</v>
      </c>
      <c r="W82" s="55">
        <v>6.7000000000000004E-2</v>
      </c>
      <c r="X82" s="53" t="s">
        <v>704</v>
      </c>
      <c r="Y82" s="53" t="s">
        <v>704</v>
      </c>
      <c r="Z82" s="54">
        <v>5.1999999999999998E-2</v>
      </c>
      <c r="AA82" s="51" t="s">
        <v>704</v>
      </c>
      <c r="AB82" s="51" t="s">
        <v>704</v>
      </c>
      <c r="AC82" s="55">
        <v>26.474</v>
      </c>
      <c r="AD82" s="53" t="s">
        <v>704</v>
      </c>
      <c r="AE82" s="53" t="s">
        <v>704</v>
      </c>
      <c r="AF82" s="55">
        <v>23.457999999999998</v>
      </c>
      <c r="AG82" s="53" t="s">
        <v>704</v>
      </c>
      <c r="AH82" s="53" t="s">
        <v>704</v>
      </c>
      <c r="AI82" s="51" t="s">
        <v>384</v>
      </c>
      <c r="AJ82" s="51" t="s">
        <v>704</v>
      </c>
      <c r="AK82" s="51" t="s">
        <v>704</v>
      </c>
      <c r="AL82" s="51" t="s">
        <v>384</v>
      </c>
      <c r="AM82" s="51" t="s">
        <v>704</v>
      </c>
      <c r="AN82" s="51" t="s">
        <v>704</v>
      </c>
    </row>
    <row r="83" spans="1:40">
      <c r="A83" s="35" t="s">
        <v>180</v>
      </c>
      <c r="B83" s="28" t="s">
        <v>504</v>
      </c>
      <c r="C83" s="29" t="s">
        <v>487</v>
      </c>
      <c r="D83" s="42" t="s">
        <v>689</v>
      </c>
      <c r="E83" s="42" t="s">
        <v>688</v>
      </c>
      <c r="F83" s="17">
        <v>25</v>
      </c>
      <c r="G83" s="20">
        <v>42715</v>
      </c>
      <c r="H83" s="21">
        <v>0.7583333333333333</v>
      </c>
      <c r="I83" s="17" t="s">
        <v>704</v>
      </c>
      <c r="J83" s="30">
        <v>7.36</v>
      </c>
      <c r="K83" s="31">
        <v>1908</v>
      </c>
      <c r="L83" s="30">
        <v>8.9600000000000009</v>
      </c>
      <c r="M83" s="17">
        <f t="shared" si="2"/>
        <v>0.2</v>
      </c>
      <c r="N83" s="49" t="s">
        <v>384</v>
      </c>
      <c r="O83" s="49" t="s">
        <v>704</v>
      </c>
      <c r="P83" s="49" t="s">
        <v>704</v>
      </c>
      <c r="Q83" s="53" t="s">
        <v>384</v>
      </c>
      <c r="R83" s="53" t="s">
        <v>704</v>
      </c>
      <c r="S83" s="53" t="s">
        <v>704</v>
      </c>
      <c r="T83" s="57">
        <v>1.798</v>
      </c>
      <c r="U83" s="53" t="s">
        <v>704</v>
      </c>
      <c r="V83" s="53" t="s">
        <v>704</v>
      </c>
      <c r="W83" s="55">
        <v>5.8999999999999997E-2</v>
      </c>
      <c r="X83" s="53" t="s">
        <v>704</v>
      </c>
      <c r="Y83" s="53" t="s">
        <v>704</v>
      </c>
      <c r="Z83" s="54">
        <v>5.0999999999999997E-2</v>
      </c>
      <c r="AA83" s="51" t="s">
        <v>704</v>
      </c>
      <c r="AB83" s="51" t="s">
        <v>704</v>
      </c>
      <c r="AC83" s="55">
        <v>35.595999999999997</v>
      </c>
      <c r="AD83" s="53" t="s">
        <v>704</v>
      </c>
      <c r="AE83" s="53" t="s">
        <v>704</v>
      </c>
      <c r="AF83" s="55">
        <v>20.219000000000001</v>
      </c>
      <c r="AG83" s="53" t="s">
        <v>704</v>
      </c>
      <c r="AH83" s="53" t="s">
        <v>704</v>
      </c>
      <c r="AI83" s="54">
        <v>2.7E-2</v>
      </c>
      <c r="AJ83" s="51" t="s">
        <v>704</v>
      </c>
      <c r="AK83" s="51" t="s">
        <v>704</v>
      </c>
      <c r="AL83" s="51" t="s">
        <v>384</v>
      </c>
      <c r="AM83" s="51" t="s">
        <v>704</v>
      </c>
      <c r="AN83" s="51" t="s">
        <v>704</v>
      </c>
    </row>
    <row r="84" spans="1:40">
      <c r="A84" s="35" t="s">
        <v>495</v>
      </c>
      <c r="B84" s="28" t="s">
        <v>524</v>
      </c>
      <c r="C84" s="29" t="s">
        <v>487</v>
      </c>
      <c r="D84" s="42" t="s">
        <v>691</v>
      </c>
      <c r="E84" s="42" t="s">
        <v>690</v>
      </c>
      <c r="F84" s="17">
        <v>25</v>
      </c>
      <c r="G84" s="20">
        <v>42715</v>
      </c>
      <c r="H84" s="21">
        <v>0.76250000000000007</v>
      </c>
      <c r="I84" s="17" t="s">
        <v>704</v>
      </c>
      <c r="J84" s="30">
        <v>7.54</v>
      </c>
      <c r="K84" s="31">
        <v>1644</v>
      </c>
      <c r="L84" s="30">
        <v>8.89</v>
      </c>
      <c r="M84" s="17">
        <f t="shared" si="2"/>
        <v>0.2</v>
      </c>
      <c r="N84" s="49" t="s">
        <v>384</v>
      </c>
      <c r="O84" s="49" t="s">
        <v>704</v>
      </c>
      <c r="P84" s="49" t="s">
        <v>704</v>
      </c>
      <c r="Q84" s="53" t="s">
        <v>384</v>
      </c>
      <c r="R84" s="53" t="s">
        <v>704</v>
      </c>
      <c r="S84" s="53" t="s">
        <v>704</v>
      </c>
      <c r="T84" s="57">
        <v>3.4569999999999999</v>
      </c>
      <c r="U84" s="53" t="s">
        <v>704</v>
      </c>
      <c r="V84" s="53" t="s">
        <v>704</v>
      </c>
      <c r="W84" s="55">
        <v>3.4000000000000002E-2</v>
      </c>
      <c r="X84" s="53" t="s">
        <v>704</v>
      </c>
      <c r="Y84" s="53" t="s">
        <v>704</v>
      </c>
      <c r="Z84" s="54">
        <v>5.0999999999999997E-2</v>
      </c>
      <c r="AA84" s="51" t="s">
        <v>704</v>
      </c>
      <c r="AB84" s="51" t="s">
        <v>704</v>
      </c>
      <c r="AC84" s="55">
        <v>25.71</v>
      </c>
      <c r="AD84" s="53" t="s">
        <v>704</v>
      </c>
      <c r="AE84" s="53" t="s">
        <v>704</v>
      </c>
      <c r="AF84" s="55">
        <v>22.48</v>
      </c>
      <c r="AG84" s="53" t="s">
        <v>704</v>
      </c>
      <c r="AH84" s="53" t="s">
        <v>704</v>
      </c>
      <c r="AI84" s="51" t="s">
        <v>384</v>
      </c>
      <c r="AJ84" s="51" t="s">
        <v>704</v>
      </c>
      <c r="AK84" s="51" t="s">
        <v>704</v>
      </c>
      <c r="AL84" s="51" t="s">
        <v>384</v>
      </c>
      <c r="AM84" s="51" t="s">
        <v>704</v>
      </c>
      <c r="AN84" s="51" t="s">
        <v>704</v>
      </c>
    </row>
    <row r="85" spans="1:40">
      <c r="A85" s="35" t="s">
        <v>501</v>
      </c>
      <c r="B85" s="28" t="s">
        <v>525</v>
      </c>
      <c r="C85" s="29" t="s">
        <v>487</v>
      </c>
      <c r="D85" s="42" t="s">
        <v>693</v>
      </c>
      <c r="E85" s="42" t="s">
        <v>692</v>
      </c>
      <c r="F85" s="17">
        <v>25</v>
      </c>
      <c r="G85" s="20">
        <v>42713</v>
      </c>
      <c r="H85" s="21">
        <v>0.53611111111111109</v>
      </c>
      <c r="I85" s="33">
        <v>24.6</v>
      </c>
      <c r="J85" s="33">
        <v>7.61</v>
      </c>
      <c r="K85" s="32">
        <v>1606</v>
      </c>
      <c r="L85" s="17">
        <v>8.2899999999999991</v>
      </c>
      <c r="M85" s="17">
        <f t="shared" si="2"/>
        <v>0.2</v>
      </c>
      <c r="N85" s="49" t="s">
        <v>384</v>
      </c>
      <c r="O85" s="49" t="s">
        <v>704</v>
      </c>
      <c r="P85" s="49" t="s">
        <v>704</v>
      </c>
      <c r="Q85" s="53" t="s">
        <v>384</v>
      </c>
      <c r="R85" s="53" t="s">
        <v>704</v>
      </c>
      <c r="S85" s="53" t="s">
        <v>704</v>
      </c>
      <c r="T85" s="57">
        <v>3.0230000000000001</v>
      </c>
      <c r="U85" s="53" t="s">
        <v>704</v>
      </c>
      <c r="V85" s="53" t="s">
        <v>704</v>
      </c>
      <c r="W85" s="53" t="s">
        <v>384</v>
      </c>
      <c r="X85" s="53" t="s">
        <v>704</v>
      </c>
      <c r="Y85" s="53" t="s">
        <v>704</v>
      </c>
      <c r="Z85" s="54">
        <v>4.4999999999999998E-2</v>
      </c>
      <c r="AA85" s="51" t="s">
        <v>704</v>
      </c>
      <c r="AB85" s="51" t="s">
        <v>704</v>
      </c>
      <c r="AC85" s="55">
        <v>21.335999999999999</v>
      </c>
      <c r="AD85" s="53" t="s">
        <v>704</v>
      </c>
      <c r="AE85" s="53" t="s">
        <v>704</v>
      </c>
      <c r="AF85" s="55">
        <v>19.111999999999998</v>
      </c>
      <c r="AG85" s="53" t="s">
        <v>704</v>
      </c>
      <c r="AH85" s="53" t="s">
        <v>704</v>
      </c>
      <c r="AI85" s="51" t="s">
        <v>384</v>
      </c>
      <c r="AJ85" s="51" t="s">
        <v>704</v>
      </c>
      <c r="AK85" s="51" t="s">
        <v>704</v>
      </c>
      <c r="AL85" s="51" t="s">
        <v>384</v>
      </c>
      <c r="AM85" s="51" t="s">
        <v>704</v>
      </c>
      <c r="AN85" s="51" t="s">
        <v>704</v>
      </c>
    </row>
    <row r="86" spans="1:40">
      <c r="A86" s="35" t="s">
        <v>496</v>
      </c>
      <c r="B86" s="40" t="s">
        <v>505</v>
      </c>
      <c r="C86" s="29" t="s">
        <v>487</v>
      </c>
      <c r="D86" s="42" t="s">
        <v>695</v>
      </c>
      <c r="E86" s="42" t="s">
        <v>694</v>
      </c>
      <c r="F86" s="17">
        <v>26</v>
      </c>
      <c r="G86" s="20">
        <v>42715</v>
      </c>
      <c r="H86" s="21">
        <v>0.71180555555555547</v>
      </c>
      <c r="I86" s="33" t="s">
        <v>704</v>
      </c>
      <c r="J86" s="33">
        <v>7.27</v>
      </c>
      <c r="K86" s="31">
        <v>1638</v>
      </c>
      <c r="L86" s="30">
        <v>7.9</v>
      </c>
      <c r="M86" s="17">
        <f t="shared" si="2"/>
        <v>0.2</v>
      </c>
      <c r="N86" s="49" t="s">
        <v>384</v>
      </c>
      <c r="O86" s="49" t="s">
        <v>704</v>
      </c>
      <c r="P86" s="49" t="s">
        <v>704</v>
      </c>
      <c r="Q86" s="53" t="s">
        <v>384</v>
      </c>
      <c r="R86" s="53" t="s">
        <v>704</v>
      </c>
      <c r="S86" s="53" t="s">
        <v>704</v>
      </c>
      <c r="T86" s="57">
        <v>3.3860000000000001</v>
      </c>
      <c r="U86" s="53" t="s">
        <v>704</v>
      </c>
      <c r="V86" s="53" t="s">
        <v>704</v>
      </c>
      <c r="W86" s="55">
        <v>3.6999999999999998E-2</v>
      </c>
      <c r="X86" s="53" t="s">
        <v>704</v>
      </c>
      <c r="Y86" s="53" t="s">
        <v>704</v>
      </c>
      <c r="Z86" s="54">
        <v>0.05</v>
      </c>
      <c r="AA86" s="51" t="s">
        <v>704</v>
      </c>
      <c r="AB86" s="51" t="s">
        <v>704</v>
      </c>
      <c r="AC86" s="55">
        <v>24.821999999999999</v>
      </c>
      <c r="AD86" s="53" t="s">
        <v>704</v>
      </c>
      <c r="AE86" s="53" t="s">
        <v>704</v>
      </c>
      <c r="AF86" s="55">
        <v>21.917999999999999</v>
      </c>
      <c r="AG86" s="53" t="s">
        <v>704</v>
      </c>
      <c r="AH86" s="53" t="s">
        <v>704</v>
      </c>
      <c r="AI86" s="51" t="s">
        <v>384</v>
      </c>
      <c r="AJ86" s="51" t="s">
        <v>704</v>
      </c>
      <c r="AK86" s="51" t="s">
        <v>704</v>
      </c>
      <c r="AL86" s="51" t="s">
        <v>384</v>
      </c>
      <c r="AM86" s="51" t="s">
        <v>704</v>
      </c>
      <c r="AN86" s="51" t="s">
        <v>704</v>
      </c>
    </row>
    <row r="87" spans="1:40">
      <c r="A87" s="35" t="s">
        <v>497</v>
      </c>
      <c r="B87" s="38" t="s">
        <v>526</v>
      </c>
      <c r="C87" s="29" t="s">
        <v>487</v>
      </c>
      <c r="D87" s="42" t="s">
        <v>697</v>
      </c>
      <c r="E87" s="42" t="s">
        <v>696</v>
      </c>
      <c r="F87" s="17">
        <v>26</v>
      </c>
      <c r="G87" s="20">
        <v>42715</v>
      </c>
      <c r="H87" s="21">
        <v>0.73402777777777783</v>
      </c>
      <c r="I87" s="33">
        <v>28.4</v>
      </c>
      <c r="J87" s="33">
        <v>7.63</v>
      </c>
      <c r="K87" s="31">
        <v>2410</v>
      </c>
      <c r="L87" s="30">
        <v>8.89</v>
      </c>
      <c r="M87" s="17">
        <f t="shared" si="2"/>
        <v>0.2</v>
      </c>
      <c r="N87" s="49" t="s">
        <v>384</v>
      </c>
      <c r="O87" s="49" t="s">
        <v>704</v>
      </c>
      <c r="P87" s="49" t="s">
        <v>704</v>
      </c>
      <c r="Q87" s="53" t="s">
        <v>384</v>
      </c>
      <c r="R87" s="53" t="s">
        <v>704</v>
      </c>
      <c r="S87" s="53" t="s">
        <v>704</v>
      </c>
      <c r="T87" s="57">
        <v>4.0529999999999999</v>
      </c>
      <c r="U87" s="53" t="s">
        <v>704</v>
      </c>
      <c r="V87" s="53" t="s">
        <v>704</v>
      </c>
      <c r="W87" s="55">
        <v>4.7E-2</v>
      </c>
      <c r="X87" s="53" t="s">
        <v>704</v>
      </c>
      <c r="Y87" s="53" t="s">
        <v>704</v>
      </c>
      <c r="Z87" s="54">
        <v>1.7000000000000001E-2</v>
      </c>
      <c r="AA87" s="51" t="s">
        <v>704</v>
      </c>
      <c r="AB87" s="51" t="s">
        <v>704</v>
      </c>
      <c r="AC87" s="55">
        <v>41.774999999999999</v>
      </c>
      <c r="AD87" s="53" t="s">
        <v>704</v>
      </c>
      <c r="AE87" s="53" t="s">
        <v>704</v>
      </c>
      <c r="AF87" s="55">
        <v>33.058</v>
      </c>
      <c r="AG87" s="53" t="s">
        <v>704</v>
      </c>
      <c r="AH87" s="53" t="s">
        <v>704</v>
      </c>
      <c r="AI87" s="54">
        <v>4.1000000000000002E-2</v>
      </c>
      <c r="AJ87" s="51" t="s">
        <v>704</v>
      </c>
      <c r="AK87" s="51" t="s">
        <v>704</v>
      </c>
      <c r="AL87" s="51" t="s">
        <v>384</v>
      </c>
      <c r="AM87" s="51" t="s">
        <v>704</v>
      </c>
      <c r="AN87" s="51" t="s">
        <v>704</v>
      </c>
    </row>
    <row r="88" spans="1:40">
      <c r="A88" s="35" t="s">
        <v>498</v>
      </c>
      <c r="B88" s="38" t="s">
        <v>527</v>
      </c>
      <c r="C88" s="29" t="s">
        <v>487</v>
      </c>
      <c r="D88" s="42" t="s">
        <v>699</v>
      </c>
      <c r="E88" s="42" t="s">
        <v>698</v>
      </c>
      <c r="F88" s="17">
        <v>26</v>
      </c>
      <c r="G88" s="20">
        <v>42715</v>
      </c>
      <c r="H88" s="21">
        <v>0.73958333333333337</v>
      </c>
      <c r="I88" s="33">
        <v>27.9</v>
      </c>
      <c r="J88" s="33">
        <v>7.45</v>
      </c>
      <c r="K88" s="32">
        <v>1672</v>
      </c>
      <c r="L88" s="33">
        <v>8.93</v>
      </c>
      <c r="M88" s="17">
        <f t="shared" si="2"/>
        <v>0.2</v>
      </c>
      <c r="N88" s="49" t="s">
        <v>384</v>
      </c>
      <c r="O88" s="49" t="s">
        <v>704</v>
      </c>
      <c r="P88" s="49" t="s">
        <v>704</v>
      </c>
      <c r="Q88" s="53" t="s">
        <v>384</v>
      </c>
      <c r="R88" s="53" t="s">
        <v>704</v>
      </c>
      <c r="S88" s="53" t="s">
        <v>704</v>
      </c>
      <c r="T88" s="57">
        <v>3.3460000000000001</v>
      </c>
      <c r="U88" s="53" t="s">
        <v>704</v>
      </c>
      <c r="V88" s="53" t="s">
        <v>704</v>
      </c>
      <c r="W88" s="55">
        <v>3.2000000000000001E-2</v>
      </c>
      <c r="X88" s="53" t="s">
        <v>704</v>
      </c>
      <c r="Y88" s="53" t="s">
        <v>704</v>
      </c>
      <c r="Z88" s="54">
        <v>4.8000000000000001E-2</v>
      </c>
      <c r="AA88" s="51" t="s">
        <v>704</v>
      </c>
      <c r="AB88" s="51" t="s">
        <v>704</v>
      </c>
      <c r="AC88" s="55">
        <v>23.814</v>
      </c>
      <c r="AD88" s="53" t="s">
        <v>704</v>
      </c>
      <c r="AE88" s="53" t="s">
        <v>704</v>
      </c>
      <c r="AF88" s="55">
        <v>21.329000000000001</v>
      </c>
      <c r="AG88" s="53" t="s">
        <v>704</v>
      </c>
      <c r="AH88" s="53" t="s">
        <v>704</v>
      </c>
      <c r="AI88" s="51" t="s">
        <v>384</v>
      </c>
      <c r="AJ88" s="51" t="s">
        <v>704</v>
      </c>
      <c r="AK88" s="51" t="s">
        <v>704</v>
      </c>
      <c r="AL88" s="51" t="s">
        <v>384</v>
      </c>
      <c r="AM88" s="51" t="s">
        <v>704</v>
      </c>
      <c r="AN88" s="51" t="s">
        <v>704</v>
      </c>
    </row>
    <row r="89" spans="1:40">
      <c r="A89" s="35" t="s">
        <v>502</v>
      </c>
      <c r="B89" s="28" t="s">
        <v>528</v>
      </c>
      <c r="C89" s="29" t="s">
        <v>487</v>
      </c>
      <c r="D89" s="42" t="s">
        <v>701</v>
      </c>
      <c r="E89" s="42" t="s">
        <v>700</v>
      </c>
      <c r="F89" s="17">
        <v>26</v>
      </c>
      <c r="G89" s="20">
        <v>42713</v>
      </c>
      <c r="H89" s="21">
        <v>0.54236111111111118</v>
      </c>
      <c r="I89" s="33" t="s">
        <v>704</v>
      </c>
      <c r="J89" s="33">
        <v>7.55</v>
      </c>
      <c r="K89" s="32">
        <v>1661</v>
      </c>
      <c r="L89" s="17">
        <v>8.26</v>
      </c>
      <c r="M89" s="17">
        <f>50/50</f>
        <v>1</v>
      </c>
      <c r="N89" s="49" t="s">
        <v>384</v>
      </c>
      <c r="O89" s="49" t="s">
        <v>704</v>
      </c>
      <c r="P89" s="49" t="s">
        <v>704</v>
      </c>
      <c r="Q89" s="53" t="s">
        <v>384</v>
      </c>
      <c r="R89" s="53" t="s">
        <v>704</v>
      </c>
      <c r="S89" s="53" t="s">
        <v>704</v>
      </c>
      <c r="T89" s="57">
        <v>3.5979999999999999</v>
      </c>
      <c r="U89" s="53" t="s">
        <v>704</v>
      </c>
      <c r="V89" s="53" t="s">
        <v>704</v>
      </c>
      <c r="W89" s="55">
        <v>2.5999999999999999E-2</v>
      </c>
      <c r="X89" s="53" t="s">
        <v>704</v>
      </c>
      <c r="Y89" s="53" t="s">
        <v>704</v>
      </c>
      <c r="Z89" s="54">
        <v>5.5E-2</v>
      </c>
      <c r="AA89" s="51" t="s">
        <v>704</v>
      </c>
      <c r="AB89" s="51" t="s">
        <v>704</v>
      </c>
      <c r="AC89" s="55">
        <v>25.506</v>
      </c>
      <c r="AD89" s="53" t="s">
        <v>704</v>
      </c>
      <c r="AE89" s="53" t="s">
        <v>704</v>
      </c>
      <c r="AF89" s="55">
        <v>22.908999999999999</v>
      </c>
      <c r="AG89" s="53" t="s">
        <v>704</v>
      </c>
      <c r="AH89" s="53" t="s">
        <v>704</v>
      </c>
      <c r="AI89" s="51" t="s">
        <v>384</v>
      </c>
      <c r="AJ89" s="51" t="s">
        <v>704</v>
      </c>
      <c r="AK89" s="51" t="s">
        <v>704</v>
      </c>
      <c r="AL89" s="51" t="s">
        <v>384</v>
      </c>
      <c r="AM89" s="51" t="s">
        <v>704</v>
      </c>
      <c r="AN89" s="51" t="s">
        <v>704</v>
      </c>
    </row>
    <row r="90" spans="1:40">
      <c r="C90" s="17"/>
      <c r="D90" s="42"/>
      <c r="E90" s="42"/>
      <c r="F90" s="17"/>
      <c r="N90" s="50"/>
    </row>
    <row r="91" spans="1:40">
      <c r="C91" s="17"/>
      <c r="D91" s="42"/>
      <c r="E91" s="42"/>
      <c r="F91" s="17"/>
      <c r="N91" s="50"/>
    </row>
    <row r="92" spans="1:40">
      <c r="C92" s="17"/>
      <c r="D92" s="42"/>
      <c r="E92" s="42"/>
      <c r="F92" s="17"/>
      <c r="N92" s="50"/>
    </row>
    <row r="93" spans="1:40">
      <c r="C93" s="17"/>
      <c r="D93" s="42"/>
      <c r="E93" s="42"/>
      <c r="F93" s="17"/>
      <c r="N93" s="50"/>
    </row>
    <row r="94" spans="1:40">
      <c r="D94" s="41"/>
      <c r="E94" s="41"/>
      <c r="N94" s="50"/>
    </row>
    <row r="95" spans="1:40">
      <c r="D95" s="41"/>
      <c r="E95" s="41"/>
      <c r="N95" s="50"/>
    </row>
    <row r="96" spans="1:40">
      <c r="D96" s="41"/>
      <c r="E96" s="41"/>
      <c r="N96" s="50"/>
    </row>
    <row r="97" spans="4:14">
      <c r="D97" s="41"/>
      <c r="E97" s="41"/>
      <c r="N97" s="50"/>
    </row>
  </sheetData>
  <sortState ref="A2:AN94">
    <sortCondition ref="F1"/>
  </sortState>
  <pageMargins left="0.7" right="0.7" top="0.75" bottom="0.75" header="0.3" footer="0.3"/>
  <pageSetup orientation="portrait" r:id="rId1"/>
  <headerFooter>
    <oddHeader xml:space="preserve">&amp;C&amp;"-,Negrita"PONTIFICIA UNIVERSIDAD CATÓLICA DE CHILE
CAMPAÑA FONDECYT PERCLORATO - SEPTIEMBRE 2017
</oddHeader>
    <oddFooter>&amp;C&amp;"-,Negrita"COPIAPÓ - LA SERENA - COQUIMBO&amp;"-,Normal" 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"/>
  <sheetViews>
    <sheetView topLeftCell="B1" workbookViewId="0">
      <selection activeCell="H13" sqref="H13"/>
    </sheetView>
  </sheetViews>
  <sheetFormatPr baseColWidth="10" defaultRowHeight="15"/>
  <cols>
    <col min="2" max="2" width="8.28515625" bestFit="1" customWidth="1"/>
    <col min="3" max="5" width="7" bestFit="1" customWidth="1"/>
    <col min="6" max="6" width="6.28515625" bestFit="1" customWidth="1"/>
    <col min="7" max="7" width="5.5703125" bestFit="1" customWidth="1"/>
    <col min="8" max="10" width="7" bestFit="1" customWidth="1"/>
    <col min="11" max="11" width="6.7109375" bestFit="1" customWidth="1"/>
    <col min="12" max="12" width="6.7109375" customWidth="1"/>
  </cols>
  <sheetData>
    <row r="1" spans="1:46">
      <c r="A1" t="s">
        <v>247</v>
      </c>
      <c r="B1" s="12" t="s">
        <v>398</v>
      </c>
      <c r="C1" s="10" t="s">
        <v>395</v>
      </c>
      <c r="D1" s="10" t="s">
        <v>395</v>
      </c>
      <c r="E1" s="10" t="s">
        <v>395</v>
      </c>
      <c r="F1" s="13" t="s">
        <v>397</v>
      </c>
      <c r="G1" s="10" t="s">
        <v>394</v>
      </c>
      <c r="H1" s="10" t="s">
        <v>396</v>
      </c>
      <c r="I1" s="10" t="s">
        <v>396</v>
      </c>
      <c r="J1" s="10" t="s">
        <v>396</v>
      </c>
      <c r="K1" s="10" t="s">
        <v>411</v>
      </c>
      <c r="L1" s="10" t="s">
        <v>394</v>
      </c>
      <c r="M1" s="10" t="s">
        <v>385</v>
      </c>
      <c r="N1" s="10" t="s">
        <v>385</v>
      </c>
      <c r="O1" s="10" t="s">
        <v>385</v>
      </c>
      <c r="P1" s="10" t="s">
        <v>386</v>
      </c>
      <c r="Q1" s="10" t="s">
        <v>399</v>
      </c>
      <c r="R1" s="10" t="s">
        <v>394</v>
      </c>
      <c r="S1" s="10" t="s">
        <v>387</v>
      </c>
      <c r="T1" s="10" t="s">
        <v>387</v>
      </c>
      <c r="U1" s="10" t="s">
        <v>387</v>
      </c>
      <c r="V1" s="10" t="s">
        <v>388</v>
      </c>
      <c r="W1" s="10" t="s">
        <v>400</v>
      </c>
      <c r="X1" s="10" t="s">
        <v>394</v>
      </c>
      <c r="Y1" s="10" t="s">
        <v>389</v>
      </c>
      <c r="Z1" s="10" t="s">
        <v>389</v>
      </c>
      <c r="AA1" s="10" t="s">
        <v>389</v>
      </c>
      <c r="AB1" s="10" t="s">
        <v>390</v>
      </c>
      <c r="AC1" s="10" t="s">
        <v>401</v>
      </c>
      <c r="AD1" s="10" t="s">
        <v>394</v>
      </c>
      <c r="AE1" s="10" t="s">
        <v>391</v>
      </c>
      <c r="AF1" s="10" t="s">
        <v>391</v>
      </c>
      <c r="AG1" s="10" t="s">
        <v>391</v>
      </c>
      <c r="AH1" s="10" t="s">
        <v>392</v>
      </c>
      <c r="AI1" s="10" t="s">
        <v>402</v>
      </c>
      <c r="AJ1" s="10" t="s">
        <v>394</v>
      </c>
      <c r="AK1" s="10" t="s">
        <v>393</v>
      </c>
      <c r="AL1" s="10" t="s">
        <v>412</v>
      </c>
      <c r="AM1" s="10" t="s">
        <v>412</v>
      </c>
      <c r="AN1" s="10" t="s">
        <v>412</v>
      </c>
      <c r="AR1" s="10" t="s">
        <v>413</v>
      </c>
      <c r="AS1" s="10" t="s">
        <v>413</v>
      </c>
      <c r="AT1" s="10" t="s">
        <v>413</v>
      </c>
    </row>
    <row r="2" spans="1:46">
      <c r="A2" t="s">
        <v>403</v>
      </c>
      <c r="C2">
        <v>42.646999999999998</v>
      </c>
      <c r="D2">
        <v>33.780999999999999</v>
      </c>
      <c r="E2">
        <v>42.738999999999997</v>
      </c>
      <c r="F2">
        <f>AVERAGE(C2:E2)</f>
        <v>39.722333333333331</v>
      </c>
      <c r="G2" s="11">
        <f>STDEV(C2:E2)</f>
        <v>5.1455512176377223</v>
      </c>
      <c r="S2">
        <v>39.662999999999997</v>
      </c>
      <c r="T2">
        <v>36.054000000000002</v>
      </c>
      <c r="U2">
        <v>64.808000000000007</v>
      </c>
      <c r="Y2" s="15">
        <v>0.28499999999999998</v>
      </c>
      <c r="Z2" s="15">
        <v>0.19700000000000001</v>
      </c>
      <c r="AA2" s="15">
        <v>0.35499999999999998</v>
      </c>
      <c r="AE2" s="15">
        <v>0.17499999999999999</v>
      </c>
      <c r="AF2" s="15">
        <v>4.9000000000000002E-2</v>
      </c>
      <c r="AG2" s="15">
        <v>0.109</v>
      </c>
    </row>
    <row r="3" spans="1:46">
      <c r="A3" t="s">
        <v>404</v>
      </c>
      <c r="C3">
        <v>3.472</v>
      </c>
      <c r="D3">
        <v>4.7460000000000004</v>
      </c>
      <c r="E3">
        <v>3.9740000000000002</v>
      </c>
      <c r="F3">
        <f t="shared" ref="F3:F8" si="0">AVERAGE(C3:E3)</f>
        <v>4.0640000000000001</v>
      </c>
      <c r="G3" s="11">
        <f t="shared" ref="G3:G8" si="1">STDEV(C3:E3)</f>
        <v>0.64175073042420339</v>
      </c>
      <c r="H3">
        <v>0.37530000000000002</v>
      </c>
      <c r="I3">
        <v>4.68</v>
      </c>
      <c r="J3">
        <v>3.3559999999999999</v>
      </c>
      <c r="K3">
        <f>AVERAGE(H3:J3)</f>
        <v>2.8037666666666667</v>
      </c>
      <c r="S3" s="15">
        <v>0.08</v>
      </c>
      <c r="T3" s="15">
        <v>0.156</v>
      </c>
      <c r="U3" s="15">
        <v>9.9000000000000005E-2</v>
      </c>
      <c r="Y3" s="15">
        <v>0.46100000000000002</v>
      </c>
      <c r="Z3" s="15">
        <v>0.64500000000000002</v>
      </c>
      <c r="AA3" s="15">
        <v>0.28299999999999997</v>
      </c>
      <c r="AE3">
        <v>5.742</v>
      </c>
      <c r="AF3">
        <v>11.167</v>
      </c>
      <c r="AG3">
        <v>6.3230000000000004</v>
      </c>
      <c r="AL3">
        <v>15.037000000000001</v>
      </c>
      <c r="AM3">
        <v>36.223999999999997</v>
      </c>
      <c r="AN3">
        <v>17.866</v>
      </c>
    </row>
    <row r="4" spans="1:46">
      <c r="A4" t="s">
        <v>405</v>
      </c>
      <c r="C4" s="15">
        <v>0.84899999999999998</v>
      </c>
      <c r="D4" s="15">
        <v>0.84699999999999998</v>
      </c>
      <c r="E4" s="15">
        <v>0.84899999999999998</v>
      </c>
      <c r="F4" s="15">
        <f t="shared" si="0"/>
        <v>0.84833333333333327</v>
      </c>
      <c r="G4" s="14">
        <f t="shared" si="1"/>
        <v>1.1547005383792527E-3</v>
      </c>
      <c r="M4">
        <v>9.2249999999999996</v>
      </c>
      <c r="N4">
        <v>17.390999999999998</v>
      </c>
      <c r="O4">
        <v>9.8800000000000008</v>
      </c>
      <c r="S4" s="15">
        <v>8.1000000000000003E-2</v>
      </c>
      <c r="T4" s="15">
        <v>0.16300000000000001</v>
      </c>
      <c r="U4" s="15">
        <v>8.6999999999999994E-2</v>
      </c>
      <c r="Y4" s="15">
        <v>3.9E-2</v>
      </c>
      <c r="Z4" s="15">
        <v>0.249</v>
      </c>
      <c r="AA4" s="15">
        <v>0.14599999999999999</v>
      </c>
      <c r="AE4" s="15">
        <v>2.8000000000000001E-2</v>
      </c>
      <c r="AF4" s="15">
        <v>0.55200000000000005</v>
      </c>
      <c r="AG4" s="15">
        <v>6.6000000000000003E-2</v>
      </c>
    </row>
    <row r="5" spans="1:46">
      <c r="A5" t="s">
        <v>406</v>
      </c>
      <c r="C5" s="15">
        <v>0.89800000000000002</v>
      </c>
      <c r="D5" s="15">
        <v>0.91100000000000003</v>
      </c>
      <c r="E5" s="15">
        <v>0.91300000000000003</v>
      </c>
      <c r="F5" s="15">
        <f t="shared" si="0"/>
        <v>0.90733333333333344</v>
      </c>
      <c r="G5" s="14">
        <f t="shared" si="1"/>
        <v>8.1445278152470837E-3</v>
      </c>
      <c r="H5">
        <v>18.132000000000001</v>
      </c>
      <c r="I5">
        <v>25.555</v>
      </c>
      <c r="J5">
        <v>22.966999999999999</v>
      </c>
      <c r="K5">
        <f t="shared" ref="K5:K9" si="2">AVERAGE(H5:J5)</f>
        <v>22.218</v>
      </c>
      <c r="S5" s="15">
        <v>4.3999999999999997E-2</v>
      </c>
      <c r="T5" s="15">
        <v>9.0999999999999998E-2</v>
      </c>
      <c r="U5" s="15">
        <v>5.7000000000000002E-2</v>
      </c>
      <c r="Y5" s="16">
        <v>4.1280000000000001</v>
      </c>
      <c r="Z5" s="16">
        <v>5.7610000000000001</v>
      </c>
      <c r="AA5" s="16">
        <v>3.8879999999999999</v>
      </c>
      <c r="AE5">
        <v>24.285</v>
      </c>
      <c r="AF5">
        <v>31.995999999999999</v>
      </c>
      <c r="AG5">
        <v>21.594999999999999</v>
      </c>
      <c r="AR5">
        <v>8.6440000000000001</v>
      </c>
      <c r="AS5">
        <v>11.771000000000001</v>
      </c>
      <c r="AT5">
        <v>7.5330000000000004</v>
      </c>
    </row>
    <row r="6" spans="1:46">
      <c r="A6" t="s">
        <v>407</v>
      </c>
      <c r="C6">
        <v>9.4039999999999999</v>
      </c>
      <c r="D6">
        <v>6.3289999999999997</v>
      </c>
      <c r="E6">
        <v>6.6769999999999996</v>
      </c>
      <c r="F6">
        <f t="shared" si="0"/>
        <v>7.47</v>
      </c>
      <c r="G6" s="11">
        <f t="shared" si="1"/>
        <v>1.6839070639438469</v>
      </c>
      <c r="H6">
        <v>7.91</v>
      </c>
      <c r="I6">
        <v>6.0220000000000002</v>
      </c>
      <c r="J6">
        <v>6.3730000000000002</v>
      </c>
      <c r="K6">
        <f t="shared" si="2"/>
        <v>6.7683333333333335</v>
      </c>
      <c r="S6" s="15">
        <v>0.13100000000000001</v>
      </c>
      <c r="T6" s="15">
        <v>8.2000000000000003E-2</v>
      </c>
      <c r="U6" s="15">
        <v>0.125</v>
      </c>
      <c r="Y6" s="16">
        <v>3.9809999999999999</v>
      </c>
      <c r="Z6" s="16">
        <v>4.6120000000000001</v>
      </c>
      <c r="AA6" s="16">
        <v>5.98</v>
      </c>
      <c r="AE6" s="15">
        <v>9.5000000000000001E-2</v>
      </c>
      <c r="AF6" s="15">
        <v>0.11600000000000001</v>
      </c>
      <c r="AG6" s="15">
        <v>0.14299999999999999</v>
      </c>
    </row>
    <row r="7" spans="1:46">
      <c r="A7" t="s">
        <v>408</v>
      </c>
      <c r="C7">
        <v>1.4139999999999999</v>
      </c>
      <c r="D7">
        <v>1.599</v>
      </c>
      <c r="E7">
        <v>1.6140000000000001</v>
      </c>
      <c r="F7">
        <f t="shared" si="0"/>
        <v>1.5423333333333333</v>
      </c>
      <c r="G7" s="11">
        <f t="shared" si="1"/>
        <v>0.11139269874337972</v>
      </c>
      <c r="Y7" s="15">
        <v>1.9E-2</v>
      </c>
      <c r="Z7" s="15">
        <v>0.16800000000000001</v>
      </c>
      <c r="AA7" s="15">
        <v>0.08</v>
      </c>
      <c r="AE7" s="15">
        <v>6.2E-2</v>
      </c>
      <c r="AF7" s="15">
        <v>5.8000000000000003E-2</v>
      </c>
      <c r="AG7" s="15">
        <v>7.8E-2</v>
      </c>
    </row>
    <row r="8" spans="1:46">
      <c r="A8" t="s">
        <v>409</v>
      </c>
      <c r="C8">
        <v>14.185</v>
      </c>
      <c r="D8">
        <v>14.039</v>
      </c>
      <c r="E8">
        <v>11.384</v>
      </c>
      <c r="F8">
        <f t="shared" si="0"/>
        <v>13.202666666666667</v>
      </c>
      <c r="G8" s="11">
        <f t="shared" si="1"/>
        <v>1.5767023604134462</v>
      </c>
      <c r="H8">
        <v>10.366</v>
      </c>
      <c r="I8">
        <v>13.297000000000001</v>
      </c>
      <c r="J8">
        <v>10.667</v>
      </c>
      <c r="K8">
        <f t="shared" si="2"/>
        <v>11.443333333333333</v>
      </c>
      <c r="M8">
        <v>9.3119999999999994</v>
      </c>
      <c r="N8">
        <v>16.693999999999999</v>
      </c>
      <c r="O8">
        <v>10.7</v>
      </c>
      <c r="S8" s="16">
        <v>3.1339999999999999</v>
      </c>
      <c r="T8" s="16">
        <v>5.2880000000000003</v>
      </c>
      <c r="U8" s="16">
        <v>3.552</v>
      </c>
      <c r="Y8" s="15">
        <v>5.0999999999999997E-2</v>
      </c>
      <c r="Z8" s="15">
        <v>8.1000000000000003E-2</v>
      </c>
      <c r="AA8" s="15">
        <v>7.8E-2</v>
      </c>
      <c r="AE8" s="15">
        <v>3.6999999999999998E-2</v>
      </c>
      <c r="AF8" s="15">
        <v>5.5E-2</v>
      </c>
      <c r="AG8" s="15">
        <v>4.5999999999999999E-2</v>
      </c>
    </row>
    <row r="9" spans="1:46">
      <c r="A9" t="s">
        <v>410</v>
      </c>
      <c r="I9">
        <v>2.74</v>
      </c>
      <c r="J9">
        <v>2.395</v>
      </c>
      <c r="K9">
        <f t="shared" si="2"/>
        <v>2.5674999999999999</v>
      </c>
      <c r="S9" s="15">
        <v>0.72699999999999998</v>
      </c>
      <c r="T9" s="15">
        <v>0.40400000000000003</v>
      </c>
      <c r="U9" s="15">
        <v>0.247</v>
      </c>
      <c r="Y9" s="15">
        <v>0.23</v>
      </c>
      <c r="Z9" s="15">
        <v>1.7999999999999999E-2</v>
      </c>
      <c r="AA9" s="15">
        <v>0.06</v>
      </c>
      <c r="AE9" s="15">
        <v>0.23100000000000001</v>
      </c>
      <c r="AF9" s="15">
        <v>0.35399999999999998</v>
      </c>
      <c r="AG9" s="15">
        <v>0.106</v>
      </c>
      <c r="AL9">
        <v>10.324999999999999</v>
      </c>
      <c r="AM9">
        <v>9.9610000000000003</v>
      </c>
      <c r="AN9">
        <v>3.5489999999999999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Muestreo</vt:lpstr>
      <vt:lpstr>Parámetros</vt:lpstr>
      <vt:lpstr>Hoja2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Carolina Muñoz</cp:lastModifiedBy>
  <cp:lastPrinted>2017-09-20T17:30:20Z</cp:lastPrinted>
  <dcterms:created xsi:type="dcterms:W3CDTF">2017-09-17T16:44:20Z</dcterms:created>
  <dcterms:modified xsi:type="dcterms:W3CDTF">2018-08-11T22:25:32Z</dcterms:modified>
</cp:coreProperties>
</file>