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G:\UoE MSc\Thesis_Materials\supplementary-materials\"/>
    </mc:Choice>
  </mc:AlternateContent>
  <xr:revisionPtr revIDLastSave="0" documentId="13_ncr:1_{561A6A27-CF37-42CC-9642-374667C6602B}" xr6:coauthVersionLast="45" xr6:coauthVersionMax="45" xr10:uidLastSave="{00000000-0000-0000-0000-000000000000}"/>
  <bookViews>
    <workbookView xWindow="2676" yWindow="1452" windowWidth="19848" windowHeight="8976" xr2:uid="{CDD32985-DCD7-4BFD-BE24-6321736AFF5B}"/>
  </bookViews>
  <sheets>
    <sheet name="Description" sheetId="4" r:id="rId1"/>
    <sheet name="A1" sheetId="1" r:id="rId2"/>
    <sheet name="D2" sheetId="2" r:id="rId3"/>
    <sheet name="C4"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47" i="1" l="1"/>
  <c r="AD47" i="1" s="1"/>
  <c r="X47" i="1"/>
  <c r="T47" i="1"/>
  <c r="X46" i="1"/>
  <c r="T46" i="1"/>
  <c r="X45" i="1"/>
  <c r="T45" i="1"/>
  <c r="Y44" i="1"/>
  <c r="X44" i="1"/>
  <c r="U44" i="1"/>
  <c r="T44" i="1"/>
  <c r="X43" i="1"/>
  <c r="T43" i="1"/>
  <c r="X42" i="1"/>
  <c r="T42" i="1"/>
  <c r="Y41" i="1"/>
  <c r="X41" i="1"/>
  <c r="U41" i="1"/>
  <c r="T41" i="1"/>
  <c r="X40" i="1"/>
  <c r="U40" i="1"/>
  <c r="T40" i="1"/>
  <c r="X39" i="1"/>
  <c r="T39" i="1"/>
  <c r="X38" i="1"/>
  <c r="U38" i="1"/>
  <c r="T38" i="1"/>
  <c r="L40" i="1"/>
  <c r="L41" i="1"/>
  <c r="L42" i="1"/>
  <c r="L43" i="1"/>
  <c r="L44" i="1"/>
  <c r="L45" i="1"/>
  <c r="M45" i="1"/>
  <c r="L46" i="1"/>
  <c r="L47" i="1"/>
  <c r="M47" i="1"/>
  <c r="I47" i="1"/>
  <c r="H47" i="1"/>
  <c r="E47" i="1"/>
  <c r="D47" i="1"/>
  <c r="H46" i="1"/>
  <c r="D46" i="1"/>
  <c r="H45" i="1"/>
  <c r="D45" i="1"/>
  <c r="H44" i="1"/>
  <c r="D44" i="1"/>
  <c r="H43" i="1"/>
  <c r="D43" i="1"/>
  <c r="H42" i="1"/>
  <c r="D42" i="1"/>
  <c r="H41" i="1"/>
  <c r="D41" i="1"/>
  <c r="H40" i="1"/>
  <c r="D40" i="1"/>
  <c r="H39" i="1"/>
  <c r="D39" i="1"/>
  <c r="I38" i="1"/>
  <c r="H38" i="1"/>
  <c r="D38" i="1"/>
  <c r="L39" i="1"/>
  <c r="AC44" i="1"/>
  <c r="AD44" i="1" s="1"/>
  <c r="AC45" i="1"/>
  <c r="AD45" i="1" s="1"/>
  <c r="AC46" i="1"/>
  <c r="AD46" i="1" s="1"/>
  <c r="AC43" i="1"/>
  <c r="AD43" i="1" s="1"/>
  <c r="AC42" i="1"/>
  <c r="AD42" i="1" s="1"/>
  <c r="AC41" i="1"/>
  <c r="AD41" i="1" s="1"/>
  <c r="AC40" i="1"/>
  <c r="AD40" i="1" s="1"/>
  <c r="AC39" i="1"/>
  <c r="I39" i="1" s="1"/>
  <c r="AC38" i="1"/>
  <c r="Y38" i="1" s="1"/>
  <c r="X28" i="3"/>
  <c r="T28" i="3"/>
  <c r="X27" i="3"/>
  <c r="T27" i="3"/>
  <c r="X26" i="3"/>
  <c r="T26" i="3"/>
  <c r="Y25" i="3"/>
  <c r="X25" i="3"/>
  <c r="U25" i="3"/>
  <c r="T25" i="3"/>
  <c r="X24" i="3"/>
  <c r="T24" i="3"/>
  <c r="Y23" i="3"/>
  <c r="X23" i="3"/>
  <c r="T23" i="3"/>
  <c r="X22" i="3"/>
  <c r="T22" i="3"/>
  <c r="X21" i="3"/>
  <c r="T21" i="3"/>
  <c r="Y20" i="3"/>
  <c r="X20" i="3"/>
  <c r="T20" i="3"/>
  <c r="Y19" i="3"/>
  <c r="X19" i="3"/>
  <c r="U19" i="3"/>
  <c r="T19" i="3"/>
  <c r="H28" i="3"/>
  <c r="D28" i="3"/>
  <c r="H27" i="3"/>
  <c r="D27" i="3"/>
  <c r="H26" i="3"/>
  <c r="D26" i="3"/>
  <c r="H25" i="3"/>
  <c r="E25" i="3"/>
  <c r="D25" i="3"/>
  <c r="H24" i="3"/>
  <c r="D24" i="3"/>
  <c r="H23" i="3"/>
  <c r="D23" i="3"/>
  <c r="H22" i="3"/>
  <c r="D22" i="3"/>
  <c r="H21" i="3"/>
  <c r="D21" i="3"/>
  <c r="H20" i="3"/>
  <c r="D20" i="3"/>
  <c r="H19" i="3"/>
  <c r="D19" i="3"/>
  <c r="AC28" i="3"/>
  <c r="M28" i="3" s="1"/>
  <c r="AC27" i="3"/>
  <c r="M27" i="3" s="1"/>
  <c r="AC26" i="3"/>
  <c r="AD26" i="3" s="1"/>
  <c r="AC25" i="3"/>
  <c r="AD25" i="3" s="1"/>
  <c r="AC24" i="3"/>
  <c r="M24" i="3" s="1"/>
  <c r="AC23" i="3"/>
  <c r="M23" i="3" s="1"/>
  <c r="AC22" i="3"/>
  <c r="M22" i="3" s="1"/>
  <c r="AC21" i="3"/>
  <c r="AD21" i="3" s="1"/>
  <c r="AC20" i="3"/>
  <c r="AD20" i="3" s="1"/>
  <c r="AC19" i="3"/>
  <c r="AD19" i="3" s="1"/>
  <c r="L28" i="3"/>
  <c r="L27" i="3"/>
  <c r="L26" i="3"/>
  <c r="L25" i="3"/>
  <c r="L24" i="3"/>
  <c r="L23" i="3"/>
  <c r="L22" i="3"/>
  <c r="L21" i="3"/>
  <c r="M20" i="3"/>
  <c r="L20" i="3"/>
  <c r="M19" i="3"/>
  <c r="L19" i="3"/>
  <c r="AC13" i="3"/>
  <c r="Y13" i="3" s="1"/>
  <c r="AC12" i="3"/>
  <c r="Y12" i="3" s="1"/>
  <c r="AC11" i="3"/>
  <c r="M11" i="3" s="1"/>
  <c r="AC10" i="3"/>
  <c r="AD10" i="3" s="1"/>
  <c r="AC9" i="3"/>
  <c r="AD9" i="3" s="1"/>
  <c r="AC8" i="3"/>
  <c r="AD8" i="3" s="1"/>
  <c r="AC7" i="3"/>
  <c r="Q7" i="3" s="1"/>
  <c r="AC6" i="3"/>
  <c r="Y6" i="3" s="1"/>
  <c r="AC5" i="3"/>
  <c r="M5" i="3" s="1"/>
  <c r="AC4" i="3"/>
  <c r="AD4" i="3" s="1"/>
  <c r="X13" i="3"/>
  <c r="X12" i="3"/>
  <c r="X11" i="3"/>
  <c r="X10" i="3"/>
  <c r="X9" i="3"/>
  <c r="X8" i="3"/>
  <c r="X7" i="3"/>
  <c r="X6" i="3"/>
  <c r="X5" i="3"/>
  <c r="X4" i="3"/>
  <c r="T13" i="3"/>
  <c r="T12" i="3"/>
  <c r="T11" i="3"/>
  <c r="T10" i="3"/>
  <c r="T9" i="3"/>
  <c r="T8" i="3"/>
  <c r="T7" i="3"/>
  <c r="T6" i="3"/>
  <c r="T5" i="3"/>
  <c r="T4" i="3"/>
  <c r="P13" i="3"/>
  <c r="P12" i="3"/>
  <c r="P11" i="3"/>
  <c r="P10" i="3"/>
  <c r="P9" i="3"/>
  <c r="P8" i="3"/>
  <c r="P7" i="3"/>
  <c r="P6" i="3"/>
  <c r="P5" i="3"/>
  <c r="P4" i="3"/>
  <c r="L13" i="3"/>
  <c r="L12" i="3"/>
  <c r="L11" i="3"/>
  <c r="L10" i="3"/>
  <c r="M9" i="3"/>
  <c r="L9" i="3"/>
  <c r="L8" i="3"/>
  <c r="L7" i="3"/>
  <c r="L6" i="3"/>
  <c r="L5" i="3"/>
  <c r="L4" i="3"/>
  <c r="H13" i="3"/>
  <c r="H12" i="3"/>
  <c r="H11" i="3"/>
  <c r="H10" i="3"/>
  <c r="I9" i="3"/>
  <c r="H9" i="3"/>
  <c r="H8" i="3"/>
  <c r="H7" i="3"/>
  <c r="H6" i="3"/>
  <c r="H5" i="3"/>
  <c r="H4" i="3"/>
  <c r="D13" i="3"/>
  <c r="D12" i="3"/>
  <c r="D11" i="3"/>
  <c r="D10" i="3"/>
  <c r="D9" i="3"/>
  <c r="D8" i="3"/>
  <c r="D7" i="3"/>
  <c r="D6" i="3"/>
  <c r="D5" i="3"/>
  <c r="D4" i="3"/>
  <c r="AA32" i="2"/>
  <c r="AA31" i="2"/>
  <c r="Y31" i="2"/>
  <c r="U31" i="2"/>
  <c r="Q31" i="2"/>
  <c r="M31" i="2"/>
  <c r="I31" i="2"/>
  <c r="E31" i="2"/>
  <c r="Y33" i="1"/>
  <c r="U33" i="1"/>
  <c r="Q33" i="1"/>
  <c r="M33" i="1"/>
  <c r="I33" i="1"/>
  <c r="AA33" i="1"/>
  <c r="AA32" i="1"/>
  <c r="Q32" i="1"/>
  <c r="X29" i="2"/>
  <c r="X28" i="2"/>
  <c r="X27" i="2"/>
  <c r="X26" i="2"/>
  <c r="X25" i="2"/>
  <c r="X24" i="2"/>
  <c r="X23" i="2"/>
  <c r="X22" i="2"/>
  <c r="X21" i="2"/>
  <c r="X20" i="2"/>
  <c r="X19" i="2"/>
  <c r="X18" i="2"/>
  <c r="X17" i="2"/>
  <c r="X16" i="2"/>
  <c r="X15" i="2"/>
  <c r="X14" i="2"/>
  <c r="X13" i="2"/>
  <c r="X12" i="2"/>
  <c r="X11" i="2"/>
  <c r="X10" i="2"/>
  <c r="X9" i="2"/>
  <c r="X8" i="2"/>
  <c r="X7" i="2"/>
  <c r="X6" i="2"/>
  <c r="X5" i="2"/>
  <c r="T29" i="2"/>
  <c r="T28" i="2"/>
  <c r="T27" i="2"/>
  <c r="T26" i="2"/>
  <c r="T25" i="2"/>
  <c r="T24" i="2"/>
  <c r="T23" i="2"/>
  <c r="T22" i="2"/>
  <c r="T21" i="2"/>
  <c r="T20" i="2"/>
  <c r="T19" i="2"/>
  <c r="T18" i="2"/>
  <c r="T17" i="2"/>
  <c r="T16" i="2"/>
  <c r="T15" i="2"/>
  <c r="T14" i="2"/>
  <c r="T13" i="2"/>
  <c r="T12" i="2"/>
  <c r="T11" i="2"/>
  <c r="T10" i="2"/>
  <c r="T9" i="2"/>
  <c r="T8" i="2"/>
  <c r="T7" i="2"/>
  <c r="T6" i="2"/>
  <c r="T5" i="2"/>
  <c r="P29" i="2"/>
  <c r="P28" i="2"/>
  <c r="P27" i="2"/>
  <c r="P26" i="2"/>
  <c r="P25" i="2"/>
  <c r="P24" i="2"/>
  <c r="P23" i="2"/>
  <c r="P22" i="2"/>
  <c r="P21" i="2"/>
  <c r="P20" i="2"/>
  <c r="P19" i="2"/>
  <c r="P18" i="2"/>
  <c r="P17" i="2"/>
  <c r="P16" i="2"/>
  <c r="P15" i="2"/>
  <c r="P14" i="2"/>
  <c r="P13" i="2"/>
  <c r="P12" i="2"/>
  <c r="P11" i="2"/>
  <c r="P10" i="2"/>
  <c r="P9" i="2"/>
  <c r="P8" i="2"/>
  <c r="P7" i="2"/>
  <c r="P6" i="2"/>
  <c r="P5" i="2"/>
  <c r="L29" i="2"/>
  <c r="L28" i="2"/>
  <c r="L27" i="2"/>
  <c r="L26" i="2"/>
  <c r="L25" i="2"/>
  <c r="L24" i="2"/>
  <c r="L23" i="2"/>
  <c r="L22" i="2"/>
  <c r="L21" i="2"/>
  <c r="L20" i="2"/>
  <c r="L19" i="2"/>
  <c r="L18" i="2"/>
  <c r="L17" i="2"/>
  <c r="L16" i="2"/>
  <c r="L15" i="2"/>
  <c r="L14" i="2"/>
  <c r="L13" i="2"/>
  <c r="L12" i="2"/>
  <c r="L11" i="2"/>
  <c r="L10" i="2"/>
  <c r="L9" i="2"/>
  <c r="L8" i="2"/>
  <c r="L7" i="2"/>
  <c r="L6" i="2"/>
  <c r="L5" i="2"/>
  <c r="H29" i="2"/>
  <c r="H28" i="2"/>
  <c r="H27" i="2"/>
  <c r="H26" i="2"/>
  <c r="H25" i="2"/>
  <c r="H24" i="2"/>
  <c r="H23" i="2"/>
  <c r="H22" i="2"/>
  <c r="H21" i="2"/>
  <c r="H20" i="2"/>
  <c r="H19" i="2"/>
  <c r="H18" i="2"/>
  <c r="H17" i="2"/>
  <c r="H16" i="2"/>
  <c r="H15" i="2"/>
  <c r="H14" i="2"/>
  <c r="H13" i="2"/>
  <c r="H12" i="2"/>
  <c r="H11" i="2"/>
  <c r="H10" i="2"/>
  <c r="H9" i="2"/>
  <c r="H8" i="2"/>
  <c r="H7" i="2"/>
  <c r="H6" i="2"/>
  <c r="H5" i="2"/>
  <c r="Y24" i="1"/>
  <c r="Y20" i="1"/>
  <c r="Y12" i="1"/>
  <c r="Y8" i="1"/>
  <c r="U20" i="1"/>
  <c r="U8" i="1"/>
  <c r="Q5" i="1"/>
  <c r="D29" i="2"/>
  <c r="D28" i="2"/>
  <c r="D27" i="2"/>
  <c r="D26" i="2"/>
  <c r="D25" i="2"/>
  <c r="D24" i="2"/>
  <c r="D23" i="2"/>
  <c r="D22" i="2"/>
  <c r="D21" i="2"/>
  <c r="D20" i="2"/>
  <c r="D19" i="2"/>
  <c r="D18" i="2"/>
  <c r="D17" i="2"/>
  <c r="D16" i="2"/>
  <c r="D15" i="2"/>
  <c r="D14" i="2"/>
  <c r="D13" i="2"/>
  <c r="D12" i="2"/>
  <c r="D11" i="2"/>
  <c r="D10" i="2"/>
  <c r="D9" i="2"/>
  <c r="D8" i="2"/>
  <c r="D7" i="2"/>
  <c r="D6" i="2"/>
  <c r="D5" i="2"/>
  <c r="AC29" i="2"/>
  <c r="AD29" i="2" s="1"/>
  <c r="AE28" i="2"/>
  <c r="AC28" i="2"/>
  <c r="AD28" i="2" s="1"/>
  <c r="AC27" i="2"/>
  <c r="AD27" i="2" s="1"/>
  <c r="AC26" i="2"/>
  <c r="AD26" i="2" s="1"/>
  <c r="AC25" i="2"/>
  <c r="AD25" i="2" s="1"/>
  <c r="AC24" i="2"/>
  <c r="AD24" i="2" s="1"/>
  <c r="AE23" i="2"/>
  <c r="AC23" i="2"/>
  <c r="AD23" i="2" s="1"/>
  <c r="AC22" i="2"/>
  <c r="AD22" i="2" s="1"/>
  <c r="AC21" i="2"/>
  <c r="AD21" i="2" s="1"/>
  <c r="AC20" i="2"/>
  <c r="AD20" i="2" s="1"/>
  <c r="AE19" i="2"/>
  <c r="AC19" i="2"/>
  <c r="AD19" i="2" s="1"/>
  <c r="AC18" i="2"/>
  <c r="AD18" i="2" s="1"/>
  <c r="AC17" i="2"/>
  <c r="AD17" i="2" s="1"/>
  <c r="AC16" i="2"/>
  <c r="AD16" i="2" s="1"/>
  <c r="AC15" i="2"/>
  <c r="AD15" i="2" s="1"/>
  <c r="AE14" i="2"/>
  <c r="AC14" i="2"/>
  <c r="AD14" i="2" s="1"/>
  <c r="AC13" i="2"/>
  <c r="AD13" i="2" s="1"/>
  <c r="AC12" i="2"/>
  <c r="AD12" i="2" s="1"/>
  <c r="AC11" i="2"/>
  <c r="AD11" i="2" s="1"/>
  <c r="AC10" i="2"/>
  <c r="AD10" i="2" s="1"/>
  <c r="AC9" i="2"/>
  <c r="AD9" i="2" s="1"/>
  <c r="AC8" i="2"/>
  <c r="AD8" i="2" s="1"/>
  <c r="AC7" i="2"/>
  <c r="AD7" i="2" s="1"/>
  <c r="AC6" i="2"/>
  <c r="AD6" i="2" s="1"/>
  <c r="AC5" i="2"/>
  <c r="AD5" i="2" s="1"/>
  <c r="AC4" i="2"/>
  <c r="AD4" i="2" s="1"/>
  <c r="X30" i="1"/>
  <c r="X29" i="1"/>
  <c r="X28" i="1"/>
  <c r="X27" i="1"/>
  <c r="X26" i="1"/>
  <c r="X25" i="1"/>
  <c r="X24" i="1"/>
  <c r="X23" i="1"/>
  <c r="X22" i="1"/>
  <c r="X21" i="1"/>
  <c r="X20" i="1"/>
  <c r="X19" i="1"/>
  <c r="X18" i="1"/>
  <c r="X17" i="1"/>
  <c r="X16" i="1"/>
  <c r="X15" i="1"/>
  <c r="X14" i="1"/>
  <c r="X13" i="1"/>
  <c r="X12" i="1"/>
  <c r="X11" i="1"/>
  <c r="X10" i="1"/>
  <c r="X9" i="1"/>
  <c r="X8" i="1"/>
  <c r="X7" i="1"/>
  <c r="X6" i="1"/>
  <c r="X5" i="1"/>
  <c r="AC5" i="1"/>
  <c r="AD5" i="1" s="1"/>
  <c r="AC6" i="1"/>
  <c r="AD6" i="1" s="1"/>
  <c r="AC7" i="1"/>
  <c r="AD7" i="1" s="1"/>
  <c r="AC8" i="1"/>
  <c r="AD8" i="1" s="1"/>
  <c r="AC9" i="1"/>
  <c r="I9" i="1" s="1"/>
  <c r="AC10" i="1"/>
  <c r="I10" i="1" s="1"/>
  <c r="AC11" i="1"/>
  <c r="AD11" i="1" s="1"/>
  <c r="AC12" i="1"/>
  <c r="AD12" i="1" s="1"/>
  <c r="AC13" i="1"/>
  <c r="AD13" i="1" s="1"/>
  <c r="AC14" i="1"/>
  <c r="AD14" i="1" s="1"/>
  <c r="AC15" i="1"/>
  <c r="AD15" i="1" s="1"/>
  <c r="AC16" i="1"/>
  <c r="AD16" i="1" s="1"/>
  <c r="AC17" i="1"/>
  <c r="AD17" i="1" s="1"/>
  <c r="AC18" i="1"/>
  <c r="AD18" i="1" s="1"/>
  <c r="AC19" i="1"/>
  <c r="E19" i="1" s="1"/>
  <c r="AC20" i="1"/>
  <c r="AD20" i="1" s="1"/>
  <c r="AC21" i="1"/>
  <c r="AD21" i="1" s="1"/>
  <c r="AC22" i="1"/>
  <c r="AD22" i="1" s="1"/>
  <c r="AC23" i="1"/>
  <c r="AD23" i="1" s="1"/>
  <c r="AC24" i="1"/>
  <c r="AD24" i="1" s="1"/>
  <c r="AC25" i="1"/>
  <c r="AD25" i="1" s="1"/>
  <c r="AC26" i="1"/>
  <c r="AD26" i="1" s="1"/>
  <c r="AC27" i="1"/>
  <c r="AD27" i="1" s="1"/>
  <c r="AC28" i="1"/>
  <c r="AD28" i="1" s="1"/>
  <c r="AC29" i="1"/>
  <c r="AD29" i="1" s="1"/>
  <c r="AC30" i="1"/>
  <c r="AD30" i="1" s="1"/>
  <c r="AC4" i="1"/>
  <c r="AD4" i="1" s="1"/>
  <c r="D30" i="1"/>
  <c r="D29" i="1"/>
  <c r="D28" i="1"/>
  <c r="D27" i="1"/>
  <c r="D26" i="1"/>
  <c r="D25" i="1"/>
  <c r="D24" i="1"/>
  <c r="D23" i="1"/>
  <c r="D22" i="1"/>
  <c r="D21" i="1"/>
  <c r="D20" i="1"/>
  <c r="D19" i="1"/>
  <c r="D18" i="1"/>
  <c r="D17" i="1"/>
  <c r="D16" i="1"/>
  <c r="D15" i="1"/>
  <c r="D14" i="1"/>
  <c r="D13" i="1"/>
  <c r="D12" i="1"/>
  <c r="D11" i="1"/>
  <c r="D10" i="1"/>
  <c r="D9" i="1"/>
  <c r="D8" i="1"/>
  <c r="D7" i="1"/>
  <c r="D6" i="1"/>
  <c r="D5" i="1"/>
  <c r="T30" i="1"/>
  <c r="T29" i="1"/>
  <c r="T28" i="1"/>
  <c r="T27" i="1"/>
  <c r="T26" i="1"/>
  <c r="T25" i="1"/>
  <c r="T24" i="1"/>
  <c r="T23" i="1"/>
  <c r="T22" i="1"/>
  <c r="T21" i="1"/>
  <c r="T20" i="1"/>
  <c r="T19" i="1"/>
  <c r="T18" i="1"/>
  <c r="T17" i="1"/>
  <c r="T16" i="1"/>
  <c r="T15" i="1"/>
  <c r="T14" i="1"/>
  <c r="T13" i="1"/>
  <c r="T12" i="1"/>
  <c r="T11" i="1"/>
  <c r="T10" i="1"/>
  <c r="T9" i="1"/>
  <c r="T8" i="1"/>
  <c r="T7" i="1"/>
  <c r="T6" i="1"/>
  <c r="T5" i="1"/>
  <c r="P30" i="1"/>
  <c r="P29" i="1"/>
  <c r="P28" i="1"/>
  <c r="P27" i="1"/>
  <c r="P26" i="1"/>
  <c r="P25" i="1"/>
  <c r="P24" i="1"/>
  <c r="P23" i="1"/>
  <c r="P22" i="1"/>
  <c r="P21" i="1"/>
  <c r="P20" i="1"/>
  <c r="P19" i="1"/>
  <c r="P18" i="1"/>
  <c r="P17" i="1"/>
  <c r="P16" i="1"/>
  <c r="P15" i="1"/>
  <c r="P14" i="1"/>
  <c r="P13" i="1"/>
  <c r="P12" i="1"/>
  <c r="P11" i="1"/>
  <c r="P10" i="1"/>
  <c r="P9" i="1"/>
  <c r="P8" i="1"/>
  <c r="P7" i="1"/>
  <c r="P6" i="1"/>
  <c r="P5" i="1"/>
  <c r="L30" i="1"/>
  <c r="L29" i="1"/>
  <c r="L28" i="1"/>
  <c r="L27" i="1"/>
  <c r="L26" i="1"/>
  <c r="L25" i="1"/>
  <c r="L24" i="1"/>
  <c r="L23" i="1"/>
  <c r="L22" i="1"/>
  <c r="L21" i="1"/>
  <c r="L20" i="1"/>
  <c r="L19" i="1"/>
  <c r="L18" i="1"/>
  <c r="L17" i="1"/>
  <c r="L16" i="1"/>
  <c r="L15" i="1"/>
  <c r="L14" i="1"/>
  <c r="L13" i="1"/>
  <c r="L12" i="1"/>
  <c r="L11" i="1"/>
  <c r="L10" i="1"/>
  <c r="L9" i="1"/>
  <c r="L8" i="1"/>
  <c r="L7" i="1"/>
  <c r="L6" i="1"/>
  <c r="L5" i="1"/>
  <c r="H6" i="1"/>
  <c r="H7" i="1"/>
  <c r="H8" i="1"/>
  <c r="H9" i="1"/>
  <c r="H10" i="1"/>
  <c r="H11" i="1"/>
  <c r="H12" i="1"/>
  <c r="H13" i="1"/>
  <c r="H14" i="1"/>
  <c r="H15" i="1"/>
  <c r="H16" i="1"/>
  <c r="H17" i="1"/>
  <c r="H18" i="1"/>
  <c r="H19" i="1"/>
  <c r="H20" i="1"/>
  <c r="H21" i="1"/>
  <c r="H22" i="1"/>
  <c r="H23" i="1"/>
  <c r="H24" i="1"/>
  <c r="H25" i="1"/>
  <c r="H26" i="1"/>
  <c r="H27" i="1"/>
  <c r="H28" i="1"/>
  <c r="H29" i="1"/>
  <c r="H30" i="1"/>
  <c r="H5" i="1"/>
  <c r="AE28" i="1"/>
  <c r="AE30" i="1"/>
  <c r="AE23" i="1"/>
  <c r="AE14" i="1"/>
  <c r="AE19" i="1"/>
  <c r="U47" i="1" l="1"/>
  <c r="Y47" i="1"/>
  <c r="U39" i="1"/>
  <c r="U42" i="1"/>
  <c r="U45" i="1"/>
  <c r="M44" i="1"/>
  <c r="Y39" i="1"/>
  <c r="Y42" i="1"/>
  <c r="Y45" i="1"/>
  <c r="U43" i="1"/>
  <c r="U46" i="1"/>
  <c r="Y40" i="1"/>
  <c r="Y43" i="1"/>
  <c r="Y46" i="1"/>
  <c r="E38" i="1"/>
  <c r="M43" i="1"/>
  <c r="I42" i="1"/>
  <c r="M42" i="1"/>
  <c r="E43" i="1"/>
  <c r="M41" i="1"/>
  <c r="M46" i="1"/>
  <c r="M40" i="1"/>
  <c r="E39" i="1"/>
  <c r="E42" i="1"/>
  <c r="E45" i="1"/>
  <c r="I45" i="1"/>
  <c r="E40" i="1"/>
  <c r="E46" i="1"/>
  <c r="I40" i="1"/>
  <c r="I43" i="1"/>
  <c r="I46" i="1"/>
  <c r="E41" i="1"/>
  <c r="E44" i="1"/>
  <c r="I41" i="1"/>
  <c r="I44" i="1"/>
  <c r="M38" i="1"/>
  <c r="M39" i="1"/>
  <c r="AD38" i="1"/>
  <c r="AD39" i="1"/>
  <c r="U28" i="3"/>
  <c r="Y26" i="3"/>
  <c r="M26" i="3"/>
  <c r="U22" i="3"/>
  <c r="I26" i="3"/>
  <c r="U20" i="3"/>
  <c r="U23" i="3"/>
  <c r="U26" i="3"/>
  <c r="Y22" i="3"/>
  <c r="Y28" i="3"/>
  <c r="E22" i="3"/>
  <c r="I22" i="3"/>
  <c r="U27" i="3"/>
  <c r="I23" i="3"/>
  <c r="E28" i="3"/>
  <c r="U24" i="3"/>
  <c r="I28" i="3"/>
  <c r="Y21" i="3"/>
  <c r="Y24" i="3"/>
  <c r="Y27" i="3"/>
  <c r="U21" i="3"/>
  <c r="I19" i="3"/>
  <c r="I25" i="3"/>
  <c r="E20" i="3"/>
  <c r="E23" i="3"/>
  <c r="E26" i="3"/>
  <c r="E21" i="3"/>
  <c r="E24" i="3"/>
  <c r="E27" i="3"/>
  <c r="M25" i="3"/>
  <c r="AD24" i="3"/>
  <c r="I20" i="3"/>
  <c r="I21" i="3"/>
  <c r="I24" i="3"/>
  <c r="I27" i="3"/>
  <c r="E19" i="3"/>
  <c r="AD27" i="3"/>
  <c r="AD28" i="3"/>
  <c r="M21" i="3"/>
  <c r="AD23" i="3"/>
  <c r="AD22" i="3"/>
  <c r="U7" i="3"/>
  <c r="E8" i="3"/>
  <c r="I8" i="3"/>
  <c r="M8" i="3"/>
  <c r="Y8" i="3"/>
  <c r="Q8" i="3"/>
  <c r="Y7" i="3"/>
  <c r="E4" i="3"/>
  <c r="M13" i="3"/>
  <c r="Q9" i="3"/>
  <c r="U9" i="3"/>
  <c r="Y9" i="3"/>
  <c r="E9" i="3"/>
  <c r="M4" i="3"/>
  <c r="Q4" i="3"/>
  <c r="Q13" i="3"/>
  <c r="I4" i="3"/>
  <c r="U4" i="3"/>
  <c r="U13" i="3"/>
  <c r="I13" i="3"/>
  <c r="E13" i="3"/>
  <c r="AD13" i="3"/>
  <c r="E10" i="3"/>
  <c r="U10" i="3"/>
  <c r="M10" i="3"/>
  <c r="I10" i="3"/>
  <c r="Q10" i="3"/>
  <c r="U8" i="3"/>
  <c r="E7" i="3"/>
  <c r="M7" i="3"/>
  <c r="AD7" i="3"/>
  <c r="I7" i="3"/>
  <c r="M6" i="3"/>
  <c r="M12" i="3"/>
  <c r="AD5" i="3"/>
  <c r="AD11" i="3"/>
  <c r="Q5" i="3"/>
  <c r="Q11" i="3"/>
  <c r="AD6" i="3"/>
  <c r="AD12" i="3"/>
  <c r="E5" i="3"/>
  <c r="E11" i="3"/>
  <c r="Q6" i="3"/>
  <c r="Q12" i="3"/>
  <c r="E6" i="3"/>
  <c r="E12" i="3"/>
  <c r="U5" i="3"/>
  <c r="U11" i="3"/>
  <c r="I5" i="3"/>
  <c r="I11" i="3"/>
  <c r="Y4" i="3"/>
  <c r="Y10" i="3"/>
  <c r="U6" i="3"/>
  <c r="U12" i="3"/>
  <c r="I6" i="3"/>
  <c r="I12" i="3"/>
  <c r="Y5" i="3"/>
  <c r="Y11" i="3"/>
  <c r="Y32" i="2"/>
  <c r="Q32" i="2"/>
  <c r="U32" i="2"/>
  <c r="I22" i="2"/>
  <c r="U11" i="1"/>
  <c r="Y9" i="1"/>
  <c r="Y21" i="1"/>
  <c r="U17" i="1"/>
  <c r="Y10" i="1"/>
  <c r="Y22" i="1"/>
  <c r="U19" i="1"/>
  <c r="Y11" i="1"/>
  <c r="Y23" i="1"/>
  <c r="Q9" i="1"/>
  <c r="U23" i="1"/>
  <c r="Y13" i="1"/>
  <c r="Y25" i="1"/>
  <c r="Q10" i="1"/>
  <c r="U29" i="1"/>
  <c r="Y14" i="1"/>
  <c r="Y26" i="1"/>
  <c r="Q21" i="1"/>
  <c r="U4" i="1"/>
  <c r="Y15" i="1"/>
  <c r="Y27" i="1"/>
  <c r="Q29" i="1"/>
  <c r="Y4" i="1"/>
  <c r="Y16" i="1"/>
  <c r="Y28" i="1"/>
  <c r="U5" i="1"/>
  <c r="Y5" i="1"/>
  <c r="Y17" i="1"/>
  <c r="Y29" i="1"/>
  <c r="U6" i="1"/>
  <c r="Y6" i="1"/>
  <c r="Y18" i="1"/>
  <c r="Y30" i="1"/>
  <c r="U7" i="1"/>
  <c r="Y7" i="1"/>
  <c r="Y19" i="1"/>
  <c r="E16" i="2"/>
  <c r="U16" i="2"/>
  <c r="E14" i="2"/>
  <c r="Y9" i="2"/>
  <c r="I25" i="2"/>
  <c r="U25" i="2"/>
  <c r="Q19" i="2"/>
  <c r="M19" i="2"/>
  <c r="Q17" i="2"/>
  <c r="Q15" i="2"/>
  <c r="I14" i="2"/>
  <c r="U14" i="2"/>
  <c r="I12" i="2"/>
  <c r="U12" i="2"/>
  <c r="E12" i="2"/>
  <c r="I10" i="2"/>
  <c r="M9" i="2"/>
  <c r="Q7" i="2"/>
  <c r="M7" i="2"/>
  <c r="Q5" i="2"/>
  <c r="E4" i="2"/>
  <c r="U4" i="2"/>
  <c r="Y21" i="2"/>
  <c r="Y10" i="2"/>
  <c r="Y22" i="2"/>
  <c r="U13" i="2"/>
  <c r="Q4" i="2"/>
  <c r="Q16" i="2"/>
  <c r="M8" i="2"/>
  <c r="M20" i="2"/>
  <c r="I11" i="2"/>
  <c r="I23" i="2"/>
  <c r="E13" i="2"/>
  <c r="Y11" i="2"/>
  <c r="Y23" i="2"/>
  <c r="M21" i="2"/>
  <c r="Y12" i="2"/>
  <c r="Y25" i="2"/>
  <c r="U15" i="2"/>
  <c r="Q6" i="2"/>
  <c r="Q18" i="2"/>
  <c r="M10" i="2"/>
  <c r="M22" i="2"/>
  <c r="I13" i="2"/>
  <c r="I29" i="2"/>
  <c r="E15" i="2"/>
  <c r="Y14" i="2"/>
  <c r="U5" i="2"/>
  <c r="U17" i="2"/>
  <c r="Q8" i="2"/>
  <c r="Q20" i="2"/>
  <c r="M12" i="2"/>
  <c r="M25" i="2"/>
  <c r="I15" i="2"/>
  <c r="E5" i="2"/>
  <c r="E17" i="2"/>
  <c r="Y15" i="2"/>
  <c r="U6" i="2"/>
  <c r="U18" i="2"/>
  <c r="Q9" i="2"/>
  <c r="Q21" i="2"/>
  <c r="M13" i="2"/>
  <c r="I4" i="2"/>
  <c r="I16" i="2"/>
  <c r="E6" i="2"/>
  <c r="E18" i="2"/>
  <c r="Y4" i="2"/>
  <c r="Y16" i="2"/>
  <c r="U7" i="2"/>
  <c r="U19" i="2"/>
  <c r="Q10" i="2"/>
  <c r="Q22" i="2"/>
  <c r="M14" i="2"/>
  <c r="I5" i="2"/>
  <c r="I17" i="2"/>
  <c r="E7" i="2"/>
  <c r="E19" i="2"/>
  <c r="Y13" i="2"/>
  <c r="M23" i="2"/>
  <c r="Y5" i="2"/>
  <c r="Y17" i="2"/>
  <c r="U8" i="2"/>
  <c r="U20" i="2"/>
  <c r="Q11" i="2"/>
  <c r="Q23" i="2"/>
  <c r="M15" i="2"/>
  <c r="I6" i="2"/>
  <c r="I18" i="2"/>
  <c r="E8" i="2"/>
  <c r="E20" i="2"/>
  <c r="M11" i="2"/>
  <c r="Y6" i="2"/>
  <c r="Y18" i="2"/>
  <c r="U9" i="2"/>
  <c r="U21" i="2"/>
  <c r="Q12" i="2"/>
  <c r="M4" i="2"/>
  <c r="M16" i="2"/>
  <c r="I7" i="2"/>
  <c r="I19" i="2"/>
  <c r="E9" i="2"/>
  <c r="E21" i="2"/>
  <c r="Y7" i="2"/>
  <c r="Y19" i="2"/>
  <c r="U10" i="2"/>
  <c r="U22" i="2"/>
  <c r="Q13" i="2"/>
  <c r="M5" i="2"/>
  <c r="M17" i="2"/>
  <c r="I8" i="2"/>
  <c r="I20" i="2"/>
  <c r="E10" i="2"/>
  <c r="E22" i="2"/>
  <c r="Y8" i="2"/>
  <c r="Y20" i="2"/>
  <c r="U11" i="2"/>
  <c r="U23" i="2"/>
  <c r="Q14" i="2"/>
  <c r="M6" i="2"/>
  <c r="M18" i="2"/>
  <c r="I9" i="2"/>
  <c r="I21" i="2"/>
  <c r="E11" i="2"/>
  <c r="E23" i="2"/>
  <c r="M29" i="2"/>
  <c r="Q29" i="2"/>
  <c r="U29" i="2"/>
  <c r="Y29" i="2"/>
  <c r="E29" i="2"/>
  <c r="E28" i="2"/>
  <c r="Q28" i="2"/>
  <c r="M28" i="2"/>
  <c r="I28" i="2"/>
  <c r="Y28" i="2"/>
  <c r="U28" i="2"/>
  <c r="Y27" i="2"/>
  <c r="U27" i="2"/>
  <c r="Q27" i="2"/>
  <c r="M27" i="2"/>
  <c r="I27" i="2"/>
  <c r="E27" i="2"/>
  <c r="U26" i="2"/>
  <c r="Q26" i="2"/>
  <c r="M26" i="2"/>
  <c r="Y26" i="2"/>
  <c r="I26" i="2"/>
  <c r="E26" i="2"/>
  <c r="Q25" i="2"/>
  <c r="E25" i="2"/>
  <c r="M24" i="2"/>
  <c r="Y24" i="2"/>
  <c r="I24" i="2"/>
  <c r="E24" i="2"/>
  <c r="U24" i="2"/>
  <c r="Q24" i="2"/>
  <c r="Q16" i="1"/>
  <c r="U9" i="1"/>
  <c r="U21" i="1"/>
  <c r="Q15" i="1"/>
  <c r="Q17" i="1"/>
  <c r="U10" i="1"/>
  <c r="U22" i="1"/>
  <c r="Q22" i="1"/>
  <c r="U12" i="1"/>
  <c r="U24" i="1"/>
  <c r="Q27" i="1"/>
  <c r="U13" i="1"/>
  <c r="U25" i="1"/>
  <c r="Q28" i="1"/>
  <c r="U14" i="1"/>
  <c r="U26" i="1"/>
  <c r="U15" i="1"/>
  <c r="U27" i="1"/>
  <c r="U16" i="1"/>
  <c r="U28" i="1"/>
  <c r="U18" i="1"/>
  <c r="U30" i="1"/>
  <c r="Q4" i="1"/>
  <c r="Q6" i="1"/>
  <c r="Q18" i="1"/>
  <c r="Q30" i="1"/>
  <c r="Q7" i="1"/>
  <c r="Q19" i="1"/>
  <c r="Q8" i="1"/>
  <c r="Q20" i="1"/>
  <c r="E13" i="1"/>
  <c r="Q12" i="1"/>
  <c r="Q24" i="1"/>
  <c r="Q11" i="1"/>
  <c r="E10" i="1"/>
  <c r="Q13" i="1"/>
  <c r="Q25" i="1"/>
  <c r="AD19" i="1"/>
  <c r="Q23" i="1"/>
  <c r="M7" i="1"/>
  <c r="Q14" i="1"/>
  <c r="Q26" i="1"/>
  <c r="M19" i="1"/>
  <c r="E9" i="1"/>
  <c r="M9" i="1"/>
  <c r="M21" i="1"/>
  <c r="AD9" i="1"/>
  <c r="I5" i="1"/>
  <c r="M10" i="1"/>
  <c r="M22" i="1"/>
  <c r="M11" i="1"/>
  <c r="M23" i="1"/>
  <c r="E27" i="1"/>
  <c r="I17" i="1"/>
  <c r="M12" i="1"/>
  <c r="M24" i="1"/>
  <c r="E26" i="1"/>
  <c r="I22" i="1"/>
  <c r="M13" i="1"/>
  <c r="M25" i="1"/>
  <c r="M8" i="1"/>
  <c r="E25" i="1"/>
  <c r="I29" i="1"/>
  <c r="M14" i="1"/>
  <c r="M26" i="1"/>
  <c r="M20" i="1"/>
  <c r="E22" i="1"/>
  <c r="I4" i="1"/>
  <c r="M15" i="1"/>
  <c r="M27" i="1"/>
  <c r="E21" i="1"/>
  <c r="M4" i="1"/>
  <c r="M16" i="1"/>
  <c r="M28" i="1"/>
  <c r="E15" i="1"/>
  <c r="M5" i="1"/>
  <c r="M17" i="1"/>
  <c r="M29" i="1"/>
  <c r="E14" i="1"/>
  <c r="M6" i="1"/>
  <c r="M18" i="1"/>
  <c r="M30" i="1"/>
  <c r="I19" i="1"/>
  <c r="E24" i="1"/>
  <c r="E12" i="1"/>
  <c r="I8" i="1"/>
  <c r="I20" i="1"/>
  <c r="I7" i="1"/>
  <c r="E23" i="1"/>
  <c r="E11" i="1"/>
  <c r="I21" i="1"/>
  <c r="I11" i="1"/>
  <c r="I23" i="1"/>
  <c r="E20" i="1"/>
  <c r="E8" i="1"/>
  <c r="I12" i="1"/>
  <c r="I24" i="1"/>
  <c r="E4" i="1"/>
  <c r="E7" i="1"/>
  <c r="I13" i="1"/>
  <c r="I25" i="1"/>
  <c r="E30" i="1"/>
  <c r="E18" i="1"/>
  <c r="E6" i="1"/>
  <c r="I14" i="1"/>
  <c r="I26" i="1"/>
  <c r="E29" i="1"/>
  <c r="E17" i="1"/>
  <c r="E5" i="1"/>
  <c r="I15" i="1"/>
  <c r="I27" i="1"/>
  <c r="E28" i="1"/>
  <c r="E16" i="1"/>
  <c r="I16" i="1"/>
  <c r="I28" i="1"/>
  <c r="I6" i="1"/>
  <c r="I18" i="1"/>
  <c r="I30" i="1"/>
  <c r="AD10" i="1"/>
  <c r="M15" i="3" l="1"/>
  <c r="E15" i="3"/>
  <c r="Y15" i="3"/>
  <c r="I15" i="3"/>
  <c r="U15" i="3"/>
  <c r="Q15" i="3"/>
  <c r="I32" i="2"/>
  <c r="M32" i="2"/>
  <c r="E32" i="1"/>
  <c r="I32" i="1"/>
  <c r="U32" i="1"/>
  <c r="Y32" i="1"/>
  <c r="M32" i="1"/>
</calcChain>
</file>

<file path=xl/sharedStrings.xml><?xml version="1.0" encoding="utf-8"?>
<sst xmlns="http://schemas.openxmlformats.org/spreadsheetml/2006/main" count="125" uniqueCount="17">
  <si>
    <t>AC-03-01_A1</t>
  </si>
  <si>
    <t>porefracture</t>
  </si>
  <si>
    <t>threshold</t>
  </si>
  <si>
    <t>percentage</t>
  </si>
  <si>
    <t>qtz</t>
  </si>
  <si>
    <t>ab</t>
  </si>
  <si>
    <t>afs</t>
  </si>
  <si>
    <t>unassigned</t>
  </si>
  <si>
    <t>Arf</t>
  </si>
  <si>
    <t>HFSE</t>
  </si>
  <si>
    <t>difference</t>
  </si>
  <si>
    <t>normalized</t>
  </si>
  <si>
    <t>median</t>
  </si>
  <si>
    <t>arf</t>
  </si>
  <si>
    <t>TOTAL FELDSPAR</t>
  </si>
  <si>
    <t>sum</t>
  </si>
  <si>
    <r>
      <t>For three random tiles (out of sixteen) in sample AC-03-1, the abundances of each phase were calculated for different probability (p) values. The number of unassigned pixels was determined by computing the difference between the sum of the phases and 100%. Two of the three tiles had a large number of unassigned pixels at p = 0.5, potentially due to the continuity between albite and alkali feldspar. Thus, albite and alkali feldspar were summed to reduce this issue. Abbreviations: Ab = albite, Afs = alkali feldspar, Arf = arfvedsonite, HFSE minerals = high-field-strength element minerals (</t>
    </r>
    <r>
      <rPr>
        <i/>
        <sz val="11"/>
        <color theme="1"/>
        <rFont val="Calibri"/>
        <family val="2"/>
        <scheme val="minor"/>
      </rPr>
      <t>e.g.</t>
    </r>
    <r>
      <rPr>
        <sz val="11"/>
        <color theme="1"/>
        <rFont val="Calibri"/>
        <family val="2"/>
        <scheme val="minor"/>
      </rPr>
      <t>, pyrochlore), Qtz = quartz.</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</si>
</sst>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2" borderId="0" xfId="0" applyFill="1"/>
    <xf numFmtId="0" fontId="0" fillId="0" borderId="0" xfId="0" applyFill="1"/>
    <xf numFmtId="0" fontId="0" fillId="3" borderId="0" xfId="0" applyFill="1"/>
    <xf numFmtId="0" fontId="2" fillId="0" borderId="0" xfId="0" applyFont="1" applyFill="1"/>
    <xf numFmtId="0" fontId="0" fillId="0" borderId="0" xfId="0" applyAlignment="1">
      <alignment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'A1'!$B$2</c:f>
              <c:strCache>
                <c:ptCount val="1"/>
                <c:pt idx="0">
                  <c:v>porefracture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'A1'!$B$4:$B$30</c:f>
              <c:numCache>
                <c:formatCode>General</c:formatCode>
                <c:ptCount val="27"/>
                <c:pt idx="0">
                  <c:v>0</c:v>
                </c:pt>
                <c:pt idx="1">
                  <c:v>0.04</c:v>
                </c:pt>
                <c:pt idx="2">
                  <c:v>0.08</c:v>
                </c:pt>
                <c:pt idx="3">
                  <c:v>0.12</c:v>
                </c:pt>
                <c:pt idx="4">
                  <c:v>0.16</c:v>
                </c:pt>
                <c:pt idx="5">
                  <c:v>0.2</c:v>
                </c:pt>
                <c:pt idx="6">
                  <c:v>0.24</c:v>
                </c:pt>
                <c:pt idx="7">
                  <c:v>0.27</c:v>
                </c:pt>
                <c:pt idx="8">
                  <c:v>0.31</c:v>
                </c:pt>
                <c:pt idx="9">
                  <c:v>0.36</c:v>
                </c:pt>
                <c:pt idx="10">
                  <c:v>0.4</c:v>
                </c:pt>
                <c:pt idx="11">
                  <c:v>0.44</c:v>
                </c:pt>
                <c:pt idx="12">
                  <c:v>0.48</c:v>
                </c:pt>
                <c:pt idx="13">
                  <c:v>0.52</c:v>
                </c:pt>
                <c:pt idx="14">
                  <c:v>0.56000000000000005</c:v>
                </c:pt>
                <c:pt idx="15">
                  <c:v>0.59</c:v>
                </c:pt>
                <c:pt idx="16">
                  <c:v>0.63</c:v>
                </c:pt>
                <c:pt idx="17">
                  <c:v>0.67</c:v>
                </c:pt>
                <c:pt idx="18">
                  <c:v>0.71</c:v>
                </c:pt>
                <c:pt idx="19">
                  <c:v>0.75</c:v>
                </c:pt>
                <c:pt idx="20">
                  <c:v>0.78</c:v>
                </c:pt>
                <c:pt idx="21">
                  <c:v>0.82</c:v>
                </c:pt>
                <c:pt idx="22">
                  <c:v>0.86</c:v>
                </c:pt>
                <c:pt idx="23">
                  <c:v>0.9</c:v>
                </c:pt>
                <c:pt idx="24">
                  <c:v>0.94</c:v>
                </c:pt>
                <c:pt idx="25">
                  <c:v>0.98</c:v>
                </c:pt>
                <c:pt idx="26">
                  <c:v>1</c:v>
                </c:pt>
              </c:numCache>
            </c:numRef>
          </c:xVal>
          <c:yVal>
            <c:numRef>
              <c:f>'A1'!$C$4:$C$30</c:f>
              <c:numCache>
                <c:formatCode>General</c:formatCode>
                <c:ptCount val="27"/>
                <c:pt idx="0">
                  <c:v>100</c:v>
                </c:pt>
                <c:pt idx="1">
                  <c:v>45.24</c:v>
                </c:pt>
                <c:pt idx="2">
                  <c:v>32.22</c:v>
                </c:pt>
                <c:pt idx="3">
                  <c:v>23.13</c:v>
                </c:pt>
                <c:pt idx="4">
                  <c:v>16.86</c:v>
                </c:pt>
                <c:pt idx="5">
                  <c:v>13.18</c:v>
                </c:pt>
                <c:pt idx="6">
                  <c:v>11.24</c:v>
                </c:pt>
                <c:pt idx="7">
                  <c:v>10.28</c:v>
                </c:pt>
                <c:pt idx="8">
                  <c:v>9.43</c:v>
                </c:pt>
                <c:pt idx="9">
                  <c:v>8.67</c:v>
                </c:pt>
                <c:pt idx="10">
                  <c:v>8.17</c:v>
                </c:pt>
                <c:pt idx="11">
                  <c:v>7.74</c:v>
                </c:pt>
                <c:pt idx="12">
                  <c:v>7.35</c:v>
                </c:pt>
                <c:pt idx="13">
                  <c:v>7</c:v>
                </c:pt>
                <c:pt idx="14">
                  <c:v>6.7</c:v>
                </c:pt>
                <c:pt idx="15">
                  <c:v>6.43</c:v>
                </c:pt>
                <c:pt idx="16">
                  <c:v>6.15</c:v>
                </c:pt>
                <c:pt idx="17">
                  <c:v>5.87</c:v>
                </c:pt>
                <c:pt idx="18">
                  <c:v>5.6</c:v>
                </c:pt>
                <c:pt idx="19">
                  <c:v>5.34</c:v>
                </c:pt>
                <c:pt idx="20">
                  <c:v>5.0599999999999996</c:v>
                </c:pt>
                <c:pt idx="21">
                  <c:v>4.75</c:v>
                </c:pt>
                <c:pt idx="22">
                  <c:v>4.3499999999999996</c:v>
                </c:pt>
                <c:pt idx="23">
                  <c:v>3.82</c:v>
                </c:pt>
                <c:pt idx="24">
                  <c:v>3.05</c:v>
                </c:pt>
                <c:pt idx="25">
                  <c:v>2.04</c:v>
                </c:pt>
                <c:pt idx="26">
                  <c:v>1.36</c:v>
                </c:pt>
              </c:numCache>
            </c:numRef>
          </c:yVal>
          <c:smooth val="0"/>
          <c:extLst>
            <c:ext xmlns:c16="http://schemas.microsoft.com/office/drawing/2014/chart" uri="{C3380CC4-5D6E-409C-BE32-E72D297353CC}">
              <c16:uniqueId val="{00000000-3A0A-4951-A3BD-07FFD13430B4}"/>
            </c:ext>
          </c:extLst>
        </c:ser>
        <c:ser>
          <c:idx val="1"/>
          <c:order val="1"/>
          <c:tx>
            <c:strRef>
              <c:f>'A1'!$F$2</c:f>
              <c:strCache>
                <c:ptCount val="1"/>
                <c:pt idx="0">
                  <c:v>qtz</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'A1'!$F$4:$F$30</c:f>
              <c:numCache>
                <c:formatCode>General</c:formatCode>
                <c:ptCount val="27"/>
                <c:pt idx="0">
                  <c:v>0</c:v>
                </c:pt>
                <c:pt idx="1">
                  <c:v>0.04</c:v>
                </c:pt>
                <c:pt idx="2">
                  <c:v>0.08</c:v>
                </c:pt>
                <c:pt idx="3">
                  <c:v>0.12</c:v>
                </c:pt>
                <c:pt idx="4">
                  <c:v>0.16</c:v>
                </c:pt>
                <c:pt idx="5">
                  <c:v>0.2</c:v>
                </c:pt>
                <c:pt idx="6">
                  <c:v>0.24</c:v>
                </c:pt>
                <c:pt idx="7">
                  <c:v>0.27</c:v>
                </c:pt>
                <c:pt idx="8">
                  <c:v>0.31</c:v>
                </c:pt>
                <c:pt idx="9">
                  <c:v>0.35</c:v>
                </c:pt>
                <c:pt idx="10">
                  <c:v>0.39</c:v>
                </c:pt>
                <c:pt idx="11">
                  <c:v>0.43</c:v>
                </c:pt>
                <c:pt idx="12">
                  <c:v>0.47</c:v>
                </c:pt>
                <c:pt idx="13">
                  <c:v>0.51</c:v>
                </c:pt>
                <c:pt idx="14">
                  <c:v>0.55000000000000004</c:v>
                </c:pt>
                <c:pt idx="15">
                  <c:v>0.59</c:v>
                </c:pt>
                <c:pt idx="16">
                  <c:v>0.63</c:v>
                </c:pt>
                <c:pt idx="17">
                  <c:v>0.67</c:v>
                </c:pt>
                <c:pt idx="18">
                  <c:v>0.71</c:v>
                </c:pt>
                <c:pt idx="19">
                  <c:v>0.75</c:v>
                </c:pt>
                <c:pt idx="20">
                  <c:v>0.78</c:v>
                </c:pt>
                <c:pt idx="21">
                  <c:v>0.82</c:v>
                </c:pt>
                <c:pt idx="22">
                  <c:v>0.86</c:v>
                </c:pt>
                <c:pt idx="23">
                  <c:v>0.9</c:v>
                </c:pt>
                <c:pt idx="24">
                  <c:v>0.94</c:v>
                </c:pt>
                <c:pt idx="25">
                  <c:v>0.98</c:v>
                </c:pt>
                <c:pt idx="26">
                  <c:v>1</c:v>
                </c:pt>
              </c:numCache>
            </c:numRef>
          </c:xVal>
          <c:yVal>
            <c:numRef>
              <c:f>'A1'!$G$4:$G$30</c:f>
              <c:numCache>
                <c:formatCode>General</c:formatCode>
                <c:ptCount val="27"/>
                <c:pt idx="0">
                  <c:v>100</c:v>
                </c:pt>
                <c:pt idx="1">
                  <c:v>39.409999999999997</c:v>
                </c:pt>
                <c:pt idx="2">
                  <c:v>28.35</c:v>
                </c:pt>
                <c:pt idx="3">
                  <c:v>25.58</c:v>
                </c:pt>
                <c:pt idx="4">
                  <c:v>24.07</c:v>
                </c:pt>
                <c:pt idx="5">
                  <c:v>22.91</c:v>
                </c:pt>
                <c:pt idx="6">
                  <c:v>21.87</c:v>
                </c:pt>
                <c:pt idx="7">
                  <c:v>20.88</c:v>
                </c:pt>
                <c:pt idx="8">
                  <c:v>19.98</c:v>
                </c:pt>
                <c:pt idx="9">
                  <c:v>19.190000000000001</c:v>
                </c:pt>
                <c:pt idx="10">
                  <c:v>18.52</c:v>
                </c:pt>
                <c:pt idx="11">
                  <c:v>17.97</c:v>
                </c:pt>
                <c:pt idx="12">
                  <c:v>17.5</c:v>
                </c:pt>
                <c:pt idx="13">
                  <c:v>17.100000000000001</c:v>
                </c:pt>
                <c:pt idx="14">
                  <c:v>16.77</c:v>
                </c:pt>
                <c:pt idx="15">
                  <c:v>16.5</c:v>
                </c:pt>
                <c:pt idx="16">
                  <c:v>16.260000000000002</c:v>
                </c:pt>
                <c:pt idx="17">
                  <c:v>16.010000000000002</c:v>
                </c:pt>
                <c:pt idx="18">
                  <c:v>15.74</c:v>
                </c:pt>
                <c:pt idx="19">
                  <c:v>15.44</c:v>
                </c:pt>
                <c:pt idx="20">
                  <c:v>15.14</c:v>
                </c:pt>
                <c:pt idx="21">
                  <c:v>14.87</c:v>
                </c:pt>
                <c:pt idx="22">
                  <c:v>14.66</c:v>
                </c:pt>
                <c:pt idx="23">
                  <c:v>14.45</c:v>
                </c:pt>
                <c:pt idx="24">
                  <c:v>14.15</c:v>
                </c:pt>
                <c:pt idx="25">
                  <c:v>13.37</c:v>
                </c:pt>
                <c:pt idx="26">
                  <c:v>10.33</c:v>
                </c:pt>
              </c:numCache>
            </c:numRef>
          </c:yVal>
          <c:smooth val="0"/>
          <c:extLst>
            <c:ext xmlns:c16="http://schemas.microsoft.com/office/drawing/2014/chart" uri="{C3380CC4-5D6E-409C-BE32-E72D297353CC}">
              <c16:uniqueId val="{00000002-3A0A-4951-A3BD-07FFD13430B4}"/>
            </c:ext>
          </c:extLst>
        </c:ser>
        <c:ser>
          <c:idx val="2"/>
          <c:order val="2"/>
          <c:tx>
            <c:strRef>
              <c:f>'A1'!$J$2</c:f>
              <c:strCache>
                <c:ptCount val="1"/>
                <c:pt idx="0">
                  <c:v>ab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'A1'!$J$4:$J$30</c:f>
              <c:numCache>
                <c:formatCode>General</c:formatCode>
                <c:ptCount val="27"/>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0.47</c:v>
                </c:pt>
                <c:pt idx="13">
                  <c:v>0.51</c:v>
                </c:pt>
                <c:pt idx="14">
                  <c:v>0.55000000000000004</c:v>
                </c:pt>
                <c:pt idx="15">
                  <c:v>0.59</c:v>
                </c:pt>
                <c:pt idx="16">
                  <c:v>0.63</c:v>
                </c:pt>
                <c:pt idx="17">
                  <c:v>0.67</c:v>
                </c:pt>
                <c:pt idx="18">
                  <c:v>0.71</c:v>
                </c:pt>
                <c:pt idx="19">
                  <c:v>0.75</c:v>
                </c:pt>
                <c:pt idx="20">
                  <c:v>0.78</c:v>
                </c:pt>
                <c:pt idx="21">
                  <c:v>0.82</c:v>
                </c:pt>
                <c:pt idx="22">
                  <c:v>0.86</c:v>
                </c:pt>
                <c:pt idx="23">
                  <c:v>0.9</c:v>
                </c:pt>
                <c:pt idx="24">
                  <c:v>0.94</c:v>
                </c:pt>
                <c:pt idx="25">
                  <c:v>0.98</c:v>
                </c:pt>
                <c:pt idx="26">
                  <c:v>1</c:v>
                </c:pt>
              </c:numCache>
            </c:numRef>
          </c:xVal>
          <c:yVal>
            <c:numRef>
              <c:f>'A1'!$K$4:$K$30</c:f>
              <c:numCache>
                <c:formatCode>General</c:formatCode>
                <c:ptCount val="27"/>
                <c:pt idx="0">
                  <c:v>100</c:v>
                </c:pt>
                <c:pt idx="1">
                  <c:v>78.97</c:v>
                </c:pt>
                <c:pt idx="2">
                  <c:v>76</c:v>
                </c:pt>
                <c:pt idx="3">
                  <c:v>73.510000000000005</c:v>
                </c:pt>
                <c:pt idx="4">
                  <c:v>70.64</c:v>
                </c:pt>
                <c:pt idx="5">
                  <c:v>67.290000000000006</c:v>
                </c:pt>
                <c:pt idx="6">
                  <c:v>63.41</c:v>
                </c:pt>
                <c:pt idx="7">
                  <c:v>59.2</c:v>
                </c:pt>
                <c:pt idx="8">
                  <c:v>54.75</c:v>
                </c:pt>
                <c:pt idx="9">
                  <c:v>51.1</c:v>
                </c:pt>
                <c:pt idx="10">
                  <c:v>48.33</c:v>
                </c:pt>
                <c:pt idx="11">
                  <c:v>46.26</c:v>
                </c:pt>
                <c:pt idx="12">
                  <c:v>44.5</c:v>
                </c:pt>
                <c:pt idx="13">
                  <c:v>42.76</c:v>
                </c:pt>
                <c:pt idx="14">
                  <c:v>40.9</c:v>
                </c:pt>
                <c:pt idx="15">
                  <c:v>38.81</c:v>
                </c:pt>
                <c:pt idx="16">
                  <c:v>36.5</c:v>
                </c:pt>
                <c:pt idx="17">
                  <c:v>33.950000000000003</c:v>
                </c:pt>
                <c:pt idx="18">
                  <c:v>30.94</c:v>
                </c:pt>
                <c:pt idx="19">
                  <c:v>27.78</c:v>
                </c:pt>
                <c:pt idx="20">
                  <c:v>24.77</c:v>
                </c:pt>
                <c:pt idx="21">
                  <c:v>22.76</c:v>
                </c:pt>
                <c:pt idx="22">
                  <c:v>20.21</c:v>
                </c:pt>
                <c:pt idx="23">
                  <c:v>16.2</c:v>
                </c:pt>
                <c:pt idx="24">
                  <c:v>10.06</c:v>
                </c:pt>
                <c:pt idx="25">
                  <c:v>2.87</c:v>
                </c:pt>
                <c:pt idx="26">
                  <c:v>0.12</c:v>
                </c:pt>
              </c:numCache>
            </c:numRef>
          </c:yVal>
          <c:smooth val="0"/>
          <c:extLst>
            <c:ext xmlns:c16="http://schemas.microsoft.com/office/drawing/2014/chart" uri="{C3380CC4-5D6E-409C-BE32-E72D297353CC}">
              <c16:uniqueId val="{00000004-3A0A-4951-A3BD-07FFD13430B4}"/>
            </c:ext>
          </c:extLst>
        </c:ser>
        <c:ser>
          <c:idx val="3"/>
          <c:order val="3"/>
          <c:tx>
            <c:strRef>
              <c:f>'A1'!$N$2</c:f>
              <c:strCache>
                <c:ptCount val="1"/>
                <c:pt idx="0">
                  <c:v>afs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'A1'!$N$4:$N$30</c:f>
              <c:numCache>
                <c:formatCode>General</c:formatCode>
                <c:ptCount val="27"/>
                <c:pt idx="0">
                  <c:v>0</c:v>
                </c:pt>
                <c:pt idx="1">
                  <c:v>0.04</c:v>
                </c:pt>
                <c:pt idx="2">
                  <c:v>0.08</c:v>
                </c:pt>
                <c:pt idx="3">
                  <c:v>0.12</c:v>
                </c:pt>
                <c:pt idx="4">
                  <c:v>0.16</c:v>
                </c:pt>
                <c:pt idx="5">
                  <c:v>0.2</c:v>
                </c:pt>
                <c:pt idx="6">
                  <c:v>0.24</c:v>
                </c:pt>
                <c:pt idx="7">
                  <c:v>0.27</c:v>
                </c:pt>
                <c:pt idx="8">
                  <c:v>0.31</c:v>
                </c:pt>
                <c:pt idx="9">
                  <c:v>0.35</c:v>
                </c:pt>
                <c:pt idx="10">
                  <c:v>0.39</c:v>
                </c:pt>
                <c:pt idx="11">
                  <c:v>0.43</c:v>
                </c:pt>
                <c:pt idx="12">
                  <c:v>0.47</c:v>
                </c:pt>
                <c:pt idx="13">
                  <c:v>0.51</c:v>
                </c:pt>
                <c:pt idx="14">
                  <c:v>0.55000000000000004</c:v>
                </c:pt>
                <c:pt idx="15">
                  <c:v>0.59</c:v>
                </c:pt>
                <c:pt idx="16">
                  <c:v>0.63</c:v>
                </c:pt>
                <c:pt idx="17">
                  <c:v>0.67</c:v>
                </c:pt>
                <c:pt idx="18">
                  <c:v>0.71</c:v>
                </c:pt>
                <c:pt idx="19">
                  <c:v>0.75</c:v>
                </c:pt>
                <c:pt idx="20">
                  <c:v>0.78</c:v>
                </c:pt>
                <c:pt idx="21">
                  <c:v>0.82</c:v>
                </c:pt>
                <c:pt idx="22">
                  <c:v>0.86</c:v>
                </c:pt>
                <c:pt idx="23">
                  <c:v>0.9</c:v>
                </c:pt>
                <c:pt idx="24">
                  <c:v>0.94</c:v>
                </c:pt>
                <c:pt idx="25">
                  <c:v>0.98</c:v>
                </c:pt>
                <c:pt idx="26">
                  <c:v>1</c:v>
                </c:pt>
              </c:numCache>
            </c:numRef>
          </c:xVal>
          <c:yVal>
            <c:numRef>
              <c:f>'A1'!$O$4:$O$30</c:f>
              <c:numCache>
                <c:formatCode>General</c:formatCode>
                <c:ptCount val="27"/>
                <c:pt idx="0">
                  <c:v>100</c:v>
                </c:pt>
                <c:pt idx="1">
                  <c:v>42.73</c:v>
                </c:pt>
                <c:pt idx="2">
                  <c:v>27.73</c:v>
                </c:pt>
                <c:pt idx="3">
                  <c:v>24.12</c:v>
                </c:pt>
                <c:pt idx="4">
                  <c:v>22.27</c:v>
                </c:pt>
                <c:pt idx="5">
                  <c:v>21.02</c:v>
                </c:pt>
                <c:pt idx="6">
                  <c:v>19.809999999999999</c:v>
                </c:pt>
                <c:pt idx="7">
                  <c:v>18.170000000000002</c:v>
                </c:pt>
                <c:pt idx="8">
                  <c:v>15.99</c:v>
                </c:pt>
                <c:pt idx="9">
                  <c:v>13.32</c:v>
                </c:pt>
                <c:pt idx="10">
                  <c:v>10.55</c:v>
                </c:pt>
                <c:pt idx="11">
                  <c:v>8.61</c:v>
                </c:pt>
                <c:pt idx="12">
                  <c:v>7.31</c:v>
                </c:pt>
                <c:pt idx="13">
                  <c:v>6.36</c:v>
                </c:pt>
                <c:pt idx="14">
                  <c:v>5.54</c:v>
                </c:pt>
                <c:pt idx="15">
                  <c:v>4.7699999999999996</c:v>
                </c:pt>
                <c:pt idx="16">
                  <c:v>4.03</c:v>
                </c:pt>
                <c:pt idx="17">
                  <c:v>3.32</c:v>
                </c:pt>
                <c:pt idx="18">
                  <c:v>2.71</c:v>
                </c:pt>
                <c:pt idx="19">
                  <c:v>2.25</c:v>
                </c:pt>
                <c:pt idx="20">
                  <c:v>1.91</c:v>
                </c:pt>
                <c:pt idx="21">
                  <c:v>1.65</c:v>
                </c:pt>
                <c:pt idx="22">
                  <c:v>1.45</c:v>
                </c:pt>
                <c:pt idx="23">
                  <c:v>1.22</c:v>
                </c:pt>
                <c:pt idx="24">
                  <c:v>0.88</c:v>
                </c:pt>
                <c:pt idx="25">
                  <c:v>0.23</c:v>
                </c:pt>
                <c:pt idx="26">
                  <c:v>0.1</c:v>
                </c:pt>
              </c:numCache>
            </c:numRef>
          </c:yVal>
          <c:smooth val="0"/>
          <c:extLst>
            <c:ext xmlns:c16="http://schemas.microsoft.com/office/drawing/2014/chart" uri="{C3380CC4-5D6E-409C-BE32-E72D297353CC}">
              <c16:uniqueId val="{00000005-3A0A-4951-A3BD-07FFD13430B4}"/>
            </c:ext>
          </c:extLst>
        </c:ser>
        <c:ser>
          <c:idx val="4"/>
          <c:order val="4"/>
          <c:tx>
            <c:strRef>
              <c:f>'A1'!$R$2</c:f>
              <c:strCache>
                <c:ptCount val="1"/>
                <c:pt idx="0">
                  <c:v>Arf</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'A1'!$R$4:$R$30</c:f>
              <c:numCache>
                <c:formatCode>General</c:formatCode>
                <c:ptCount val="27"/>
                <c:pt idx="0">
                  <c:v>0</c:v>
                </c:pt>
                <c:pt idx="1">
                  <c:v>0.04</c:v>
                </c:pt>
                <c:pt idx="2">
                  <c:v>0.08</c:v>
                </c:pt>
                <c:pt idx="3">
                  <c:v>0.12</c:v>
                </c:pt>
                <c:pt idx="4">
                  <c:v>0.16</c:v>
                </c:pt>
                <c:pt idx="5">
                  <c:v>0.2</c:v>
                </c:pt>
                <c:pt idx="6">
                  <c:v>0.24</c:v>
                </c:pt>
                <c:pt idx="7">
                  <c:v>0.27</c:v>
                </c:pt>
                <c:pt idx="8">
                  <c:v>0.31</c:v>
                </c:pt>
                <c:pt idx="9">
                  <c:v>0.35</c:v>
                </c:pt>
                <c:pt idx="10">
                  <c:v>0.39</c:v>
                </c:pt>
                <c:pt idx="11">
                  <c:v>0.43</c:v>
                </c:pt>
                <c:pt idx="12">
                  <c:v>0.47</c:v>
                </c:pt>
                <c:pt idx="13">
                  <c:v>0.51</c:v>
                </c:pt>
                <c:pt idx="14">
                  <c:v>0.55000000000000004</c:v>
                </c:pt>
                <c:pt idx="15">
                  <c:v>0.59</c:v>
                </c:pt>
                <c:pt idx="16">
                  <c:v>0.63</c:v>
                </c:pt>
                <c:pt idx="17">
                  <c:v>0.67</c:v>
                </c:pt>
                <c:pt idx="18">
                  <c:v>0.71</c:v>
                </c:pt>
                <c:pt idx="19">
                  <c:v>0.75</c:v>
                </c:pt>
                <c:pt idx="20">
                  <c:v>0.78</c:v>
                </c:pt>
                <c:pt idx="21">
                  <c:v>0.82</c:v>
                </c:pt>
                <c:pt idx="22">
                  <c:v>0.86</c:v>
                </c:pt>
                <c:pt idx="23">
                  <c:v>0.9</c:v>
                </c:pt>
                <c:pt idx="24">
                  <c:v>0.94</c:v>
                </c:pt>
                <c:pt idx="25">
                  <c:v>0.98</c:v>
                </c:pt>
                <c:pt idx="26">
                  <c:v>1</c:v>
                </c:pt>
              </c:numCache>
            </c:numRef>
          </c:xVal>
          <c:yVal>
            <c:numRef>
              <c:f>'A1'!$S$4:$S$30</c:f>
              <c:numCache>
                <c:formatCode>General</c:formatCode>
                <c:ptCount val="27"/>
                <c:pt idx="0">
                  <c:v>100</c:v>
                </c:pt>
                <c:pt idx="1">
                  <c:v>45.71</c:v>
                </c:pt>
                <c:pt idx="2">
                  <c:v>26.1</c:v>
                </c:pt>
                <c:pt idx="3">
                  <c:v>10.77</c:v>
                </c:pt>
                <c:pt idx="4">
                  <c:v>4.38</c:v>
                </c:pt>
                <c:pt idx="5">
                  <c:v>3.1</c:v>
                </c:pt>
                <c:pt idx="6">
                  <c:v>2.83</c:v>
                </c:pt>
                <c:pt idx="7">
                  <c:v>2.65</c:v>
                </c:pt>
                <c:pt idx="8">
                  <c:v>2.4900000000000002</c:v>
                </c:pt>
                <c:pt idx="9">
                  <c:v>2.35</c:v>
                </c:pt>
                <c:pt idx="10">
                  <c:v>2.12</c:v>
                </c:pt>
                <c:pt idx="11">
                  <c:v>1.84</c:v>
                </c:pt>
                <c:pt idx="12">
                  <c:v>1.64</c:v>
                </c:pt>
                <c:pt idx="13">
                  <c:v>1.5</c:v>
                </c:pt>
                <c:pt idx="14">
                  <c:v>1.4</c:v>
                </c:pt>
                <c:pt idx="15">
                  <c:v>1.31</c:v>
                </c:pt>
                <c:pt idx="16">
                  <c:v>1.23</c:v>
                </c:pt>
                <c:pt idx="17">
                  <c:v>1.1299999999999999</c:v>
                </c:pt>
                <c:pt idx="18">
                  <c:v>1.02</c:v>
                </c:pt>
                <c:pt idx="19">
                  <c:v>0.91</c:v>
                </c:pt>
                <c:pt idx="20">
                  <c:v>0.81</c:v>
                </c:pt>
                <c:pt idx="21">
                  <c:v>0.73</c:v>
                </c:pt>
                <c:pt idx="22">
                  <c:v>0.66</c:v>
                </c:pt>
                <c:pt idx="23">
                  <c:v>0.6</c:v>
                </c:pt>
                <c:pt idx="24">
                  <c:v>0.51</c:v>
                </c:pt>
                <c:pt idx="25">
                  <c:v>0.25</c:v>
                </c:pt>
                <c:pt idx="26">
                  <c:v>0.02</c:v>
                </c:pt>
              </c:numCache>
            </c:numRef>
          </c:yVal>
          <c:smooth val="0"/>
          <c:extLst>
            <c:ext xmlns:c16="http://schemas.microsoft.com/office/drawing/2014/chart" uri="{C3380CC4-5D6E-409C-BE32-E72D297353CC}">
              <c16:uniqueId val="{00000006-3A0A-4951-A3BD-07FFD13430B4}"/>
            </c:ext>
          </c:extLst>
        </c:ser>
        <c:ser>
          <c:idx val="5"/>
          <c:order val="5"/>
          <c:tx>
            <c:strRef>
              <c:f>'A1'!$V$2</c:f>
              <c:strCache>
                <c:ptCount val="1"/>
                <c:pt idx="0">
                  <c:v>HFSE</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'A1'!$V$4:$V$30</c:f>
              <c:numCache>
                <c:formatCode>General</c:formatCode>
                <c:ptCount val="27"/>
                <c:pt idx="0">
                  <c:v>0</c:v>
                </c:pt>
                <c:pt idx="1">
                  <c:v>0.04</c:v>
                </c:pt>
                <c:pt idx="2">
                  <c:v>0.08</c:v>
                </c:pt>
                <c:pt idx="3">
                  <c:v>0.12</c:v>
                </c:pt>
                <c:pt idx="4">
                  <c:v>0.16</c:v>
                </c:pt>
                <c:pt idx="5">
                  <c:v>0.2</c:v>
                </c:pt>
                <c:pt idx="6">
                  <c:v>0.24</c:v>
                </c:pt>
                <c:pt idx="7">
                  <c:v>0.27</c:v>
                </c:pt>
                <c:pt idx="8">
                  <c:v>0.31</c:v>
                </c:pt>
                <c:pt idx="9">
                  <c:v>0.35</c:v>
                </c:pt>
                <c:pt idx="10">
                  <c:v>0.39</c:v>
                </c:pt>
                <c:pt idx="11">
                  <c:v>0.43</c:v>
                </c:pt>
                <c:pt idx="12">
                  <c:v>0.47</c:v>
                </c:pt>
                <c:pt idx="13">
                  <c:v>0.51</c:v>
                </c:pt>
                <c:pt idx="14">
                  <c:v>0.55000000000000004</c:v>
                </c:pt>
                <c:pt idx="15">
                  <c:v>0.59</c:v>
                </c:pt>
                <c:pt idx="16">
                  <c:v>0.63</c:v>
                </c:pt>
                <c:pt idx="17">
                  <c:v>0.67</c:v>
                </c:pt>
                <c:pt idx="18">
                  <c:v>0.71</c:v>
                </c:pt>
                <c:pt idx="19">
                  <c:v>0.75</c:v>
                </c:pt>
                <c:pt idx="20">
                  <c:v>0.79</c:v>
                </c:pt>
                <c:pt idx="21">
                  <c:v>0.83</c:v>
                </c:pt>
                <c:pt idx="22">
                  <c:v>0.87</c:v>
                </c:pt>
                <c:pt idx="23">
                  <c:v>0.91</c:v>
                </c:pt>
                <c:pt idx="24">
                  <c:v>0.95</c:v>
                </c:pt>
                <c:pt idx="25">
                  <c:v>0.96</c:v>
                </c:pt>
                <c:pt idx="26">
                  <c:v>1</c:v>
                </c:pt>
              </c:numCache>
            </c:numRef>
          </c:xVal>
          <c:yVal>
            <c:numRef>
              <c:f>'A1'!$W$4:$W$30</c:f>
              <c:numCache>
                <c:formatCode>General</c:formatCode>
                <c:ptCount val="27"/>
                <c:pt idx="0">
                  <c:v>100</c:v>
                </c:pt>
                <c:pt idx="1">
                  <c:v>53.88</c:v>
                </c:pt>
                <c:pt idx="2">
                  <c:v>39.119999999999997</c:v>
                </c:pt>
                <c:pt idx="3">
                  <c:v>22.73</c:v>
                </c:pt>
                <c:pt idx="4">
                  <c:v>11.71</c:v>
                </c:pt>
                <c:pt idx="5">
                  <c:v>4.7</c:v>
                </c:pt>
                <c:pt idx="6">
                  <c:v>2.2000000000000002</c:v>
                </c:pt>
                <c:pt idx="7">
                  <c:v>1.59</c:v>
                </c:pt>
                <c:pt idx="8">
                  <c:v>1.1499999999999999</c:v>
                </c:pt>
                <c:pt idx="9">
                  <c:v>0.7</c:v>
                </c:pt>
                <c:pt idx="10">
                  <c:v>0.43</c:v>
                </c:pt>
                <c:pt idx="11">
                  <c:v>0.33</c:v>
                </c:pt>
                <c:pt idx="12">
                  <c:v>0.27</c:v>
                </c:pt>
                <c:pt idx="13">
                  <c:v>0.24</c:v>
                </c:pt>
                <c:pt idx="14">
                  <c:v>0.22</c:v>
                </c:pt>
                <c:pt idx="15">
                  <c:v>0.2</c:v>
                </c:pt>
                <c:pt idx="16">
                  <c:v>0.19</c:v>
                </c:pt>
                <c:pt idx="17">
                  <c:v>0.17</c:v>
                </c:pt>
                <c:pt idx="18">
                  <c:v>0.16</c:v>
                </c:pt>
                <c:pt idx="19">
                  <c:v>0.14000000000000001</c:v>
                </c:pt>
                <c:pt idx="20">
                  <c:v>0.12</c:v>
                </c:pt>
                <c:pt idx="21">
                  <c:v>0.09</c:v>
                </c:pt>
                <c:pt idx="22">
                  <c:v>7.0000000000000007E-2</c:v>
                </c:pt>
                <c:pt idx="23">
                  <c:v>0.04</c:v>
                </c:pt>
                <c:pt idx="24">
                  <c:v>0.03</c:v>
                </c:pt>
                <c:pt idx="25">
                  <c:v>0.03</c:v>
                </c:pt>
                <c:pt idx="26">
                  <c:v>0.01</c:v>
                </c:pt>
              </c:numCache>
            </c:numRef>
          </c:yVal>
          <c:smooth val="0"/>
          <c:extLst>
            <c:ext xmlns:c16="http://schemas.microsoft.com/office/drawing/2014/chart" uri="{C3380CC4-5D6E-409C-BE32-E72D297353CC}">
              <c16:uniqueId val="{00000007-3A0A-4951-A3BD-07FFD13430B4}"/>
            </c:ext>
          </c:extLst>
        </c:ser>
        <c:ser>
          <c:idx val="6"/>
          <c:order val="6"/>
          <c:tx>
            <c:strRef>
              <c:f>'A1'!$J$37</c:f>
              <c:strCache>
                <c:ptCount val="1"/>
                <c:pt idx="0">
                  <c:v>TOTAL FELDSPAR</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'A1'!$J$38:$J$46</c:f>
              <c:numCache>
                <c:formatCode>General</c:formatCode>
                <c:ptCount val="9"/>
                <c:pt idx="0">
                  <c:v>0.32</c:v>
                </c:pt>
                <c:pt idx="1">
                  <c:v>0.36</c:v>
                </c:pt>
                <c:pt idx="2">
                  <c:v>0.4</c:v>
                </c:pt>
                <c:pt idx="3">
                  <c:v>0.44</c:v>
                </c:pt>
                <c:pt idx="4">
                  <c:v>0.48</c:v>
                </c:pt>
                <c:pt idx="5">
                  <c:v>0.52</c:v>
                </c:pt>
                <c:pt idx="6">
                  <c:v>0.56000000000000005</c:v>
                </c:pt>
                <c:pt idx="7">
                  <c:v>0.6</c:v>
                </c:pt>
                <c:pt idx="8">
                  <c:v>0.64</c:v>
                </c:pt>
              </c:numCache>
            </c:numRef>
          </c:xVal>
          <c:yVal>
            <c:numRef>
              <c:f>'A1'!$K$38:$K$46</c:f>
              <c:numCache>
                <c:formatCode>General</c:formatCode>
                <c:ptCount val="9"/>
                <c:pt idx="0">
                  <c:v>70.08</c:v>
                </c:pt>
                <c:pt idx="1">
                  <c:v>69.290000000000006</c:v>
                </c:pt>
                <c:pt idx="2">
                  <c:v>68.52</c:v>
                </c:pt>
                <c:pt idx="3">
                  <c:v>67.709999999999994</c:v>
                </c:pt>
                <c:pt idx="4">
                  <c:v>66.53</c:v>
                </c:pt>
                <c:pt idx="5">
                  <c:v>64.84</c:v>
                </c:pt>
                <c:pt idx="6">
                  <c:v>62.45</c:v>
                </c:pt>
                <c:pt idx="7">
                  <c:v>59.27</c:v>
                </c:pt>
                <c:pt idx="8">
                  <c:v>55.25</c:v>
                </c:pt>
              </c:numCache>
            </c:numRef>
          </c:yVal>
          <c:smooth val="0"/>
          <c:extLst>
            <c:ext xmlns:c16="http://schemas.microsoft.com/office/drawing/2014/chart" uri="{C3380CC4-5D6E-409C-BE32-E72D297353CC}">
              <c16:uniqueId val="{00000008-3A0A-4951-A3BD-07FFD13430B4}"/>
            </c:ext>
          </c:extLst>
        </c:ser>
        <c:dLbls>
          <c:showLegendKey val="0"/>
          <c:showVal val="0"/>
          <c:showCatName val="0"/>
          <c:showSerName val="0"/>
          <c:showPercent val="0"/>
          <c:showBubbleSize val="0"/>
        </c:dLbls>
        <c:axId val="560376056"/>
        <c:axId val="560376376"/>
      </c:scatterChart>
      <c:valAx>
        <c:axId val="560376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probability threshold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76376"/>
        <c:crosses val="autoZero"/>
        <c:crossBetween val="midCat"/>
      </c:valAx>
      <c:valAx>
        <c:axId val="560376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76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'A1'!$B$2</c:f>
              <c:strCache>
                <c:ptCount val="1"/>
                <c:pt idx="0">
                  <c:v>porefracture</c:v>
                </c:pt>
              </c:strCache>
            </c:strRef>
          </c:tx>
          <c:spPr>
            <a:ln w="19050" cap="rnd">
              <a:noFill/>
              <a:round/>
            </a:ln>
            <a:effectLst/>
          </c:spPr>
          <c:marker>
            <c:symbol val="circle"/>
            <c:size val="5"/>
            <c:spPr>
              <a:solidFill>
                <a:schemeClr val="accent1"/>
              </a:solidFill>
              <a:ln w="9525">
                <a:solidFill>
                  <a:schemeClr val="accent1"/>
                </a:solidFill>
              </a:ln>
              <a:effectLst/>
            </c:spPr>
          </c:marker>
          <c:xVal>
            <c:numRef>
              <c:f>'A1'!$B$4:$B$30</c:f>
              <c:numCache>
                <c:formatCode>General</c:formatCode>
                <c:ptCount val="27"/>
                <c:pt idx="0">
                  <c:v>0</c:v>
                </c:pt>
                <c:pt idx="1">
                  <c:v>0.04</c:v>
                </c:pt>
                <c:pt idx="2">
                  <c:v>0.08</c:v>
                </c:pt>
                <c:pt idx="3">
                  <c:v>0.12</c:v>
                </c:pt>
                <c:pt idx="4">
                  <c:v>0.16</c:v>
                </c:pt>
                <c:pt idx="5">
                  <c:v>0.2</c:v>
                </c:pt>
                <c:pt idx="6">
                  <c:v>0.24</c:v>
                </c:pt>
                <c:pt idx="7">
                  <c:v>0.27</c:v>
                </c:pt>
                <c:pt idx="8">
                  <c:v>0.31</c:v>
                </c:pt>
                <c:pt idx="9">
                  <c:v>0.36</c:v>
                </c:pt>
                <c:pt idx="10">
                  <c:v>0.4</c:v>
                </c:pt>
                <c:pt idx="11">
                  <c:v>0.44</c:v>
                </c:pt>
                <c:pt idx="12">
                  <c:v>0.48</c:v>
                </c:pt>
                <c:pt idx="13">
                  <c:v>0.52</c:v>
                </c:pt>
                <c:pt idx="14">
                  <c:v>0.56000000000000005</c:v>
                </c:pt>
                <c:pt idx="15">
                  <c:v>0.59</c:v>
                </c:pt>
                <c:pt idx="16">
                  <c:v>0.63</c:v>
                </c:pt>
                <c:pt idx="17">
                  <c:v>0.67</c:v>
                </c:pt>
                <c:pt idx="18">
                  <c:v>0.71</c:v>
                </c:pt>
                <c:pt idx="19">
                  <c:v>0.75</c:v>
                </c:pt>
                <c:pt idx="20">
                  <c:v>0.78</c:v>
                </c:pt>
                <c:pt idx="21">
                  <c:v>0.82</c:v>
                </c:pt>
                <c:pt idx="22">
                  <c:v>0.86</c:v>
                </c:pt>
                <c:pt idx="23">
                  <c:v>0.9</c:v>
                </c:pt>
                <c:pt idx="24">
                  <c:v>0.94</c:v>
                </c:pt>
                <c:pt idx="25">
                  <c:v>0.98</c:v>
                </c:pt>
                <c:pt idx="26">
                  <c:v>1</c:v>
                </c:pt>
              </c:numCache>
            </c:numRef>
          </c:xVal>
          <c:yVal>
            <c:numRef>
              <c:f>'A1'!$E$4:$E$30</c:f>
              <c:numCache>
                <c:formatCode>General</c:formatCode>
                <c:ptCount val="27"/>
                <c:pt idx="0">
                  <c:v>0.16666666666666666</c:v>
                </c:pt>
                <c:pt idx="1">
                  <c:v>0.14787213179054717</c:v>
                </c:pt>
                <c:pt idx="2">
                  <c:v>0.14037992331822935</c:v>
                </c:pt>
                <c:pt idx="3">
                  <c:v>0.12861432384341637</c:v>
                </c:pt>
                <c:pt idx="4">
                  <c:v>0.11245247782298405</c:v>
                </c:pt>
                <c:pt idx="5">
                  <c:v>9.9697428139183059E-2</c:v>
                </c:pt>
                <c:pt idx="6">
                  <c:v>9.2617007251153599E-2</c:v>
                </c:pt>
                <c:pt idx="7">
                  <c:v>9.1158996186929131E-2</c:v>
                </c:pt>
                <c:pt idx="8">
                  <c:v>9.0856537238654986E-2</c:v>
                </c:pt>
                <c:pt idx="9">
                  <c:v>9.0947235917339775E-2</c:v>
                </c:pt>
                <c:pt idx="10">
                  <c:v>9.2714480254198817E-2</c:v>
                </c:pt>
                <c:pt idx="11">
                  <c:v>9.353474320241692E-2</c:v>
                </c:pt>
                <c:pt idx="12">
                  <c:v>9.3547155402825516E-2</c:v>
                </c:pt>
                <c:pt idx="13">
                  <c:v>9.3383137673425834E-2</c:v>
                </c:pt>
                <c:pt idx="14">
                  <c:v>9.3666992870124408E-2</c:v>
                </c:pt>
                <c:pt idx="15">
                  <c:v>9.4531020288150525E-2</c:v>
                </c:pt>
                <c:pt idx="16">
                  <c:v>9.5556246115599763E-2</c:v>
                </c:pt>
                <c:pt idx="17">
                  <c:v>9.7105045492142258E-2</c:v>
                </c:pt>
                <c:pt idx="18">
                  <c:v>9.9697347338436881E-2</c:v>
                </c:pt>
                <c:pt idx="19">
                  <c:v>0.10296953335904357</c:v>
                </c:pt>
                <c:pt idx="20">
                  <c:v>0.10583559924701945</c:v>
                </c:pt>
                <c:pt idx="21">
                  <c:v>0.10590858416945374</c:v>
                </c:pt>
                <c:pt idx="22">
                  <c:v>0.10507246376811594</c:v>
                </c:pt>
                <c:pt idx="23">
                  <c:v>0.10514726121662538</c:v>
                </c:pt>
                <c:pt idx="24">
                  <c:v>0.10634588563458856</c:v>
                </c:pt>
                <c:pt idx="25">
                  <c:v>0.10856838744012771</c:v>
                </c:pt>
                <c:pt idx="26">
                  <c:v>0.11390284757118931</c:v>
                </c:pt>
              </c:numCache>
            </c:numRef>
          </c:yVal>
          <c:smooth val="0"/>
          <c:extLst>
            <c:ext xmlns:c16="http://schemas.microsoft.com/office/drawing/2014/chart" uri="{C3380CC4-5D6E-409C-BE32-E72D297353CC}">
              <c16:uniqueId val="{00000000-A401-4A4F-B3CD-4211A2240CD2}"/>
            </c:ext>
          </c:extLst>
        </c:ser>
        <c:ser>
          <c:idx val="1"/>
          <c:order val="1"/>
          <c:tx>
            <c:strRef>
              <c:f>'A1'!$F$2</c:f>
              <c:strCache>
                <c:ptCount val="1"/>
                <c:pt idx="0">
                  <c:v>qtz</c:v>
                </c:pt>
              </c:strCache>
            </c:strRef>
          </c:tx>
          <c:spPr>
            <a:ln w="25400" cap="rnd">
              <a:noFill/>
              <a:round/>
            </a:ln>
            <a:effectLst/>
          </c:spPr>
          <c:marker>
            <c:symbol val="circle"/>
            <c:size val="5"/>
            <c:spPr>
              <a:solidFill>
                <a:schemeClr val="accent2"/>
              </a:solidFill>
              <a:ln w="9525">
                <a:solidFill>
                  <a:schemeClr val="accent2"/>
                </a:solidFill>
              </a:ln>
              <a:effectLst/>
            </c:spPr>
          </c:marker>
          <c:xVal>
            <c:numRef>
              <c:f>'A1'!$F$4:$F$30</c:f>
              <c:numCache>
                <c:formatCode>General</c:formatCode>
                <c:ptCount val="27"/>
                <c:pt idx="0">
                  <c:v>0</c:v>
                </c:pt>
                <c:pt idx="1">
                  <c:v>0.04</c:v>
                </c:pt>
                <c:pt idx="2">
                  <c:v>0.08</c:v>
                </c:pt>
                <c:pt idx="3">
                  <c:v>0.12</c:v>
                </c:pt>
                <c:pt idx="4">
                  <c:v>0.16</c:v>
                </c:pt>
                <c:pt idx="5">
                  <c:v>0.2</c:v>
                </c:pt>
                <c:pt idx="6">
                  <c:v>0.24</c:v>
                </c:pt>
                <c:pt idx="7">
                  <c:v>0.27</c:v>
                </c:pt>
                <c:pt idx="8">
                  <c:v>0.31</c:v>
                </c:pt>
                <c:pt idx="9">
                  <c:v>0.35</c:v>
                </c:pt>
                <c:pt idx="10">
                  <c:v>0.39</c:v>
                </c:pt>
                <c:pt idx="11">
                  <c:v>0.43</c:v>
                </c:pt>
                <c:pt idx="12">
                  <c:v>0.47</c:v>
                </c:pt>
                <c:pt idx="13">
                  <c:v>0.51</c:v>
                </c:pt>
                <c:pt idx="14">
                  <c:v>0.55000000000000004</c:v>
                </c:pt>
                <c:pt idx="15">
                  <c:v>0.59</c:v>
                </c:pt>
                <c:pt idx="16">
                  <c:v>0.63</c:v>
                </c:pt>
                <c:pt idx="17">
                  <c:v>0.67</c:v>
                </c:pt>
                <c:pt idx="18">
                  <c:v>0.71</c:v>
                </c:pt>
                <c:pt idx="19">
                  <c:v>0.75</c:v>
                </c:pt>
                <c:pt idx="20">
                  <c:v>0.78</c:v>
                </c:pt>
                <c:pt idx="21">
                  <c:v>0.82</c:v>
                </c:pt>
                <c:pt idx="22">
                  <c:v>0.86</c:v>
                </c:pt>
                <c:pt idx="23">
                  <c:v>0.9</c:v>
                </c:pt>
                <c:pt idx="24">
                  <c:v>0.94</c:v>
                </c:pt>
                <c:pt idx="25">
                  <c:v>0.98</c:v>
                </c:pt>
                <c:pt idx="26">
                  <c:v>1</c:v>
                </c:pt>
              </c:numCache>
            </c:numRef>
          </c:xVal>
          <c:yVal>
            <c:numRef>
              <c:f>'A1'!$I$4:$I$30</c:f>
              <c:numCache>
                <c:formatCode>General</c:formatCode>
                <c:ptCount val="27"/>
                <c:pt idx="0">
                  <c:v>0.16666666666666666</c:v>
                </c:pt>
                <c:pt idx="1">
                  <c:v>0.12881610773354252</c:v>
                </c:pt>
                <c:pt idx="2">
                  <c:v>0.12351864761240852</c:v>
                </c:pt>
                <c:pt idx="3">
                  <c:v>0.14223754448398576</c:v>
                </c:pt>
                <c:pt idx="4">
                  <c:v>0.16054158607350097</c:v>
                </c:pt>
                <c:pt idx="5">
                  <c:v>0.17329803328290472</c:v>
                </c:pt>
                <c:pt idx="6">
                  <c:v>0.18020764667106132</c:v>
                </c:pt>
                <c:pt idx="7">
                  <c:v>0.1851556264964086</c:v>
                </c:pt>
                <c:pt idx="8">
                  <c:v>0.19250409480682149</c:v>
                </c:pt>
                <c:pt idx="9">
                  <c:v>0.20130074478128607</c:v>
                </c:pt>
                <c:pt idx="10">
                  <c:v>0.21016795279164774</c:v>
                </c:pt>
                <c:pt idx="11">
                  <c:v>0.21716012084592143</c:v>
                </c:pt>
                <c:pt idx="12">
                  <c:v>0.22273132238767979</c:v>
                </c:pt>
                <c:pt idx="13">
                  <c:v>0.22812166488794028</c:v>
                </c:pt>
                <c:pt idx="14">
                  <c:v>0.23444708513910242</c:v>
                </c:pt>
                <c:pt idx="15">
                  <c:v>0.24257571302558067</c:v>
                </c:pt>
                <c:pt idx="16">
                  <c:v>0.25264139216904913</c:v>
                </c:pt>
                <c:pt idx="17">
                  <c:v>0.26484698097601322</c:v>
                </c:pt>
                <c:pt idx="18">
                  <c:v>0.2802207584119637</c:v>
                </c:pt>
                <c:pt idx="19">
                  <c:v>0.2977246432703432</c:v>
                </c:pt>
                <c:pt idx="20">
                  <c:v>0.31667015268772225</c:v>
                </c:pt>
                <c:pt idx="21">
                  <c:v>0.33154960981047937</c:v>
                </c:pt>
                <c:pt idx="22">
                  <c:v>0.35410628019323676</c:v>
                </c:pt>
                <c:pt idx="23">
                  <c:v>0.39774291219377922</c:v>
                </c:pt>
                <c:pt idx="24">
                  <c:v>0.49337517433751743</c:v>
                </c:pt>
                <c:pt idx="25">
                  <c:v>0.71154869611495464</c:v>
                </c:pt>
                <c:pt idx="26">
                  <c:v>0.86515912897822467</c:v>
                </c:pt>
              </c:numCache>
            </c:numRef>
          </c:yVal>
          <c:smooth val="0"/>
          <c:extLst>
            <c:ext xmlns:c16="http://schemas.microsoft.com/office/drawing/2014/chart" uri="{C3380CC4-5D6E-409C-BE32-E72D297353CC}">
              <c16:uniqueId val="{00000002-A401-4A4F-B3CD-4211A2240CD2}"/>
            </c:ext>
          </c:extLst>
        </c:ser>
        <c:ser>
          <c:idx val="2"/>
          <c:order val="2"/>
          <c:tx>
            <c:strRef>
              <c:f>'A1'!$J$2</c:f>
              <c:strCache>
                <c:ptCount val="1"/>
                <c:pt idx="0">
                  <c:v>ab</c:v>
                </c:pt>
              </c:strCache>
            </c:strRef>
          </c:tx>
          <c:spPr>
            <a:ln w="25400" cap="rnd">
              <a:noFill/>
              <a:round/>
            </a:ln>
            <a:effectLst/>
          </c:spPr>
          <c:marker>
            <c:symbol val="circle"/>
            <c:size val="5"/>
            <c:spPr>
              <a:solidFill>
                <a:schemeClr val="accent3"/>
              </a:solidFill>
              <a:ln w="9525">
                <a:solidFill>
                  <a:schemeClr val="accent3"/>
                </a:solidFill>
              </a:ln>
              <a:effectLst/>
            </c:spPr>
          </c:marker>
          <c:xVal>
            <c:numRef>
              <c:f>'A1'!$J$4:$J$30</c:f>
              <c:numCache>
                <c:formatCode>General</c:formatCode>
                <c:ptCount val="27"/>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0.47</c:v>
                </c:pt>
                <c:pt idx="13">
                  <c:v>0.51</c:v>
                </c:pt>
                <c:pt idx="14">
                  <c:v>0.55000000000000004</c:v>
                </c:pt>
                <c:pt idx="15">
                  <c:v>0.59</c:v>
                </c:pt>
                <c:pt idx="16">
                  <c:v>0.63</c:v>
                </c:pt>
                <c:pt idx="17">
                  <c:v>0.67</c:v>
                </c:pt>
                <c:pt idx="18">
                  <c:v>0.71</c:v>
                </c:pt>
                <c:pt idx="19">
                  <c:v>0.75</c:v>
                </c:pt>
                <c:pt idx="20">
                  <c:v>0.78</c:v>
                </c:pt>
                <c:pt idx="21">
                  <c:v>0.82</c:v>
                </c:pt>
                <c:pt idx="22">
                  <c:v>0.86</c:v>
                </c:pt>
                <c:pt idx="23">
                  <c:v>0.9</c:v>
                </c:pt>
                <c:pt idx="24">
                  <c:v>0.94</c:v>
                </c:pt>
                <c:pt idx="25">
                  <c:v>0.98</c:v>
                </c:pt>
                <c:pt idx="26">
                  <c:v>1</c:v>
                </c:pt>
              </c:numCache>
            </c:numRef>
          </c:xVal>
          <c:yVal>
            <c:numRef>
              <c:f>'A1'!$M$4:$M$30</c:f>
              <c:numCache>
                <c:formatCode>General</c:formatCode>
                <c:ptCount val="27"/>
                <c:pt idx="0">
                  <c:v>0.16666666666666666</c:v>
                </c:pt>
                <c:pt idx="1">
                  <c:v>0.25812250768124467</c:v>
                </c:pt>
                <c:pt idx="2">
                  <c:v>0.33112582781456956</c:v>
                </c:pt>
                <c:pt idx="3">
                  <c:v>0.40875222419928825</c:v>
                </c:pt>
                <c:pt idx="4">
                  <c:v>0.47115320482892015</c:v>
                </c:pt>
                <c:pt idx="5">
                  <c:v>0.50900151285930417</c:v>
                </c:pt>
                <c:pt idx="6">
                  <c:v>0.52249505603164137</c:v>
                </c:pt>
                <c:pt idx="7">
                  <c:v>0.52496231267180982</c:v>
                </c:pt>
                <c:pt idx="8">
                  <c:v>0.52750746700067452</c:v>
                </c:pt>
                <c:pt idx="9">
                  <c:v>0.5360327284170775</c:v>
                </c:pt>
                <c:pt idx="10">
                  <c:v>0.54845665002269628</c:v>
                </c:pt>
                <c:pt idx="11">
                  <c:v>0.55903323262839877</c:v>
                </c:pt>
                <c:pt idx="12">
                  <c:v>0.56637393407152858</c:v>
                </c:pt>
                <c:pt idx="13">
                  <c:v>0.57043756670224122</c:v>
                </c:pt>
                <c:pt idx="14">
                  <c:v>0.57178806095344592</c:v>
                </c:pt>
                <c:pt idx="15">
                  <c:v>0.57056748015289616</c:v>
                </c:pt>
                <c:pt idx="16">
                  <c:v>0.56712243629583592</c:v>
                </c:pt>
                <c:pt idx="17">
                  <c:v>0.5616211745244003</c:v>
                </c:pt>
                <c:pt idx="18">
                  <c:v>0.55082784404486385</c:v>
                </c:pt>
                <c:pt idx="19">
                  <c:v>0.53567296567682221</c:v>
                </c:pt>
                <c:pt idx="20">
                  <c:v>0.51809244927839371</c:v>
                </c:pt>
                <c:pt idx="21">
                  <c:v>0.50746934225195106</c:v>
                </c:pt>
                <c:pt idx="22">
                  <c:v>0.48816425120772949</c:v>
                </c:pt>
                <c:pt idx="23">
                  <c:v>0.44591246903385634</c:v>
                </c:pt>
                <c:pt idx="24">
                  <c:v>0.35076708507670851</c:v>
                </c:pt>
                <c:pt idx="25">
                  <c:v>0.15274081958488556</c:v>
                </c:pt>
                <c:pt idx="26">
                  <c:v>1.0050251256281409E-2</c:v>
                </c:pt>
              </c:numCache>
            </c:numRef>
          </c:yVal>
          <c:smooth val="0"/>
          <c:extLst>
            <c:ext xmlns:c16="http://schemas.microsoft.com/office/drawing/2014/chart" uri="{C3380CC4-5D6E-409C-BE32-E72D297353CC}">
              <c16:uniqueId val="{00000003-A401-4A4F-B3CD-4211A2240CD2}"/>
            </c:ext>
          </c:extLst>
        </c:ser>
        <c:ser>
          <c:idx val="3"/>
          <c:order val="3"/>
          <c:tx>
            <c:strRef>
              <c:f>'A1'!$N$2</c:f>
              <c:strCache>
                <c:ptCount val="1"/>
                <c:pt idx="0">
                  <c:v>afs</c:v>
                </c:pt>
              </c:strCache>
            </c:strRef>
          </c:tx>
          <c:spPr>
            <a:ln w="25400" cap="rnd">
              <a:noFill/>
              <a:round/>
            </a:ln>
            <a:effectLst/>
          </c:spPr>
          <c:marker>
            <c:symbol val="circle"/>
            <c:size val="5"/>
            <c:spPr>
              <a:solidFill>
                <a:schemeClr val="accent4"/>
              </a:solidFill>
              <a:ln w="9525">
                <a:solidFill>
                  <a:schemeClr val="accent4"/>
                </a:solidFill>
              </a:ln>
              <a:effectLst/>
            </c:spPr>
          </c:marker>
          <c:xVal>
            <c:numRef>
              <c:f>'A1'!$N$4:$N$30</c:f>
              <c:numCache>
                <c:formatCode>General</c:formatCode>
                <c:ptCount val="27"/>
                <c:pt idx="0">
                  <c:v>0</c:v>
                </c:pt>
                <c:pt idx="1">
                  <c:v>0.04</c:v>
                </c:pt>
                <c:pt idx="2">
                  <c:v>0.08</c:v>
                </c:pt>
                <c:pt idx="3">
                  <c:v>0.12</c:v>
                </c:pt>
                <c:pt idx="4">
                  <c:v>0.16</c:v>
                </c:pt>
                <c:pt idx="5">
                  <c:v>0.2</c:v>
                </c:pt>
                <c:pt idx="6">
                  <c:v>0.24</c:v>
                </c:pt>
                <c:pt idx="7">
                  <c:v>0.27</c:v>
                </c:pt>
                <c:pt idx="8">
                  <c:v>0.31</c:v>
                </c:pt>
                <c:pt idx="9">
                  <c:v>0.35</c:v>
                </c:pt>
                <c:pt idx="10">
                  <c:v>0.39</c:v>
                </c:pt>
                <c:pt idx="11">
                  <c:v>0.43</c:v>
                </c:pt>
                <c:pt idx="12">
                  <c:v>0.47</c:v>
                </c:pt>
                <c:pt idx="13">
                  <c:v>0.51</c:v>
                </c:pt>
                <c:pt idx="14">
                  <c:v>0.55000000000000004</c:v>
                </c:pt>
                <c:pt idx="15">
                  <c:v>0.59</c:v>
                </c:pt>
                <c:pt idx="16">
                  <c:v>0.63</c:v>
                </c:pt>
                <c:pt idx="17">
                  <c:v>0.67</c:v>
                </c:pt>
                <c:pt idx="18">
                  <c:v>0.71</c:v>
                </c:pt>
                <c:pt idx="19">
                  <c:v>0.75</c:v>
                </c:pt>
                <c:pt idx="20">
                  <c:v>0.78</c:v>
                </c:pt>
                <c:pt idx="21">
                  <c:v>0.82</c:v>
                </c:pt>
                <c:pt idx="22">
                  <c:v>0.86</c:v>
                </c:pt>
                <c:pt idx="23">
                  <c:v>0.9</c:v>
                </c:pt>
                <c:pt idx="24">
                  <c:v>0.94</c:v>
                </c:pt>
                <c:pt idx="25">
                  <c:v>0.98</c:v>
                </c:pt>
                <c:pt idx="26">
                  <c:v>1</c:v>
                </c:pt>
              </c:numCache>
            </c:numRef>
          </c:xVal>
          <c:yVal>
            <c:numRef>
              <c:f>'A1'!$Q$4:$Q$30</c:f>
              <c:numCache>
                <c:formatCode>General</c:formatCode>
                <c:ptCount val="27"/>
                <c:pt idx="0">
                  <c:v>0.16666666666666666</c:v>
                </c:pt>
                <c:pt idx="1">
                  <c:v>0.13966790874027588</c:v>
                </c:pt>
                <c:pt idx="2">
                  <c:v>0.12081735796444755</c:v>
                </c:pt>
                <c:pt idx="3">
                  <c:v>0.13411921708185054</c:v>
                </c:pt>
                <c:pt idx="4">
                  <c:v>0.1485359834589475</c:v>
                </c:pt>
                <c:pt idx="5">
                  <c:v>0.15900151285930408</c:v>
                </c:pt>
                <c:pt idx="6">
                  <c:v>0.16323335530652602</c:v>
                </c:pt>
                <c:pt idx="7">
                  <c:v>0.16112441252106058</c:v>
                </c:pt>
                <c:pt idx="8">
                  <c:v>0.15406108488293671</c:v>
                </c:pt>
                <c:pt idx="9">
                  <c:v>0.13972516521556699</c:v>
                </c:pt>
                <c:pt idx="10">
                  <c:v>0.11972310485701317</c:v>
                </c:pt>
                <c:pt idx="11">
                  <c:v>0.10404833836858006</c:v>
                </c:pt>
                <c:pt idx="12">
                  <c:v>9.3038055237367953E-2</c:v>
                </c:pt>
                <c:pt idx="13">
                  <c:v>8.4845250800426902E-2</c:v>
                </c:pt>
                <c:pt idx="14">
                  <c:v>7.7450020970222272E-2</c:v>
                </c:pt>
                <c:pt idx="15">
                  <c:v>7.0126433401940594E-2</c:v>
                </c:pt>
                <c:pt idx="16">
                  <c:v>6.2616532007458051E-2</c:v>
                </c:pt>
                <c:pt idx="17">
                  <c:v>5.4921422663358137E-2</c:v>
                </c:pt>
                <c:pt idx="18">
                  <c:v>4.8246394872707848E-2</c:v>
                </c:pt>
                <c:pt idx="19">
                  <c:v>4.3386039336675668E-2</c:v>
                </c:pt>
                <c:pt idx="20">
                  <c:v>3.9949801296799835E-2</c:v>
                </c:pt>
                <c:pt idx="21">
                  <c:v>3.678929765886288E-2</c:v>
                </c:pt>
                <c:pt idx="22">
                  <c:v>3.5024154589371984E-2</c:v>
                </c:pt>
                <c:pt idx="23">
                  <c:v>3.3581062482796589E-2</c:v>
                </c:pt>
                <c:pt idx="24">
                  <c:v>3.0683403068340307E-2</c:v>
                </c:pt>
                <c:pt idx="25">
                  <c:v>1.2240553485896753E-2</c:v>
                </c:pt>
                <c:pt idx="26">
                  <c:v>8.3752093802345086E-3</c:v>
                </c:pt>
              </c:numCache>
            </c:numRef>
          </c:yVal>
          <c:smooth val="0"/>
          <c:extLst>
            <c:ext xmlns:c16="http://schemas.microsoft.com/office/drawing/2014/chart" uri="{C3380CC4-5D6E-409C-BE32-E72D297353CC}">
              <c16:uniqueId val="{00000004-A401-4A4F-B3CD-4211A2240CD2}"/>
            </c:ext>
          </c:extLst>
        </c:ser>
        <c:ser>
          <c:idx val="4"/>
          <c:order val="4"/>
          <c:tx>
            <c:strRef>
              <c:f>'A1'!$R$2</c:f>
              <c:strCache>
                <c:ptCount val="1"/>
                <c:pt idx="0">
                  <c:v>Arf</c:v>
                </c:pt>
              </c:strCache>
            </c:strRef>
          </c:tx>
          <c:spPr>
            <a:ln w="25400" cap="rnd">
              <a:noFill/>
              <a:round/>
            </a:ln>
            <a:effectLst/>
          </c:spPr>
          <c:marker>
            <c:symbol val="circle"/>
            <c:size val="5"/>
            <c:spPr>
              <a:solidFill>
                <a:schemeClr val="accent5"/>
              </a:solidFill>
              <a:ln w="9525">
                <a:solidFill>
                  <a:schemeClr val="accent5"/>
                </a:solidFill>
              </a:ln>
              <a:effectLst/>
            </c:spPr>
          </c:marker>
          <c:xVal>
            <c:numRef>
              <c:f>'A1'!$R$4:$R$30</c:f>
              <c:numCache>
                <c:formatCode>General</c:formatCode>
                <c:ptCount val="27"/>
                <c:pt idx="0">
                  <c:v>0</c:v>
                </c:pt>
                <c:pt idx="1">
                  <c:v>0.04</c:v>
                </c:pt>
                <c:pt idx="2">
                  <c:v>0.08</c:v>
                </c:pt>
                <c:pt idx="3">
                  <c:v>0.12</c:v>
                </c:pt>
                <c:pt idx="4">
                  <c:v>0.16</c:v>
                </c:pt>
                <c:pt idx="5">
                  <c:v>0.2</c:v>
                </c:pt>
                <c:pt idx="6">
                  <c:v>0.24</c:v>
                </c:pt>
                <c:pt idx="7">
                  <c:v>0.27</c:v>
                </c:pt>
                <c:pt idx="8">
                  <c:v>0.31</c:v>
                </c:pt>
                <c:pt idx="9">
                  <c:v>0.35</c:v>
                </c:pt>
                <c:pt idx="10">
                  <c:v>0.39</c:v>
                </c:pt>
                <c:pt idx="11">
                  <c:v>0.43</c:v>
                </c:pt>
                <c:pt idx="12">
                  <c:v>0.47</c:v>
                </c:pt>
                <c:pt idx="13">
                  <c:v>0.51</c:v>
                </c:pt>
                <c:pt idx="14">
                  <c:v>0.55000000000000004</c:v>
                </c:pt>
                <c:pt idx="15">
                  <c:v>0.59</c:v>
                </c:pt>
                <c:pt idx="16">
                  <c:v>0.63</c:v>
                </c:pt>
                <c:pt idx="17">
                  <c:v>0.67</c:v>
                </c:pt>
                <c:pt idx="18">
                  <c:v>0.71</c:v>
                </c:pt>
                <c:pt idx="19">
                  <c:v>0.75</c:v>
                </c:pt>
                <c:pt idx="20">
                  <c:v>0.78</c:v>
                </c:pt>
                <c:pt idx="21">
                  <c:v>0.82</c:v>
                </c:pt>
                <c:pt idx="22">
                  <c:v>0.86</c:v>
                </c:pt>
                <c:pt idx="23">
                  <c:v>0.9</c:v>
                </c:pt>
                <c:pt idx="24">
                  <c:v>0.94</c:v>
                </c:pt>
                <c:pt idx="25">
                  <c:v>0.98</c:v>
                </c:pt>
                <c:pt idx="26">
                  <c:v>1</c:v>
                </c:pt>
              </c:numCache>
            </c:numRef>
          </c:xVal>
          <c:yVal>
            <c:numRef>
              <c:f>'A1'!$U$4:$U$30</c:f>
              <c:numCache>
                <c:formatCode>General</c:formatCode>
                <c:ptCount val="27"/>
                <c:pt idx="0">
                  <c:v>0.16666666666666666</c:v>
                </c:pt>
                <c:pt idx="1">
                  <c:v>0.14940838072824739</c:v>
                </c:pt>
                <c:pt idx="2">
                  <c:v>0.11371558034158245</c:v>
                </c:pt>
                <c:pt idx="3">
                  <c:v>5.9886565836298929E-2</c:v>
                </c:pt>
                <c:pt idx="4">
                  <c:v>2.9213633028746747E-2</c:v>
                </c:pt>
                <c:pt idx="5">
                  <c:v>2.3449319213313165E-2</c:v>
                </c:pt>
                <c:pt idx="6">
                  <c:v>2.3319050758075149E-2</c:v>
                </c:pt>
                <c:pt idx="7">
                  <c:v>2.3499157577369863E-2</c:v>
                </c:pt>
                <c:pt idx="8">
                  <c:v>2.3990750554003279E-2</c:v>
                </c:pt>
                <c:pt idx="9">
                  <c:v>2.4651211580824506E-2</c:v>
                </c:pt>
                <c:pt idx="10">
                  <c:v>2.4058102587380843E-2</c:v>
                </c:pt>
                <c:pt idx="11">
                  <c:v>2.2235649546827795E-2</c:v>
                </c:pt>
                <c:pt idx="12">
                  <c:v>2.0873106783759705E-2</c:v>
                </c:pt>
                <c:pt idx="13">
                  <c:v>2.0010672358591251E-2</c:v>
                </c:pt>
                <c:pt idx="14">
                  <c:v>1.9572207465399127E-2</c:v>
                </c:pt>
                <c:pt idx="15">
                  <c:v>1.9259041458394587E-2</c:v>
                </c:pt>
                <c:pt idx="16">
                  <c:v>1.911124922311995E-2</c:v>
                </c:pt>
                <c:pt idx="17">
                  <c:v>1.8693134822167074E-2</c:v>
                </c:pt>
                <c:pt idx="18">
                  <c:v>1.815915969378672E-2</c:v>
                </c:pt>
                <c:pt idx="19">
                  <c:v>1.7547242576166602E-2</c:v>
                </c:pt>
                <c:pt idx="20">
                  <c:v>1.6942062330056476E-2</c:v>
                </c:pt>
                <c:pt idx="21">
                  <c:v>1.6276477146042367E-2</c:v>
                </c:pt>
                <c:pt idx="22">
                  <c:v>1.5942028985507249E-2</c:v>
                </c:pt>
                <c:pt idx="23">
                  <c:v>1.6515276630883566E-2</c:v>
                </c:pt>
                <c:pt idx="24">
                  <c:v>1.7782426778242679E-2</c:v>
                </c:pt>
                <c:pt idx="25">
                  <c:v>1.3304949441192121E-2</c:v>
                </c:pt>
                <c:pt idx="26">
                  <c:v>1.6750418760469016E-3</c:v>
                </c:pt>
              </c:numCache>
            </c:numRef>
          </c:yVal>
          <c:smooth val="0"/>
          <c:extLst>
            <c:ext xmlns:c16="http://schemas.microsoft.com/office/drawing/2014/chart" uri="{C3380CC4-5D6E-409C-BE32-E72D297353CC}">
              <c16:uniqueId val="{00000005-A401-4A4F-B3CD-4211A2240CD2}"/>
            </c:ext>
          </c:extLst>
        </c:ser>
        <c:ser>
          <c:idx val="5"/>
          <c:order val="5"/>
          <c:tx>
            <c:strRef>
              <c:f>'A1'!$V$2</c:f>
              <c:strCache>
                <c:ptCount val="1"/>
                <c:pt idx="0">
                  <c:v>HFSE</c:v>
                </c:pt>
              </c:strCache>
            </c:strRef>
          </c:tx>
          <c:spPr>
            <a:ln w="25400" cap="rnd">
              <a:noFill/>
              <a:round/>
            </a:ln>
            <a:effectLst/>
          </c:spPr>
          <c:marker>
            <c:symbol val="circle"/>
            <c:size val="5"/>
            <c:spPr>
              <a:solidFill>
                <a:schemeClr val="accent6"/>
              </a:solidFill>
              <a:ln w="9525">
                <a:solidFill>
                  <a:schemeClr val="accent6"/>
                </a:solidFill>
              </a:ln>
              <a:effectLst/>
            </c:spPr>
          </c:marker>
          <c:xVal>
            <c:numRef>
              <c:f>'A1'!$V$4:$V$30</c:f>
              <c:numCache>
                <c:formatCode>General</c:formatCode>
                <c:ptCount val="27"/>
                <c:pt idx="0">
                  <c:v>0</c:v>
                </c:pt>
                <c:pt idx="1">
                  <c:v>0.04</c:v>
                </c:pt>
                <c:pt idx="2">
                  <c:v>0.08</c:v>
                </c:pt>
                <c:pt idx="3">
                  <c:v>0.12</c:v>
                </c:pt>
                <c:pt idx="4">
                  <c:v>0.16</c:v>
                </c:pt>
                <c:pt idx="5">
                  <c:v>0.2</c:v>
                </c:pt>
                <c:pt idx="6">
                  <c:v>0.24</c:v>
                </c:pt>
                <c:pt idx="7">
                  <c:v>0.27</c:v>
                </c:pt>
                <c:pt idx="8">
                  <c:v>0.31</c:v>
                </c:pt>
                <c:pt idx="9">
                  <c:v>0.35</c:v>
                </c:pt>
                <c:pt idx="10">
                  <c:v>0.39</c:v>
                </c:pt>
                <c:pt idx="11">
                  <c:v>0.43</c:v>
                </c:pt>
                <c:pt idx="12">
                  <c:v>0.47</c:v>
                </c:pt>
                <c:pt idx="13">
                  <c:v>0.51</c:v>
                </c:pt>
                <c:pt idx="14">
                  <c:v>0.55000000000000004</c:v>
                </c:pt>
                <c:pt idx="15">
                  <c:v>0.59</c:v>
                </c:pt>
                <c:pt idx="16">
                  <c:v>0.63</c:v>
                </c:pt>
                <c:pt idx="17">
                  <c:v>0.67</c:v>
                </c:pt>
                <c:pt idx="18">
                  <c:v>0.71</c:v>
                </c:pt>
                <c:pt idx="19">
                  <c:v>0.75</c:v>
                </c:pt>
                <c:pt idx="20">
                  <c:v>0.79</c:v>
                </c:pt>
                <c:pt idx="21">
                  <c:v>0.83</c:v>
                </c:pt>
                <c:pt idx="22">
                  <c:v>0.87</c:v>
                </c:pt>
                <c:pt idx="23">
                  <c:v>0.91</c:v>
                </c:pt>
                <c:pt idx="24">
                  <c:v>0.95</c:v>
                </c:pt>
                <c:pt idx="25">
                  <c:v>0.96</c:v>
                </c:pt>
                <c:pt idx="26">
                  <c:v>1</c:v>
                </c:pt>
              </c:numCache>
            </c:numRef>
          </c:xVal>
          <c:yVal>
            <c:numRef>
              <c:f>'A1'!$Y$4:$Y$30</c:f>
              <c:numCache>
                <c:formatCode>General</c:formatCode>
                <c:ptCount val="27"/>
                <c:pt idx="0">
                  <c:v>0.16666666666666666</c:v>
                </c:pt>
                <c:pt idx="1">
                  <c:v>0.1761129633261424</c:v>
                </c:pt>
                <c:pt idx="2">
                  <c:v>0.17044266294876265</c:v>
                </c:pt>
                <c:pt idx="3">
                  <c:v>0.12639012455516013</c:v>
                </c:pt>
                <c:pt idx="4">
                  <c:v>7.810311478690056E-2</c:v>
                </c:pt>
                <c:pt idx="5">
                  <c:v>3.555219364599093E-2</c:v>
                </c:pt>
                <c:pt idx="6">
                  <c:v>1.8127883981542518E-2</c:v>
                </c:pt>
                <c:pt idx="7">
                  <c:v>1.409949454642192E-2</c:v>
                </c:pt>
                <c:pt idx="8">
                  <c:v>1.1080065516909144E-2</c:v>
                </c:pt>
                <c:pt idx="9">
                  <c:v>7.3429140879051709E-3</c:v>
                </c:pt>
                <c:pt idx="10">
                  <c:v>4.879709487063095E-3</c:v>
                </c:pt>
                <c:pt idx="11">
                  <c:v>3.9879154078549849E-3</c:v>
                </c:pt>
                <c:pt idx="12">
                  <c:v>3.4364261168384883E-3</c:v>
                </c:pt>
                <c:pt idx="13">
                  <c:v>3.2017075773745998E-3</c:v>
                </c:pt>
                <c:pt idx="14">
                  <c:v>3.0756326017055773E-3</c:v>
                </c:pt>
                <c:pt idx="15">
                  <c:v>2.9403116730373417E-3</c:v>
                </c:pt>
                <c:pt idx="16">
                  <c:v>2.9521441889372281E-3</c:v>
                </c:pt>
                <c:pt idx="17">
                  <c:v>2.8122415219189408E-3</c:v>
                </c:pt>
                <c:pt idx="18">
                  <c:v>2.8484956382410541E-3</c:v>
                </c:pt>
                <c:pt idx="19">
                  <c:v>2.6995757809487085E-3</c:v>
                </c:pt>
                <c:pt idx="20">
                  <c:v>2.5099351600083664E-3</c:v>
                </c:pt>
                <c:pt idx="21">
                  <c:v>2.0066889632107026E-3</c:v>
                </c:pt>
                <c:pt idx="22">
                  <c:v>1.6908212560386477E-3</c:v>
                </c:pt>
                <c:pt idx="23">
                  <c:v>1.1010184420589045E-3</c:v>
                </c:pt>
                <c:pt idx="24">
                  <c:v>1.0460251046025104E-3</c:v>
                </c:pt>
                <c:pt idx="25">
                  <c:v>1.5965939329430545E-3</c:v>
                </c:pt>
                <c:pt idx="26">
                  <c:v>8.3752093802345082E-4</c:v>
                </c:pt>
              </c:numCache>
            </c:numRef>
          </c:yVal>
          <c:smooth val="0"/>
          <c:extLst>
            <c:ext xmlns:c16="http://schemas.microsoft.com/office/drawing/2014/chart" uri="{C3380CC4-5D6E-409C-BE32-E72D297353CC}">
              <c16:uniqueId val="{00000006-A401-4A4F-B3CD-4211A2240CD2}"/>
            </c:ext>
          </c:extLst>
        </c:ser>
        <c:dLbls>
          <c:showLegendKey val="0"/>
          <c:showVal val="0"/>
          <c:showCatName val="0"/>
          <c:showSerName val="0"/>
          <c:showPercent val="0"/>
          <c:showBubbleSize val="0"/>
        </c:dLbls>
        <c:axId val="560381176"/>
        <c:axId val="560378936"/>
      </c:scatterChart>
      <c:valAx>
        <c:axId val="560381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probaility threshold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78936"/>
        <c:crosses val="autoZero"/>
        <c:crossBetween val="midCat"/>
      </c:valAx>
      <c:valAx>
        <c:axId val="560378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normalized</a:t>
                </a:r>
                <a:r>
                  <a:rPr lang="en-CA" baseline="0"/>
                  <a:t> percentage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811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'D2'!$B$2</c:f>
              <c:strCache>
                <c:ptCount val="1"/>
                <c:pt idx="0">
                  <c:v>porefracture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'D2'!$B$4:$B$29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'D2'!$C$4:$C$29</c:f>
              <c:numCache>
                <c:formatCode>General</c:formatCode>
                <c:ptCount val="26"/>
                <c:pt idx="0">
                  <c:v>100</c:v>
                </c:pt>
                <c:pt idx="1">
                  <c:v>37.880000000000003</c:v>
                </c:pt>
                <c:pt idx="2">
                  <c:v>22.31</c:v>
                </c:pt>
                <c:pt idx="3">
                  <c:v>13.5</c:v>
                </c:pt>
                <c:pt idx="4">
                  <c:v>9.56</c:v>
                </c:pt>
                <c:pt idx="5">
                  <c:v>7.6</c:v>
                </c:pt>
                <c:pt idx="6">
                  <c:v>6.44</c:v>
                </c:pt>
                <c:pt idx="7">
                  <c:v>5.6</c:v>
                </c:pt>
                <c:pt idx="8">
                  <c:v>5.07</c:v>
                </c:pt>
                <c:pt idx="9">
                  <c:v>4.67</c:v>
                </c:pt>
                <c:pt idx="10">
                  <c:v>4.3899999999999997</c:v>
                </c:pt>
                <c:pt idx="11">
                  <c:v>4.17</c:v>
                </c:pt>
                <c:pt idx="12">
                  <c:v>3.98</c:v>
                </c:pt>
                <c:pt idx="13">
                  <c:v>3.83</c:v>
                </c:pt>
                <c:pt idx="14">
                  <c:v>3.7</c:v>
                </c:pt>
                <c:pt idx="15">
                  <c:v>3.58</c:v>
                </c:pt>
                <c:pt idx="16">
                  <c:v>3.46</c:v>
                </c:pt>
                <c:pt idx="17">
                  <c:v>3.34</c:v>
                </c:pt>
                <c:pt idx="18">
                  <c:v>3.21</c:v>
                </c:pt>
                <c:pt idx="19">
                  <c:v>3.08</c:v>
                </c:pt>
                <c:pt idx="20">
                  <c:v>2.92</c:v>
                </c:pt>
                <c:pt idx="21">
                  <c:v>2.74</c:v>
                </c:pt>
                <c:pt idx="22">
                  <c:v>2.5</c:v>
                </c:pt>
                <c:pt idx="23">
                  <c:v>2.1800000000000002</c:v>
                </c:pt>
                <c:pt idx="24">
                  <c:v>1.79</c:v>
                </c:pt>
                <c:pt idx="25">
                  <c:v>1</c:v>
                </c:pt>
              </c:numCache>
            </c:numRef>
          </c:yVal>
          <c:smooth val="0"/>
          <c:extLst>
            <c:ext xmlns:c16="http://schemas.microsoft.com/office/drawing/2014/chart" uri="{C3380CC4-5D6E-409C-BE32-E72D297353CC}">
              <c16:uniqueId val="{00000000-B100-413F-860F-207D677AAF7B}"/>
            </c:ext>
          </c:extLst>
        </c:ser>
        <c:ser>
          <c:idx val="1"/>
          <c:order val="1"/>
          <c:tx>
            <c:strRef>
              <c:f>'D2'!$F$2</c:f>
              <c:strCache>
                <c:ptCount val="1"/>
                <c:pt idx="0">
                  <c:v>qtz</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'D2'!$F$4:$F$29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'D2'!$G$4:$G$29</c:f>
              <c:numCache>
                <c:formatCode>General</c:formatCode>
                <c:ptCount val="26"/>
                <c:pt idx="0">
                  <c:v>100</c:v>
                </c:pt>
                <c:pt idx="1">
                  <c:v>44.87</c:v>
                </c:pt>
                <c:pt idx="2">
                  <c:v>27.46</c:v>
                </c:pt>
                <c:pt idx="3">
                  <c:v>21.66</c:v>
                </c:pt>
                <c:pt idx="4">
                  <c:v>19.559999999999999</c:v>
                </c:pt>
                <c:pt idx="5">
                  <c:v>18.59</c:v>
                </c:pt>
                <c:pt idx="6">
                  <c:v>17.77</c:v>
                </c:pt>
                <c:pt idx="7">
                  <c:v>16.96</c:v>
                </c:pt>
                <c:pt idx="8">
                  <c:v>16.36</c:v>
                </c:pt>
                <c:pt idx="9">
                  <c:v>15.83</c:v>
                </c:pt>
                <c:pt idx="10">
                  <c:v>15.3</c:v>
                </c:pt>
                <c:pt idx="11">
                  <c:v>14.77</c:v>
                </c:pt>
                <c:pt idx="12">
                  <c:v>14.2</c:v>
                </c:pt>
                <c:pt idx="13">
                  <c:v>13.73</c:v>
                </c:pt>
                <c:pt idx="14">
                  <c:v>13.31</c:v>
                </c:pt>
                <c:pt idx="15">
                  <c:v>12.96</c:v>
                </c:pt>
                <c:pt idx="16">
                  <c:v>12.66</c:v>
                </c:pt>
                <c:pt idx="17">
                  <c:v>12.39</c:v>
                </c:pt>
                <c:pt idx="18">
                  <c:v>12.19</c:v>
                </c:pt>
                <c:pt idx="19">
                  <c:v>12.03</c:v>
                </c:pt>
                <c:pt idx="20">
                  <c:v>11.88</c:v>
                </c:pt>
                <c:pt idx="21">
                  <c:v>11.73</c:v>
                </c:pt>
                <c:pt idx="22">
                  <c:v>11.53</c:v>
                </c:pt>
                <c:pt idx="23">
                  <c:v>11.32</c:v>
                </c:pt>
                <c:pt idx="24">
                  <c:v>11.02</c:v>
                </c:pt>
                <c:pt idx="25">
                  <c:v>10.06</c:v>
                </c:pt>
              </c:numCache>
            </c:numRef>
          </c:yVal>
          <c:smooth val="0"/>
          <c:extLst>
            <c:ext xmlns:c16="http://schemas.microsoft.com/office/drawing/2014/chart" uri="{C3380CC4-5D6E-409C-BE32-E72D297353CC}">
              <c16:uniqueId val="{00000002-B100-413F-860F-207D677AAF7B}"/>
            </c:ext>
          </c:extLst>
        </c:ser>
        <c:ser>
          <c:idx val="2"/>
          <c:order val="2"/>
          <c:tx>
            <c:strRef>
              <c:f>'D2'!$J$2</c:f>
              <c:strCache>
                <c:ptCount val="1"/>
                <c:pt idx="0">
                  <c:v>ab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'D2'!$J$4:$J$29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'D2'!$K$4:$K$29</c:f>
              <c:numCache>
                <c:formatCode>General</c:formatCode>
                <c:ptCount val="26"/>
                <c:pt idx="0">
                  <c:v>100</c:v>
                </c:pt>
                <c:pt idx="1">
                  <c:v>77.7</c:v>
                </c:pt>
                <c:pt idx="2">
                  <c:v>66.92</c:v>
                </c:pt>
                <c:pt idx="3">
                  <c:v>61.99</c:v>
                </c:pt>
                <c:pt idx="4">
                  <c:v>59.19</c:v>
                </c:pt>
                <c:pt idx="5">
                  <c:v>57</c:v>
                </c:pt>
                <c:pt idx="6">
                  <c:v>55.21</c:v>
                </c:pt>
                <c:pt idx="7">
                  <c:v>53.69</c:v>
                </c:pt>
                <c:pt idx="8">
                  <c:v>52.51</c:v>
                </c:pt>
                <c:pt idx="9">
                  <c:v>51.42</c:v>
                </c:pt>
                <c:pt idx="10">
                  <c:v>50.41</c:v>
                </c:pt>
                <c:pt idx="11">
                  <c:v>49.45</c:v>
                </c:pt>
                <c:pt idx="12">
                  <c:v>48.41</c:v>
                </c:pt>
                <c:pt idx="13">
                  <c:v>47.37</c:v>
                </c:pt>
                <c:pt idx="14">
                  <c:v>46.11</c:v>
                </c:pt>
                <c:pt idx="15">
                  <c:v>44.6</c:v>
                </c:pt>
                <c:pt idx="16">
                  <c:v>42.82</c:v>
                </c:pt>
                <c:pt idx="17">
                  <c:v>40.44</c:v>
                </c:pt>
                <c:pt idx="18">
                  <c:v>37.78</c:v>
                </c:pt>
                <c:pt idx="19">
                  <c:v>34.659999999999997</c:v>
                </c:pt>
                <c:pt idx="20">
                  <c:v>31.21</c:v>
                </c:pt>
                <c:pt idx="21">
                  <c:v>27.58</c:v>
                </c:pt>
                <c:pt idx="22">
                  <c:v>23.38</c:v>
                </c:pt>
                <c:pt idx="23">
                  <c:v>19.18</c:v>
                </c:pt>
                <c:pt idx="24">
                  <c:v>13.45</c:v>
                </c:pt>
                <c:pt idx="25">
                  <c:v>0.94</c:v>
                </c:pt>
              </c:numCache>
            </c:numRef>
          </c:yVal>
          <c:smooth val="0"/>
          <c:extLst>
            <c:ext xmlns:c16="http://schemas.microsoft.com/office/drawing/2014/chart" uri="{C3380CC4-5D6E-409C-BE32-E72D297353CC}">
              <c16:uniqueId val="{00000005-B100-413F-860F-207D677AAF7B}"/>
            </c:ext>
          </c:extLst>
        </c:ser>
        <c:ser>
          <c:idx val="3"/>
          <c:order val="3"/>
          <c:tx>
            <c:strRef>
              <c:f>'D2'!$N$2</c:f>
              <c:strCache>
                <c:ptCount val="1"/>
                <c:pt idx="0">
                  <c:v>afs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'D2'!$N$4:$N$29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'D2'!$O$4:$O$29</c:f>
              <c:numCache>
                <c:formatCode>General</c:formatCode>
                <c:ptCount val="26"/>
                <c:pt idx="0">
                  <c:v>100</c:v>
                </c:pt>
                <c:pt idx="1">
                  <c:v>56.12</c:v>
                </c:pt>
                <c:pt idx="2">
                  <c:v>44.48</c:v>
                </c:pt>
                <c:pt idx="3">
                  <c:v>36.51</c:v>
                </c:pt>
                <c:pt idx="4">
                  <c:v>32.93</c:v>
                </c:pt>
                <c:pt idx="5">
                  <c:v>31.27</c:v>
                </c:pt>
                <c:pt idx="6">
                  <c:v>30.34</c:v>
                </c:pt>
                <c:pt idx="7">
                  <c:v>29.53</c:v>
                </c:pt>
                <c:pt idx="8">
                  <c:v>28.85</c:v>
                </c:pt>
                <c:pt idx="9">
                  <c:v>28.19</c:v>
                </c:pt>
                <c:pt idx="10">
                  <c:v>27.55</c:v>
                </c:pt>
                <c:pt idx="11">
                  <c:v>26.94</c:v>
                </c:pt>
                <c:pt idx="12">
                  <c:v>26.28</c:v>
                </c:pt>
                <c:pt idx="13">
                  <c:v>25.6</c:v>
                </c:pt>
                <c:pt idx="14">
                  <c:v>24.75</c:v>
                </c:pt>
                <c:pt idx="15">
                  <c:v>23.66</c:v>
                </c:pt>
                <c:pt idx="16">
                  <c:v>22.33</c:v>
                </c:pt>
                <c:pt idx="17">
                  <c:v>20.52</c:v>
                </c:pt>
                <c:pt idx="18">
                  <c:v>18.48</c:v>
                </c:pt>
                <c:pt idx="19">
                  <c:v>16.12</c:v>
                </c:pt>
                <c:pt idx="20">
                  <c:v>13.62</c:v>
                </c:pt>
                <c:pt idx="21">
                  <c:v>11.1</c:v>
                </c:pt>
                <c:pt idx="22">
                  <c:v>8.56</c:v>
                </c:pt>
                <c:pt idx="23">
                  <c:v>6.14</c:v>
                </c:pt>
                <c:pt idx="24">
                  <c:v>2.4900000000000002</c:v>
                </c:pt>
                <c:pt idx="25">
                  <c:v>0</c:v>
                </c:pt>
              </c:numCache>
            </c:numRef>
          </c:yVal>
          <c:smooth val="0"/>
          <c:extLst>
            <c:ext xmlns:c16="http://schemas.microsoft.com/office/drawing/2014/chart" uri="{C3380CC4-5D6E-409C-BE32-E72D297353CC}">
              <c16:uniqueId val="{00000007-B100-413F-860F-207D677AAF7B}"/>
            </c:ext>
          </c:extLst>
        </c:ser>
        <c:ser>
          <c:idx val="4"/>
          <c:order val="4"/>
          <c:tx>
            <c:strRef>
              <c:f>'D2'!$R$2</c:f>
              <c:strCache>
                <c:ptCount val="1"/>
                <c:pt idx="0">
                  <c:v>arf</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'D2'!$R$4:$R$29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'D2'!$S$4:$S$29</c:f>
              <c:numCache>
                <c:formatCode>General</c:formatCode>
                <c:ptCount val="26"/>
                <c:pt idx="0">
                  <c:v>100</c:v>
                </c:pt>
                <c:pt idx="1">
                  <c:v>35.950000000000003</c:v>
                </c:pt>
                <c:pt idx="2">
                  <c:v>16.22</c:v>
                </c:pt>
                <c:pt idx="3">
                  <c:v>7.15</c:v>
                </c:pt>
                <c:pt idx="4">
                  <c:v>3.77</c:v>
                </c:pt>
                <c:pt idx="5">
                  <c:v>2.48</c:v>
                </c:pt>
                <c:pt idx="6">
                  <c:v>2.06</c:v>
                </c:pt>
                <c:pt idx="7">
                  <c:v>1.94</c:v>
                </c:pt>
                <c:pt idx="8">
                  <c:v>1.88</c:v>
                </c:pt>
                <c:pt idx="9">
                  <c:v>1.81</c:v>
                </c:pt>
                <c:pt idx="10">
                  <c:v>1.74</c:v>
                </c:pt>
                <c:pt idx="11">
                  <c:v>1.68</c:v>
                </c:pt>
                <c:pt idx="12">
                  <c:v>1.63</c:v>
                </c:pt>
                <c:pt idx="13">
                  <c:v>1.58</c:v>
                </c:pt>
                <c:pt idx="14">
                  <c:v>1.53</c:v>
                </c:pt>
                <c:pt idx="15">
                  <c:v>1.47</c:v>
                </c:pt>
                <c:pt idx="16">
                  <c:v>1.4</c:v>
                </c:pt>
                <c:pt idx="17">
                  <c:v>1.31</c:v>
                </c:pt>
                <c:pt idx="18">
                  <c:v>1.22</c:v>
                </c:pt>
                <c:pt idx="19">
                  <c:v>1.1200000000000001</c:v>
                </c:pt>
                <c:pt idx="20">
                  <c:v>1.04</c:v>
                </c:pt>
                <c:pt idx="21">
                  <c:v>0.96</c:v>
                </c:pt>
                <c:pt idx="22">
                  <c:v>0.87</c:v>
                </c:pt>
                <c:pt idx="23">
                  <c:v>0.77</c:v>
                </c:pt>
                <c:pt idx="24">
                  <c:v>0.67</c:v>
                </c:pt>
                <c:pt idx="25">
                  <c:v>0.16</c:v>
                </c:pt>
              </c:numCache>
            </c:numRef>
          </c:yVal>
          <c:smooth val="0"/>
          <c:extLst>
            <c:ext xmlns:c16="http://schemas.microsoft.com/office/drawing/2014/chart" uri="{C3380CC4-5D6E-409C-BE32-E72D297353CC}">
              <c16:uniqueId val="{00000008-B100-413F-860F-207D677AAF7B}"/>
            </c:ext>
          </c:extLst>
        </c:ser>
        <c:ser>
          <c:idx val="5"/>
          <c:order val="5"/>
          <c:tx>
            <c:strRef>
              <c:f>'D2'!$V$2</c:f>
              <c:strCache>
                <c:ptCount val="1"/>
                <c:pt idx="0">
                  <c:v>HFSE</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'D2'!$V$4:$V$29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'D2'!$W$4:$W$29</c:f>
              <c:numCache>
                <c:formatCode>General</c:formatCode>
                <c:ptCount val="26"/>
                <c:pt idx="0">
                  <c:v>100</c:v>
                </c:pt>
                <c:pt idx="1">
                  <c:v>2.2000000000000002</c:v>
                </c:pt>
                <c:pt idx="2">
                  <c:v>0.95</c:v>
                </c:pt>
                <c:pt idx="3">
                  <c:v>0.62</c:v>
                </c:pt>
                <c:pt idx="4">
                  <c:v>0.42</c:v>
                </c:pt>
                <c:pt idx="5">
                  <c:v>0.27</c:v>
                </c:pt>
                <c:pt idx="6">
                  <c:v>0.17</c:v>
                </c:pt>
                <c:pt idx="7">
                  <c:v>0.11</c:v>
                </c:pt>
                <c:pt idx="8">
                  <c:v>0.09</c:v>
                </c:pt>
                <c:pt idx="9">
                  <c:v>0.08</c:v>
                </c:pt>
                <c:pt idx="10">
                  <c:v>7.0000000000000007E-2</c:v>
                </c:pt>
                <c:pt idx="11">
                  <c:v>0.06</c:v>
                </c:pt>
                <c:pt idx="12">
                  <c:v>0.06</c:v>
                </c:pt>
                <c:pt idx="13">
                  <c:v>0.05</c:v>
                </c:pt>
                <c:pt idx="14">
                  <c:v>0.05</c:v>
                </c:pt>
                <c:pt idx="15">
                  <c:v>0.05</c:v>
                </c:pt>
                <c:pt idx="16">
                  <c:v>0.05</c:v>
                </c:pt>
                <c:pt idx="17">
                  <c:v>0.04</c:v>
                </c:pt>
                <c:pt idx="18">
                  <c:v>0.04</c:v>
                </c:pt>
                <c:pt idx="19">
                  <c:v>0.04</c:v>
                </c:pt>
                <c:pt idx="20">
                  <c:v>0.04</c:v>
                </c:pt>
                <c:pt idx="21">
                  <c:v>0.03</c:v>
                </c:pt>
                <c:pt idx="22">
                  <c:v>0.03</c:v>
                </c:pt>
                <c:pt idx="23">
                  <c:v>0.03</c:v>
                </c:pt>
                <c:pt idx="24">
                  <c:v>0.02</c:v>
                </c:pt>
                <c:pt idx="25">
                  <c:v>0.01</c:v>
                </c:pt>
              </c:numCache>
            </c:numRef>
          </c:yVal>
          <c:smooth val="0"/>
          <c:extLst>
            <c:ext xmlns:c16="http://schemas.microsoft.com/office/drawing/2014/chart" uri="{C3380CC4-5D6E-409C-BE32-E72D297353CC}">
              <c16:uniqueId val="{00000009-B100-413F-860F-207D677AAF7B}"/>
            </c:ext>
          </c:extLst>
        </c:ser>
        <c:dLbls>
          <c:showLegendKey val="0"/>
          <c:showVal val="0"/>
          <c:showCatName val="0"/>
          <c:showSerName val="0"/>
          <c:showPercent val="0"/>
          <c:showBubbleSize val="0"/>
        </c:dLbls>
        <c:axId val="251086840"/>
        <c:axId val="251085240"/>
      </c:scatterChart>
      <c:valAx>
        <c:axId val="251086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probability threshold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85240"/>
        <c:crosses val="autoZero"/>
        <c:crossBetween val="midCat"/>
      </c:valAx>
      <c:valAx>
        <c:axId val="251085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86840"/>
        <c:crosses val="autoZero"/>
        <c:crossBetween val="midCat"/>
      </c:valAx>
      <c:spPr>
        <a:noFill/>
        <a:ln>
          <a:noFill/>
        </a:ln>
        <a:effectLst/>
      </c:spPr>
    </c:plotArea>
    <c:legend>
      <c:legendPos val="r"/>
      <c:layout>
        <c:manualLayout>
          <c:xMode val="edge"/>
          <c:yMode val="edge"/>
          <c:x val="0.77927734033245843"/>
          <c:y val="0.39767612443552036"/>
          <c:w val="0.21238932633420823"/>
          <c:h val="0.500003499562554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'D2'!$B$2</c:f>
              <c:strCache>
                <c:ptCount val="1"/>
                <c:pt idx="0">
                  <c:v>porefracture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'D2'!$B$4:$B$29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'D2'!$E$4:$E$29</c:f>
              <c:numCache>
                <c:formatCode>General</c:formatCode>
                <c:ptCount val="26"/>
                <c:pt idx="0">
                  <c:v>0.16666666666666666</c:v>
                </c:pt>
                <c:pt idx="1">
                  <c:v>0.14871231155778897</c:v>
                </c:pt>
                <c:pt idx="2">
                  <c:v>0.12509812717281599</c:v>
                </c:pt>
                <c:pt idx="3">
                  <c:v>9.54535812769568E-2</c:v>
                </c:pt>
                <c:pt idx="4">
                  <c:v>7.6217810731085064E-2</c:v>
                </c:pt>
                <c:pt idx="5">
                  <c:v>6.4840883883627673E-2</c:v>
                </c:pt>
                <c:pt idx="6">
                  <c:v>5.7505134386998835E-2</c:v>
                </c:pt>
                <c:pt idx="7">
                  <c:v>5.1933599183900579E-2</c:v>
                </c:pt>
                <c:pt idx="8">
                  <c:v>4.8396334478808714E-2</c:v>
                </c:pt>
                <c:pt idx="9">
                  <c:v>4.5784313725490196E-2</c:v>
                </c:pt>
                <c:pt idx="10">
                  <c:v>4.4138347074200689E-2</c:v>
                </c:pt>
                <c:pt idx="11">
                  <c:v>4.2958689605439367E-2</c:v>
                </c:pt>
                <c:pt idx="12">
                  <c:v>4.2089678510998305E-2</c:v>
                </c:pt>
                <c:pt idx="13">
                  <c:v>4.1558159722222224E-2</c:v>
                </c:pt>
                <c:pt idx="14">
                  <c:v>4.1363890441587482E-2</c:v>
                </c:pt>
                <c:pt idx="15">
                  <c:v>4.1473586654309551E-2</c:v>
                </c:pt>
                <c:pt idx="16">
                  <c:v>4.1827852998065768E-2</c:v>
                </c:pt>
                <c:pt idx="17">
                  <c:v>4.2798564838544328E-2</c:v>
                </c:pt>
                <c:pt idx="18">
                  <c:v>4.4020844761382336E-2</c:v>
                </c:pt>
                <c:pt idx="19">
                  <c:v>4.5935868754660693E-2</c:v>
                </c:pt>
                <c:pt idx="20">
                  <c:v>4.8097512765606983E-2</c:v>
                </c:pt>
                <c:pt idx="21">
                  <c:v>5.0609530845954938E-2</c:v>
                </c:pt>
                <c:pt idx="22">
                  <c:v>5.3339022829101773E-2</c:v>
                </c:pt>
                <c:pt idx="23">
                  <c:v>5.5022715800100958E-2</c:v>
                </c:pt>
                <c:pt idx="24">
                  <c:v>6.0801630434782608E-2</c:v>
                </c:pt>
                <c:pt idx="25">
                  <c:v>8.2169268693508629E-2</c:v>
                </c:pt>
              </c:numCache>
            </c:numRef>
          </c:yVal>
          <c:smooth val="0"/>
          <c:extLst>
            <c:ext xmlns:c16="http://schemas.microsoft.com/office/drawing/2014/chart" uri="{C3380CC4-5D6E-409C-BE32-E72D297353CC}">
              <c16:uniqueId val="{00000000-A762-4A31-BF41-269CABA0CE2F}"/>
            </c:ext>
          </c:extLst>
        </c:ser>
        <c:ser>
          <c:idx val="1"/>
          <c:order val="1"/>
          <c:tx>
            <c:strRef>
              <c:f>'D2'!$F$2</c:f>
              <c:strCache>
                <c:ptCount val="1"/>
                <c:pt idx="0">
                  <c:v>qtz</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'D2'!$F$4:$F$29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'D2'!$I$4:$I$29</c:f>
              <c:numCache>
                <c:formatCode>General</c:formatCode>
                <c:ptCount val="26"/>
                <c:pt idx="0">
                  <c:v>0.16666666666666666</c:v>
                </c:pt>
                <c:pt idx="1">
                  <c:v>0.17615420854271358</c:v>
                </c:pt>
                <c:pt idx="2">
                  <c:v>0.15397555231580132</c:v>
                </c:pt>
                <c:pt idx="3">
                  <c:v>0.15314996818213958</c:v>
                </c:pt>
                <c:pt idx="4">
                  <c:v>0.15594355417364264</c:v>
                </c:pt>
                <c:pt idx="5">
                  <c:v>0.15860421465745245</c:v>
                </c:pt>
                <c:pt idx="6">
                  <c:v>0.1586748816858648</c:v>
                </c:pt>
                <c:pt idx="7">
                  <c:v>0.15728461467124177</c:v>
                </c:pt>
                <c:pt idx="8">
                  <c:v>0.15616647575410464</c:v>
                </c:pt>
                <c:pt idx="9">
                  <c:v>0.15519607843137254</c:v>
                </c:pt>
                <c:pt idx="10">
                  <c:v>0.15383068570279512</c:v>
                </c:pt>
                <c:pt idx="11">
                  <c:v>0.15215823632430203</c:v>
                </c:pt>
                <c:pt idx="12">
                  <c:v>0.15016920473773265</c:v>
                </c:pt>
                <c:pt idx="13">
                  <c:v>0.14898003472222224</c:v>
                </c:pt>
                <c:pt idx="14">
                  <c:v>0.14879821129122414</c:v>
                </c:pt>
                <c:pt idx="15">
                  <c:v>0.15013901760889714</c:v>
                </c:pt>
                <c:pt idx="16">
                  <c:v>0.15304642166344296</c:v>
                </c:pt>
                <c:pt idx="17">
                  <c:v>0.15876473603280369</c:v>
                </c:pt>
                <c:pt idx="18">
                  <c:v>0.16716950082281951</c:v>
                </c:pt>
                <c:pt idx="19">
                  <c:v>0.17941834451901562</c:v>
                </c:pt>
                <c:pt idx="20">
                  <c:v>0.19568440125185307</c:v>
                </c:pt>
                <c:pt idx="21">
                  <c:v>0.2166605097894348</c:v>
                </c:pt>
                <c:pt idx="22">
                  <c:v>0.24599957328781738</c:v>
                </c:pt>
                <c:pt idx="23">
                  <c:v>0.2857142857142857</c:v>
                </c:pt>
                <c:pt idx="24">
                  <c:v>0.37432065217391303</c:v>
                </c:pt>
                <c:pt idx="25">
                  <c:v>0.82662284305669687</c:v>
                </c:pt>
              </c:numCache>
            </c:numRef>
          </c:yVal>
          <c:smooth val="0"/>
          <c:extLst>
            <c:ext xmlns:c16="http://schemas.microsoft.com/office/drawing/2014/chart" uri="{C3380CC4-5D6E-409C-BE32-E72D297353CC}">
              <c16:uniqueId val="{00000002-A762-4A31-BF41-269CABA0CE2F}"/>
            </c:ext>
          </c:extLst>
        </c:ser>
        <c:ser>
          <c:idx val="2"/>
          <c:order val="2"/>
          <c:tx>
            <c:strRef>
              <c:f>'D2'!$J$2</c:f>
              <c:strCache>
                <c:ptCount val="1"/>
                <c:pt idx="0">
                  <c:v>ab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'D2'!$J$4:$J$29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'D2'!$M$4:$M$28</c:f>
              <c:numCache>
                <c:formatCode>General</c:formatCode>
                <c:ptCount val="25"/>
                <c:pt idx="0">
                  <c:v>0.16666666666666666</c:v>
                </c:pt>
                <c:pt idx="1">
                  <c:v>0.30504082914572866</c:v>
                </c:pt>
                <c:pt idx="2">
                  <c:v>0.37523830884826742</c:v>
                </c:pt>
                <c:pt idx="3">
                  <c:v>0.43830870395248533</c:v>
                </c:pt>
                <c:pt idx="4">
                  <c:v>0.47189667543649838</c:v>
                </c:pt>
                <c:pt idx="5">
                  <c:v>0.48630662912720762</c:v>
                </c:pt>
                <c:pt idx="6">
                  <c:v>0.49299044557549776</c:v>
                </c:pt>
                <c:pt idx="7">
                  <c:v>0.49791338217564685</c:v>
                </c:pt>
                <c:pt idx="8">
                  <c:v>0.50124093165330286</c:v>
                </c:pt>
                <c:pt idx="9">
                  <c:v>0.50411764705882356</c:v>
                </c:pt>
                <c:pt idx="10">
                  <c:v>0.50683691936456876</c:v>
                </c:pt>
                <c:pt idx="11">
                  <c:v>0.50942618728752442</c:v>
                </c:pt>
                <c:pt idx="12">
                  <c:v>0.51195008460236879</c:v>
                </c:pt>
                <c:pt idx="13">
                  <c:v>0.51399739583333337</c:v>
                </c:pt>
                <c:pt idx="14">
                  <c:v>0.51548351034097262</c:v>
                </c:pt>
                <c:pt idx="15">
                  <c:v>0.51668211306765532</c:v>
                </c:pt>
                <c:pt idx="16">
                  <c:v>0.51764990328820115</c:v>
                </c:pt>
                <c:pt idx="17">
                  <c:v>0.51819579702716545</c:v>
                </c:pt>
                <c:pt idx="18">
                  <c:v>0.51810202962150298</c:v>
                </c:pt>
                <c:pt idx="19">
                  <c:v>0.5169276659209544</c:v>
                </c:pt>
                <c:pt idx="20">
                  <c:v>0.51408334705979242</c:v>
                </c:pt>
                <c:pt idx="21">
                  <c:v>0.50942002216475801</c:v>
                </c:pt>
                <c:pt idx="22">
                  <c:v>0.49882654149775979</c:v>
                </c:pt>
                <c:pt idx="23">
                  <c:v>0.48409893992932856</c:v>
                </c:pt>
                <c:pt idx="24">
                  <c:v>0.45686141304347822</c:v>
                </c:pt>
              </c:numCache>
            </c:numRef>
          </c:yVal>
          <c:smooth val="0"/>
          <c:extLst>
            <c:ext xmlns:c16="http://schemas.microsoft.com/office/drawing/2014/chart" uri="{C3380CC4-5D6E-409C-BE32-E72D297353CC}">
              <c16:uniqueId val="{00000003-A762-4A31-BF41-269CABA0CE2F}"/>
            </c:ext>
          </c:extLst>
        </c:ser>
        <c:ser>
          <c:idx val="3"/>
          <c:order val="3"/>
          <c:tx>
            <c:strRef>
              <c:f>'D2'!$N$2</c:f>
              <c:strCache>
                <c:ptCount val="1"/>
                <c:pt idx="0">
                  <c:v>afs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'D2'!$N$4:$N$29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'D2'!$Q$4:$Q$29</c:f>
              <c:numCache>
                <c:formatCode>General</c:formatCode>
                <c:ptCount val="26"/>
                <c:pt idx="0">
                  <c:v>0.16666666666666666</c:v>
                </c:pt>
                <c:pt idx="1">
                  <c:v>0.220320351758794</c:v>
                </c:pt>
                <c:pt idx="2">
                  <c:v>0.24941123696310419</c:v>
                </c:pt>
                <c:pt idx="3">
                  <c:v>0.25814890758679204</c:v>
                </c:pt>
                <c:pt idx="4">
                  <c:v>0.26253687315634217</c:v>
                </c:pt>
                <c:pt idx="5">
                  <c:v>0.2667861104001365</c:v>
                </c:pt>
                <c:pt idx="6">
                  <c:v>0.27091704616483614</c:v>
                </c:pt>
                <c:pt idx="7">
                  <c:v>0.27385699712510436</c:v>
                </c:pt>
                <c:pt idx="8">
                  <c:v>0.27539137075219555</c:v>
                </c:pt>
                <c:pt idx="9">
                  <c:v>0.27637254901960784</c:v>
                </c:pt>
                <c:pt idx="10">
                  <c:v>0.27699577719686314</c:v>
                </c:pt>
                <c:pt idx="11">
                  <c:v>0.27753167817039248</c:v>
                </c:pt>
                <c:pt idx="12">
                  <c:v>0.27791878172588835</c:v>
                </c:pt>
                <c:pt idx="13">
                  <c:v>0.27777777777777779</c:v>
                </c:pt>
                <c:pt idx="14">
                  <c:v>0.27669088876467302</c:v>
                </c:pt>
                <c:pt idx="15">
                  <c:v>0.2740963855421687</c:v>
                </c:pt>
                <c:pt idx="16">
                  <c:v>0.26994680851063829</c:v>
                </c:pt>
                <c:pt idx="17">
                  <c:v>0.2629420809841107</c:v>
                </c:pt>
                <c:pt idx="18">
                  <c:v>0.25342841470104222</c:v>
                </c:pt>
                <c:pt idx="19">
                  <c:v>0.24041759880686053</c:v>
                </c:pt>
                <c:pt idx="20">
                  <c:v>0.22434524789985175</c:v>
                </c:pt>
                <c:pt idx="21">
                  <c:v>0.20502401182120428</c:v>
                </c:pt>
                <c:pt idx="22">
                  <c:v>0.18263281416684449</c:v>
                </c:pt>
                <c:pt idx="23">
                  <c:v>0.15497223624432102</c:v>
                </c:pt>
                <c:pt idx="24">
                  <c:v>8.4578804347826095E-2</c:v>
                </c:pt>
                <c:pt idx="25">
                  <c:v>0</c:v>
                </c:pt>
              </c:numCache>
            </c:numRef>
          </c:yVal>
          <c:smooth val="0"/>
          <c:extLst>
            <c:ext xmlns:c16="http://schemas.microsoft.com/office/drawing/2014/chart" uri="{C3380CC4-5D6E-409C-BE32-E72D297353CC}">
              <c16:uniqueId val="{00000004-A762-4A31-BF41-269CABA0CE2F}"/>
            </c:ext>
          </c:extLst>
        </c:ser>
        <c:ser>
          <c:idx val="4"/>
          <c:order val="4"/>
          <c:tx>
            <c:strRef>
              <c:f>'D2'!$R$2</c:f>
              <c:strCache>
                <c:ptCount val="1"/>
                <c:pt idx="0">
                  <c:v>arf</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'D2'!$R$4:$R$29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'D2'!$U$4:$U$29</c:f>
              <c:numCache>
                <c:formatCode>General</c:formatCode>
                <c:ptCount val="26"/>
                <c:pt idx="0">
                  <c:v>0.16666666666666666</c:v>
                </c:pt>
                <c:pt idx="1">
                  <c:v>0.14113536432160806</c:v>
                </c:pt>
                <c:pt idx="2">
                  <c:v>9.0949871032858592E-2</c:v>
                </c:pt>
                <c:pt idx="3">
                  <c:v>5.0555044898536378E-2</c:v>
                </c:pt>
                <c:pt idx="4">
                  <c:v>3.0056605277844213E-2</c:v>
                </c:pt>
                <c:pt idx="5">
                  <c:v>2.1158604214657453E-2</c:v>
                </c:pt>
                <c:pt idx="6">
                  <c:v>1.8394499508884721E-2</c:v>
                </c:pt>
                <c:pt idx="7">
                  <c:v>1.7991282574422701E-2</c:v>
                </c:pt>
                <c:pt idx="8">
                  <c:v>1.7945780832378772E-2</c:v>
                </c:pt>
                <c:pt idx="9">
                  <c:v>1.7745098039215687E-2</c:v>
                </c:pt>
                <c:pt idx="10">
                  <c:v>1.749447013874925E-2</c:v>
                </c:pt>
                <c:pt idx="11">
                  <c:v>1.7307097970536724E-2</c:v>
                </c:pt>
                <c:pt idx="12">
                  <c:v>1.723773265651438E-2</c:v>
                </c:pt>
                <c:pt idx="13">
                  <c:v>1.7144097222222224E-2</c:v>
                </c:pt>
                <c:pt idx="14">
                  <c:v>1.7104527669088876E-2</c:v>
                </c:pt>
                <c:pt idx="15">
                  <c:v>1.7029657089898054E-2</c:v>
                </c:pt>
                <c:pt idx="16">
                  <c:v>1.6924564796905222E-2</c:v>
                </c:pt>
                <c:pt idx="17">
                  <c:v>1.6786263454638645E-2</c:v>
                </c:pt>
                <c:pt idx="18">
                  <c:v>1.6730663741086119E-2</c:v>
                </c:pt>
                <c:pt idx="19">
                  <c:v>1.6703952274422073E-2</c:v>
                </c:pt>
                <c:pt idx="20">
                  <c:v>1.7130620985010708E-2</c:v>
                </c:pt>
                <c:pt idx="21">
                  <c:v>1.7731806427779828E-2</c:v>
                </c:pt>
                <c:pt idx="22">
                  <c:v>1.8561979944527417E-2</c:v>
                </c:pt>
                <c:pt idx="23">
                  <c:v>1.9434628975265017E-2</c:v>
                </c:pt>
                <c:pt idx="24">
                  <c:v>2.2758152173913044E-2</c:v>
                </c:pt>
                <c:pt idx="25">
                  <c:v>1.3147082990961382E-2</c:v>
                </c:pt>
              </c:numCache>
            </c:numRef>
          </c:yVal>
          <c:smooth val="0"/>
          <c:extLst>
            <c:ext xmlns:c16="http://schemas.microsoft.com/office/drawing/2014/chart" uri="{C3380CC4-5D6E-409C-BE32-E72D297353CC}">
              <c16:uniqueId val="{00000005-A762-4A31-BF41-269CABA0CE2F}"/>
            </c:ext>
          </c:extLst>
        </c:ser>
        <c:ser>
          <c:idx val="5"/>
          <c:order val="5"/>
          <c:tx>
            <c:strRef>
              <c:f>'D2'!$V$2</c:f>
              <c:strCache>
                <c:ptCount val="1"/>
                <c:pt idx="0">
                  <c:v>HFSE</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'D2'!$V$4:$V$29</c:f>
              <c:numCache>
                <c:formatCode>General</c:formatCode>
                <c:ptCount val="26"/>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numCache>
            </c:numRef>
          </c:xVal>
          <c:yVal>
            <c:numRef>
              <c:f>'D2'!$Y$4:$Y$29</c:f>
              <c:numCache>
                <c:formatCode>General</c:formatCode>
                <c:ptCount val="26"/>
                <c:pt idx="0">
                  <c:v>0.16666666666666666</c:v>
                </c:pt>
                <c:pt idx="1">
                  <c:v>8.6369346733668351E-3</c:v>
                </c:pt>
                <c:pt idx="2">
                  <c:v>5.32690366715263E-3</c:v>
                </c:pt>
                <c:pt idx="3">
                  <c:v>4.3837941030898673E-3</c:v>
                </c:pt>
                <c:pt idx="4">
                  <c:v>3.3484812245874189E-3</c:v>
                </c:pt>
                <c:pt idx="5">
                  <c:v>2.3035577169183519E-3</c:v>
                </c:pt>
                <c:pt idx="6">
                  <c:v>1.5179926779176711E-3</c:v>
                </c:pt>
                <c:pt idx="7">
                  <c:v>1.0201242696837615E-3</c:v>
                </c:pt>
                <c:pt idx="8">
                  <c:v>8.5910652920962209E-4</c:v>
                </c:pt>
                <c:pt idx="9">
                  <c:v>7.8431372549019605E-4</c:v>
                </c:pt>
                <c:pt idx="10">
                  <c:v>7.0380052282324572E-4</c:v>
                </c:pt>
                <c:pt idx="11">
                  <c:v>6.1811064180488295E-4</c:v>
                </c:pt>
                <c:pt idx="12">
                  <c:v>6.3451776649746188E-4</c:v>
                </c:pt>
                <c:pt idx="13">
                  <c:v>5.4253472222222225E-4</c:v>
                </c:pt>
                <c:pt idx="14">
                  <c:v>5.5897149245388487E-4</c:v>
                </c:pt>
                <c:pt idx="15">
                  <c:v>5.7924003707136244E-4</c:v>
                </c:pt>
                <c:pt idx="16">
                  <c:v>6.0444874274661513E-4</c:v>
                </c:pt>
                <c:pt idx="17">
                  <c:v>5.1255766273705791E-4</c:v>
                </c:pt>
                <c:pt idx="18">
                  <c:v>5.4854635216675812E-4</c:v>
                </c:pt>
                <c:pt idx="19">
                  <c:v>5.9656972408650248E-4</c:v>
                </c:pt>
                <c:pt idx="20">
                  <c:v>6.5887003788502713E-4</c:v>
                </c:pt>
                <c:pt idx="21">
                  <c:v>5.5411895086811963E-4</c:v>
                </c:pt>
                <c:pt idx="22">
                  <c:v>6.4006827394922131E-4</c:v>
                </c:pt>
                <c:pt idx="23">
                  <c:v>7.5719333669863693E-4</c:v>
                </c:pt>
                <c:pt idx="24">
                  <c:v>6.793478260869565E-4</c:v>
                </c:pt>
                <c:pt idx="25">
                  <c:v>8.2169268693508635E-4</c:v>
                </c:pt>
              </c:numCache>
            </c:numRef>
          </c:yVal>
          <c:smooth val="0"/>
          <c:extLst>
            <c:ext xmlns:c16="http://schemas.microsoft.com/office/drawing/2014/chart" uri="{C3380CC4-5D6E-409C-BE32-E72D297353CC}">
              <c16:uniqueId val="{00000006-A762-4A31-BF41-269CABA0CE2F}"/>
            </c:ext>
          </c:extLst>
        </c:ser>
        <c:dLbls>
          <c:showLegendKey val="0"/>
          <c:showVal val="0"/>
          <c:showCatName val="0"/>
          <c:showSerName val="0"/>
          <c:showPercent val="0"/>
          <c:showBubbleSize val="0"/>
        </c:dLbls>
        <c:axId val="480177808"/>
        <c:axId val="480178768"/>
      </c:scatterChart>
      <c:valAx>
        <c:axId val="48017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probability threshold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78768"/>
        <c:crosses val="autoZero"/>
        <c:crossBetween val="midCat"/>
      </c:valAx>
      <c:valAx>
        <c:axId val="48017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normalized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77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'C4'!$B$2</c:f>
              <c:strCache>
                <c:ptCount val="1"/>
                <c:pt idx="0">
                  <c:v>porefracture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'C4'!$B$4:$B$13</c:f>
              <c:numCache>
                <c:formatCode>General</c:formatCode>
                <c:ptCount val="10"/>
                <c:pt idx="0">
                  <c:v>0.32</c:v>
                </c:pt>
                <c:pt idx="1">
                  <c:v>0.36</c:v>
                </c:pt>
                <c:pt idx="2">
                  <c:v>0.4</c:v>
                </c:pt>
                <c:pt idx="3">
                  <c:v>0.44</c:v>
                </c:pt>
                <c:pt idx="4">
                  <c:v>0.48</c:v>
                </c:pt>
                <c:pt idx="5">
                  <c:v>0.52</c:v>
                </c:pt>
                <c:pt idx="6">
                  <c:v>0.56000000000000005</c:v>
                </c:pt>
                <c:pt idx="7">
                  <c:v>0.6</c:v>
                </c:pt>
                <c:pt idx="8">
                  <c:v>0.64</c:v>
                </c:pt>
                <c:pt idx="9">
                  <c:v>0.68</c:v>
                </c:pt>
              </c:numCache>
            </c:numRef>
          </c:xVal>
          <c:yVal>
            <c:numRef>
              <c:f>'C4'!$C$4:$C$13</c:f>
              <c:numCache>
                <c:formatCode>General</c:formatCode>
                <c:ptCount val="10"/>
                <c:pt idx="0">
                  <c:v>2.67</c:v>
                </c:pt>
                <c:pt idx="1">
                  <c:v>2.2999999999999998</c:v>
                </c:pt>
                <c:pt idx="2">
                  <c:v>2</c:v>
                </c:pt>
                <c:pt idx="3">
                  <c:v>1.76</c:v>
                </c:pt>
                <c:pt idx="4">
                  <c:v>1.56</c:v>
                </c:pt>
                <c:pt idx="5">
                  <c:v>1.43</c:v>
                </c:pt>
                <c:pt idx="6">
                  <c:v>1.33</c:v>
                </c:pt>
                <c:pt idx="7">
                  <c:v>1.24</c:v>
                </c:pt>
                <c:pt idx="8">
                  <c:v>1.1499999999999999</c:v>
                </c:pt>
                <c:pt idx="9">
                  <c:v>1.05</c:v>
                </c:pt>
              </c:numCache>
            </c:numRef>
          </c:yVal>
          <c:smooth val="0"/>
          <c:extLst>
            <c:ext xmlns:c16="http://schemas.microsoft.com/office/drawing/2014/chart" uri="{C3380CC4-5D6E-409C-BE32-E72D297353CC}">
              <c16:uniqueId val="{00000000-9425-42DE-80E9-6FA1ACFAC782}"/>
            </c:ext>
          </c:extLst>
        </c:ser>
        <c:ser>
          <c:idx val="1"/>
          <c:order val="1"/>
          <c:tx>
            <c:strRef>
              <c:f>'C4'!$F$2</c:f>
              <c:strCache>
                <c:ptCount val="1"/>
                <c:pt idx="0">
                  <c:v>qtz</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'C4'!$F$4:$F$13</c:f>
              <c:numCache>
                <c:formatCode>General</c:formatCode>
                <c:ptCount val="10"/>
                <c:pt idx="0">
                  <c:v>0.32</c:v>
                </c:pt>
                <c:pt idx="1">
                  <c:v>0.36</c:v>
                </c:pt>
                <c:pt idx="2">
                  <c:v>0.4</c:v>
                </c:pt>
                <c:pt idx="3">
                  <c:v>0.44</c:v>
                </c:pt>
                <c:pt idx="4">
                  <c:v>0.48</c:v>
                </c:pt>
                <c:pt idx="5">
                  <c:v>0.52</c:v>
                </c:pt>
                <c:pt idx="6">
                  <c:v>0.56000000000000005</c:v>
                </c:pt>
                <c:pt idx="7">
                  <c:v>0.6</c:v>
                </c:pt>
                <c:pt idx="8">
                  <c:v>0.64</c:v>
                </c:pt>
                <c:pt idx="9">
                  <c:v>0.68</c:v>
                </c:pt>
              </c:numCache>
            </c:numRef>
          </c:xVal>
          <c:yVal>
            <c:numRef>
              <c:f>'C4'!$G$4:$G$13</c:f>
              <c:numCache>
                <c:formatCode>General</c:formatCode>
                <c:ptCount val="10"/>
                <c:pt idx="0">
                  <c:v>13.98</c:v>
                </c:pt>
                <c:pt idx="1">
                  <c:v>13.56</c:v>
                </c:pt>
                <c:pt idx="2">
                  <c:v>13.24</c:v>
                </c:pt>
                <c:pt idx="3">
                  <c:v>12.99</c:v>
                </c:pt>
                <c:pt idx="4">
                  <c:v>12.79</c:v>
                </c:pt>
                <c:pt idx="5">
                  <c:v>12.62</c:v>
                </c:pt>
                <c:pt idx="6">
                  <c:v>12.47</c:v>
                </c:pt>
                <c:pt idx="7">
                  <c:v>12.33</c:v>
                </c:pt>
                <c:pt idx="8">
                  <c:v>12.2</c:v>
                </c:pt>
                <c:pt idx="9">
                  <c:v>12.06</c:v>
                </c:pt>
              </c:numCache>
            </c:numRef>
          </c:yVal>
          <c:smooth val="0"/>
          <c:extLst>
            <c:ext xmlns:c16="http://schemas.microsoft.com/office/drawing/2014/chart" uri="{C3380CC4-5D6E-409C-BE32-E72D297353CC}">
              <c16:uniqueId val="{00000002-9425-42DE-80E9-6FA1ACFAC782}"/>
            </c:ext>
          </c:extLst>
        </c:ser>
        <c:ser>
          <c:idx val="2"/>
          <c:order val="2"/>
          <c:tx>
            <c:strRef>
              <c:f>'C4'!$J$2</c:f>
              <c:strCache>
                <c:ptCount val="1"/>
                <c:pt idx="0">
                  <c:v>ab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'C4'!$J$4:$J$13</c:f>
              <c:numCache>
                <c:formatCode>General</c:formatCode>
                <c:ptCount val="10"/>
                <c:pt idx="0">
                  <c:v>0.32</c:v>
                </c:pt>
                <c:pt idx="1">
                  <c:v>0.36</c:v>
                </c:pt>
                <c:pt idx="2">
                  <c:v>0.4</c:v>
                </c:pt>
                <c:pt idx="3">
                  <c:v>0.44</c:v>
                </c:pt>
                <c:pt idx="4">
                  <c:v>0.48</c:v>
                </c:pt>
                <c:pt idx="5">
                  <c:v>0.52</c:v>
                </c:pt>
                <c:pt idx="6">
                  <c:v>0.56000000000000005</c:v>
                </c:pt>
                <c:pt idx="7">
                  <c:v>0.6</c:v>
                </c:pt>
                <c:pt idx="8">
                  <c:v>0.64</c:v>
                </c:pt>
                <c:pt idx="9">
                  <c:v>0.68</c:v>
                </c:pt>
              </c:numCache>
            </c:numRef>
          </c:xVal>
          <c:yVal>
            <c:numRef>
              <c:f>'C4'!$K$4:$K$13</c:f>
              <c:numCache>
                <c:formatCode>General</c:formatCode>
                <c:ptCount val="10"/>
                <c:pt idx="0">
                  <c:v>54.58</c:v>
                </c:pt>
                <c:pt idx="1">
                  <c:v>52.55</c:v>
                </c:pt>
                <c:pt idx="2">
                  <c:v>50.44</c:v>
                </c:pt>
                <c:pt idx="3">
                  <c:v>48.24</c:v>
                </c:pt>
                <c:pt idx="4">
                  <c:v>45.88</c:v>
                </c:pt>
                <c:pt idx="5">
                  <c:v>43.21</c:v>
                </c:pt>
                <c:pt idx="6">
                  <c:v>40.11</c:v>
                </c:pt>
                <c:pt idx="7">
                  <c:v>36.909999999999997</c:v>
                </c:pt>
                <c:pt idx="8">
                  <c:v>34</c:v>
                </c:pt>
                <c:pt idx="9">
                  <c:v>31.17</c:v>
                </c:pt>
              </c:numCache>
            </c:numRef>
          </c:yVal>
          <c:smooth val="0"/>
          <c:extLst>
            <c:ext xmlns:c16="http://schemas.microsoft.com/office/drawing/2014/chart" uri="{C3380CC4-5D6E-409C-BE32-E72D297353CC}">
              <c16:uniqueId val="{00000003-9425-42DE-80E9-6FA1ACFAC782}"/>
            </c:ext>
          </c:extLst>
        </c:ser>
        <c:ser>
          <c:idx val="3"/>
          <c:order val="3"/>
          <c:tx>
            <c:strRef>
              <c:f>'C4'!$N$2</c:f>
              <c:strCache>
                <c:ptCount val="1"/>
                <c:pt idx="0">
                  <c:v>afs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'C4'!$N$4:$N$13</c:f>
              <c:numCache>
                <c:formatCode>General</c:formatCode>
                <c:ptCount val="10"/>
                <c:pt idx="0">
                  <c:v>0.32</c:v>
                </c:pt>
                <c:pt idx="1">
                  <c:v>0.36</c:v>
                </c:pt>
                <c:pt idx="2">
                  <c:v>0.4</c:v>
                </c:pt>
                <c:pt idx="3">
                  <c:v>0.44</c:v>
                </c:pt>
                <c:pt idx="4">
                  <c:v>0.48</c:v>
                </c:pt>
                <c:pt idx="5">
                  <c:v>0.52</c:v>
                </c:pt>
                <c:pt idx="6">
                  <c:v>0.56000000000000005</c:v>
                </c:pt>
                <c:pt idx="7">
                  <c:v>0.6</c:v>
                </c:pt>
                <c:pt idx="8">
                  <c:v>0.64</c:v>
                </c:pt>
                <c:pt idx="9">
                  <c:v>0.68</c:v>
                </c:pt>
              </c:numCache>
            </c:numRef>
          </c:xVal>
          <c:yVal>
            <c:numRef>
              <c:f>'C4'!$O$4:$O$13</c:f>
              <c:numCache>
                <c:formatCode>General</c:formatCode>
                <c:ptCount val="10"/>
                <c:pt idx="0">
                  <c:v>27.64</c:v>
                </c:pt>
                <c:pt idx="1">
                  <c:v>26.16</c:v>
                </c:pt>
                <c:pt idx="2">
                  <c:v>24.78</c:v>
                </c:pt>
                <c:pt idx="3">
                  <c:v>23.49</c:v>
                </c:pt>
                <c:pt idx="4">
                  <c:v>22.21</c:v>
                </c:pt>
                <c:pt idx="5">
                  <c:v>20.91</c:v>
                </c:pt>
                <c:pt idx="6">
                  <c:v>19.510000000000002</c:v>
                </c:pt>
                <c:pt idx="7">
                  <c:v>18.02</c:v>
                </c:pt>
                <c:pt idx="8">
                  <c:v>16.45</c:v>
                </c:pt>
                <c:pt idx="9">
                  <c:v>14.57</c:v>
                </c:pt>
              </c:numCache>
            </c:numRef>
          </c:yVal>
          <c:smooth val="0"/>
          <c:extLst>
            <c:ext xmlns:c16="http://schemas.microsoft.com/office/drawing/2014/chart" uri="{C3380CC4-5D6E-409C-BE32-E72D297353CC}">
              <c16:uniqueId val="{00000004-9425-42DE-80E9-6FA1ACFAC782}"/>
            </c:ext>
          </c:extLst>
        </c:ser>
        <c:ser>
          <c:idx val="4"/>
          <c:order val="4"/>
          <c:tx>
            <c:strRef>
              <c:f>'C4'!$R$2</c:f>
              <c:strCache>
                <c:ptCount val="1"/>
                <c:pt idx="0">
                  <c:v>arf</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'C4'!$R$4:$R$13</c:f>
              <c:numCache>
                <c:formatCode>General</c:formatCode>
                <c:ptCount val="10"/>
                <c:pt idx="0">
                  <c:v>0.32</c:v>
                </c:pt>
                <c:pt idx="1">
                  <c:v>0.36</c:v>
                </c:pt>
                <c:pt idx="2">
                  <c:v>0.4</c:v>
                </c:pt>
                <c:pt idx="3">
                  <c:v>0.44</c:v>
                </c:pt>
                <c:pt idx="4">
                  <c:v>0.48</c:v>
                </c:pt>
                <c:pt idx="5">
                  <c:v>0.52</c:v>
                </c:pt>
                <c:pt idx="6">
                  <c:v>0.56000000000000005</c:v>
                </c:pt>
                <c:pt idx="7">
                  <c:v>0.6</c:v>
                </c:pt>
                <c:pt idx="8">
                  <c:v>0.64</c:v>
                </c:pt>
                <c:pt idx="9">
                  <c:v>0.68</c:v>
                </c:pt>
              </c:numCache>
            </c:numRef>
          </c:xVal>
          <c:yVal>
            <c:numRef>
              <c:f>'C4'!$S$4:$S$13</c:f>
              <c:numCache>
                <c:formatCode>General</c:formatCode>
                <c:ptCount val="10"/>
                <c:pt idx="0">
                  <c:v>3.19</c:v>
                </c:pt>
                <c:pt idx="1">
                  <c:v>2.74</c:v>
                </c:pt>
                <c:pt idx="2">
                  <c:v>2.4500000000000002</c:v>
                </c:pt>
                <c:pt idx="3">
                  <c:v>2.2599999999999998</c:v>
                </c:pt>
                <c:pt idx="4">
                  <c:v>2.14</c:v>
                </c:pt>
                <c:pt idx="5">
                  <c:v>2.06</c:v>
                </c:pt>
                <c:pt idx="6">
                  <c:v>1.99</c:v>
                </c:pt>
                <c:pt idx="7">
                  <c:v>1.94</c:v>
                </c:pt>
                <c:pt idx="8">
                  <c:v>1.89</c:v>
                </c:pt>
                <c:pt idx="9">
                  <c:v>1.85</c:v>
                </c:pt>
              </c:numCache>
            </c:numRef>
          </c:yVal>
          <c:smooth val="0"/>
          <c:extLst>
            <c:ext xmlns:c16="http://schemas.microsoft.com/office/drawing/2014/chart" uri="{C3380CC4-5D6E-409C-BE32-E72D297353CC}">
              <c16:uniqueId val="{00000005-9425-42DE-80E9-6FA1ACFAC782}"/>
            </c:ext>
          </c:extLst>
        </c:ser>
        <c:ser>
          <c:idx val="5"/>
          <c:order val="5"/>
          <c:tx>
            <c:strRef>
              <c:f>'C4'!$V$2</c:f>
              <c:strCache>
                <c:ptCount val="1"/>
                <c:pt idx="0">
                  <c:v>HFSE</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'C4'!$V$4:$V$13</c:f>
              <c:numCache>
                <c:formatCode>General</c:formatCode>
                <c:ptCount val="10"/>
                <c:pt idx="0">
                  <c:v>0.32</c:v>
                </c:pt>
                <c:pt idx="1">
                  <c:v>0.36</c:v>
                </c:pt>
                <c:pt idx="2">
                  <c:v>0.4</c:v>
                </c:pt>
                <c:pt idx="3">
                  <c:v>0.44</c:v>
                </c:pt>
                <c:pt idx="4">
                  <c:v>0.48</c:v>
                </c:pt>
                <c:pt idx="5">
                  <c:v>0.52</c:v>
                </c:pt>
                <c:pt idx="6">
                  <c:v>0.56000000000000005</c:v>
                </c:pt>
                <c:pt idx="7">
                  <c:v>0.6</c:v>
                </c:pt>
                <c:pt idx="8">
                  <c:v>0.64</c:v>
                </c:pt>
                <c:pt idx="9">
                  <c:v>0.68</c:v>
                </c:pt>
              </c:numCache>
            </c:numRef>
          </c:xVal>
          <c:yVal>
            <c:numRef>
              <c:f>'C4'!$W$4:$W$13</c:f>
              <c:numCache>
                <c:formatCode>General</c:formatCode>
                <c:ptCount val="10"/>
                <c:pt idx="0">
                  <c:v>0.21</c:v>
                </c:pt>
                <c:pt idx="1">
                  <c:v>0.19</c:v>
                </c:pt>
                <c:pt idx="2">
                  <c:v>0.18</c:v>
                </c:pt>
                <c:pt idx="3">
                  <c:v>0.17</c:v>
                </c:pt>
                <c:pt idx="4">
                  <c:v>0.16</c:v>
                </c:pt>
                <c:pt idx="5">
                  <c:v>0.15</c:v>
                </c:pt>
                <c:pt idx="6">
                  <c:v>0.14000000000000001</c:v>
                </c:pt>
                <c:pt idx="7">
                  <c:v>0.12</c:v>
                </c:pt>
                <c:pt idx="8">
                  <c:v>0.11</c:v>
                </c:pt>
                <c:pt idx="9">
                  <c:v>0.1</c:v>
                </c:pt>
              </c:numCache>
            </c:numRef>
          </c:yVal>
          <c:smooth val="0"/>
          <c:extLst>
            <c:ext xmlns:c16="http://schemas.microsoft.com/office/drawing/2014/chart" uri="{C3380CC4-5D6E-409C-BE32-E72D297353CC}">
              <c16:uniqueId val="{00000006-9425-42DE-80E9-6FA1ACFAC782}"/>
            </c:ext>
          </c:extLst>
        </c:ser>
        <c:ser>
          <c:idx val="6"/>
          <c:order val="6"/>
          <c:tx>
            <c:strRef>
              <c:f>'C4'!$J$17</c:f>
              <c:strCache>
                <c:ptCount val="1"/>
                <c:pt idx="0">
                  <c:v>TOTAL FELDSPAR</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'C4'!$J$19:$J$28</c:f>
              <c:numCache>
                <c:formatCode>General</c:formatCode>
                <c:ptCount val="10"/>
                <c:pt idx="0">
                  <c:v>0.32</c:v>
                </c:pt>
                <c:pt idx="1">
                  <c:v>0.36</c:v>
                </c:pt>
                <c:pt idx="2">
                  <c:v>0.4</c:v>
                </c:pt>
                <c:pt idx="3">
                  <c:v>0.44</c:v>
                </c:pt>
                <c:pt idx="4">
                  <c:v>0.48</c:v>
                </c:pt>
                <c:pt idx="5">
                  <c:v>0.52</c:v>
                </c:pt>
                <c:pt idx="6">
                  <c:v>0.56000000000000005</c:v>
                </c:pt>
                <c:pt idx="7">
                  <c:v>0.6</c:v>
                </c:pt>
                <c:pt idx="8">
                  <c:v>0.64</c:v>
                </c:pt>
                <c:pt idx="9">
                  <c:v>0.68</c:v>
                </c:pt>
              </c:numCache>
            </c:numRef>
          </c:xVal>
          <c:yVal>
            <c:numRef>
              <c:f>'C4'!$K$19:$K$28</c:f>
              <c:numCache>
                <c:formatCode>General</c:formatCode>
                <c:ptCount val="10"/>
                <c:pt idx="0">
                  <c:v>82.35</c:v>
                </c:pt>
                <c:pt idx="1">
                  <c:v>81.67</c:v>
                </c:pt>
                <c:pt idx="2">
                  <c:v>80.81</c:v>
                </c:pt>
                <c:pt idx="3">
                  <c:v>79.7</c:v>
                </c:pt>
                <c:pt idx="4">
                  <c:v>78.34</c:v>
                </c:pt>
                <c:pt idx="5">
                  <c:v>76.709999999999994</c:v>
                </c:pt>
                <c:pt idx="6">
                  <c:v>74.81</c:v>
                </c:pt>
                <c:pt idx="7">
                  <c:v>72.56</c:v>
                </c:pt>
                <c:pt idx="8">
                  <c:v>69.77</c:v>
                </c:pt>
                <c:pt idx="9">
                  <c:v>65.53</c:v>
                </c:pt>
              </c:numCache>
            </c:numRef>
          </c:yVal>
          <c:smooth val="0"/>
          <c:extLst>
            <c:ext xmlns:c16="http://schemas.microsoft.com/office/drawing/2014/chart" uri="{C3380CC4-5D6E-409C-BE32-E72D297353CC}">
              <c16:uniqueId val="{00000007-9425-42DE-80E9-6FA1ACFAC782}"/>
            </c:ext>
          </c:extLst>
        </c:ser>
        <c:dLbls>
          <c:showLegendKey val="0"/>
          <c:showVal val="0"/>
          <c:showCatName val="0"/>
          <c:showSerName val="0"/>
          <c:showPercent val="0"/>
          <c:showBubbleSize val="0"/>
        </c:dLbls>
        <c:axId val="560335416"/>
        <c:axId val="560332536"/>
      </c:scatterChart>
      <c:valAx>
        <c:axId val="560335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probability threshold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32536"/>
        <c:crosses val="autoZero"/>
        <c:crossBetween val="midCat"/>
      </c:valAx>
      <c:valAx>
        <c:axId val="560332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354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30</xdr:col>
      <xdr:colOff>476250</xdr:colOff>
      <xdr:row>5</xdr:row>
      <xdr:rowOff>38100</xdr:rowOff>
    </xdr:from>
    <xdr:to>
      <xdr:col>41</xdr:col>
      <xdr:colOff>462915</xdr:colOff>
      <xdr:row>28</xdr:row>
      <xdr:rowOff>54292</xdr:rowOff>
    </xdr:to>
    <xdr:graphicFrame macro="">
      <xdr:nvGraphicFramePr>
        <xdr:cNvPr id="2" name="Chart 1">
          <a:extLst>
            <a:ext uri="{FF2B5EF4-FFF2-40B4-BE49-F238E27FC236}">
              <a16:creationId xmlns:a16="http://schemas.microsoft.com/office/drawing/2014/main" id="{DC29444F-F075-4B5D-A538-FDF98FCFE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226968</xdr:colOff>
      <xdr:row>30</xdr:row>
      <xdr:rowOff>152536</xdr:rowOff>
    </xdr:from>
    <xdr:to>
      <xdr:col>38</xdr:col>
      <xdr:colOff>527142</xdr:colOff>
      <xdr:row>46</xdr:row>
      <xdr:rowOff>407</xdr:rowOff>
    </xdr:to>
    <xdr:graphicFrame macro="">
      <xdr:nvGraphicFramePr>
        <xdr:cNvPr id="4" name="Chart 3">
          <a:extLst>
            <a:ext uri="{FF2B5EF4-FFF2-40B4-BE49-F238E27FC236}">
              <a16:creationId xmlns:a16="http://schemas.microsoft.com/office/drawing/2014/main" id="{8F6BCB58-9D73-4353-A4DA-6D4C959DE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544830</xdr:colOff>
      <xdr:row>34</xdr:row>
      <xdr:rowOff>10477</xdr:rowOff>
    </xdr:from>
    <xdr:to>
      <xdr:col>27</xdr:col>
      <xdr:colOff>240030</xdr:colOff>
      <xdr:row>48</xdr:row>
      <xdr:rowOff>48577</xdr:rowOff>
    </xdr:to>
    <xdr:graphicFrame macro="">
      <xdr:nvGraphicFramePr>
        <xdr:cNvPr id="2" name="Chart 1">
          <a:extLst>
            <a:ext uri="{FF2B5EF4-FFF2-40B4-BE49-F238E27FC236}">
              <a16:creationId xmlns:a16="http://schemas.microsoft.com/office/drawing/2014/main" id="{42FA3E45-41A1-4393-B89D-1AAC97255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121920</xdr:colOff>
      <xdr:row>33</xdr:row>
      <xdr:rowOff>79057</xdr:rowOff>
    </xdr:from>
    <xdr:to>
      <xdr:col>19</xdr:col>
      <xdr:colOff>426720</xdr:colOff>
      <xdr:row>48</xdr:row>
      <xdr:rowOff>103822</xdr:rowOff>
    </xdr:to>
    <xdr:graphicFrame macro="">
      <xdr:nvGraphicFramePr>
        <xdr:cNvPr id="3" name="Chart 2">
          <a:extLst>
            <a:ext uri="{FF2B5EF4-FFF2-40B4-BE49-F238E27FC236}">
              <a16:creationId xmlns:a16="http://schemas.microsoft.com/office/drawing/2014/main" id="{78D6B1CE-D9A3-4703-9D41-A3B48295C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436245</xdr:colOff>
      <xdr:row>12</xdr:row>
      <xdr:rowOff>160972</xdr:rowOff>
    </xdr:from>
    <xdr:to>
      <xdr:col>26</xdr:col>
      <xdr:colOff>131445</xdr:colOff>
      <xdr:row>27</xdr:row>
      <xdr:rowOff>181927</xdr:rowOff>
    </xdr:to>
    <xdr:graphicFrame macro="">
      <xdr:nvGraphicFramePr>
        <xdr:cNvPr id="2" name="Chart 1">
          <a:extLst>
            <a:ext uri="{FF2B5EF4-FFF2-40B4-BE49-F238E27FC236}">
              <a16:creationId xmlns:a16="http://schemas.microsoft.com/office/drawing/2014/main" id="{E76A0F5F-44C3-4545-913B-27CBE264D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823CD-44C5-4FF8-87D8-21E5447EE7DA}">
  <dimension ref="A1"/>
  <sheetViews>
    <sheetView tabSelected="1" workbookViewId="0"/>
  </sheetViews>
  <sheetFormatPr defaultRowHeight="14.4" x14ac:dyDescent="0.3"/>
  <cols>
    <col min="1" max="1" width="103.88671875" customWidth="1"/>
  </cols>
  <sheetData>
    <row r="1" spans="1:1" ht="86.4" x14ac:dyDescent="0.3">
      <c r="A1" s="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D2420-BC59-4C3A-94C7-0AC30CFD5377}">
  <dimension ref="A1:AE47"/>
  <sheetViews>
    <sheetView topLeftCell="Z13" zoomScaleNormal="100" workbookViewId="0">
      <selection activeCell="AC42" sqref="AC42:AC43"/>
    </sheetView>
  </sheetViews>
  <sheetFormatPr defaultRowHeight="14.4" x14ac:dyDescent="0.3"/>
  <sheetData>
    <row r="1" spans="2:31" x14ac:dyDescent="0.3">
      <c r="B1" t="s">
        <v>0</v>
      </c>
    </row>
    <row r="2" spans="2:31" x14ac:dyDescent="0.3">
      <c r="B2" t="s">
        <v>1</v>
      </c>
      <c r="F2" t="s">
        <v>4</v>
      </c>
      <c r="J2" t="s">
        <v>5</v>
      </c>
      <c r="N2" t="s">
        <v>6</v>
      </c>
      <c r="R2" t="s">
        <v>8</v>
      </c>
      <c r="V2" t="s">
        <v>9</v>
      </c>
    </row>
    <row r="3" spans="2:31" x14ac:dyDescent="0.3">
      <c r="B3" t="s">
        <v>2</v>
      </c>
      <c r="C3" t="s">
        <v>3</v>
      </c>
      <c r="D3" t="s">
        <v>10</v>
      </c>
      <c r="E3" t="s">
        <v>11</v>
      </c>
      <c r="F3" t="s">
        <v>2</v>
      </c>
      <c r="G3" t="s">
        <v>3</v>
      </c>
      <c r="H3" t="s">
        <v>10</v>
      </c>
      <c r="I3" t="s">
        <v>11</v>
      </c>
      <c r="J3" t="s">
        <v>2</v>
      </c>
      <c r="K3" t="s">
        <v>3</v>
      </c>
      <c r="L3" t="s">
        <v>10</v>
      </c>
      <c r="M3" t="s">
        <v>11</v>
      </c>
      <c r="N3" t="s">
        <v>2</v>
      </c>
      <c r="O3" t="s">
        <v>3</v>
      </c>
      <c r="P3" t="s">
        <v>10</v>
      </c>
      <c r="Q3" t="s">
        <v>11</v>
      </c>
      <c r="R3" t="s">
        <v>2</v>
      </c>
      <c r="S3" t="s">
        <v>3</v>
      </c>
      <c r="T3" t="s">
        <v>10</v>
      </c>
      <c r="U3" t="s">
        <v>11</v>
      </c>
      <c r="V3" t="s">
        <v>2</v>
      </c>
      <c r="W3" t="s">
        <v>3</v>
      </c>
      <c r="X3" t="s">
        <v>10</v>
      </c>
      <c r="Y3" t="s">
        <v>11</v>
      </c>
      <c r="AC3" t="s">
        <v>15</v>
      </c>
      <c r="AD3" t="s">
        <v>7</v>
      </c>
    </row>
    <row r="4" spans="2:31" x14ac:dyDescent="0.3">
      <c r="B4">
        <v>0</v>
      </c>
      <c r="C4">
        <v>100</v>
      </c>
      <c r="E4">
        <f>C4/$AC4</f>
        <v>0.16666666666666666</v>
      </c>
      <c r="F4">
        <v>0</v>
      </c>
      <c r="G4">
        <v>100</v>
      </c>
      <c r="I4">
        <f>G4/$AC4</f>
        <v>0.16666666666666666</v>
      </c>
      <c r="J4">
        <v>0</v>
      </c>
      <c r="K4">
        <v>100</v>
      </c>
      <c r="M4">
        <f>K4/$AC4</f>
        <v>0.16666666666666666</v>
      </c>
      <c r="N4">
        <v>0</v>
      </c>
      <c r="O4">
        <v>100</v>
      </c>
      <c r="Q4">
        <f>O4/$AC4</f>
        <v>0.16666666666666666</v>
      </c>
      <c r="R4">
        <v>0</v>
      </c>
      <c r="S4">
        <v>100</v>
      </c>
      <c r="U4">
        <f>S4/$AC4</f>
        <v>0.16666666666666666</v>
      </c>
      <c r="V4">
        <v>0</v>
      </c>
      <c r="W4">
        <v>100</v>
      </c>
      <c r="Y4">
        <f>W4/$AC4</f>
        <v>0.16666666666666666</v>
      </c>
      <c r="AC4">
        <f t="shared" ref="AC4:AC30" si="0">SUM(C4,G4,K4,O4,S4,W4)</f>
        <v>600</v>
      </c>
      <c r="AD4" t="str">
        <f>IF(AC4&lt;100, 100-AC4, "")</f>
        <v/>
      </c>
    </row>
    <row r="5" spans="2:31" x14ac:dyDescent="0.3">
      <c r="B5">
        <v>0.04</v>
      </c>
      <c r="C5">
        <v>45.24</v>
      </c>
      <c r="D5">
        <f>C4-C5</f>
        <v>54.76</v>
      </c>
      <c r="E5">
        <f t="shared" ref="E5:E30" si="1">C5/$AC5</f>
        <v>0.14787213179054717</v>
      </c>
      <c r="F5">
        <v>0.04</v>
      </c>
      <c r="G5">
        <v>39.409999999999997</v>
      </c>
      <c r="H5">
        <f>G4-G5</f>
        <v>60.59</v>
      </c>
      <c r="I5">
        <f t="shared" ref="I5:I30" si="2">G5/$AC5</f>
        <v>0.12881610773354252</v>
      </c>
      <c r="J5">
        <v>0.04</v>
      </c>
      <c r="K5">
        <v>78.97</v>
      </c>
      <c r="L5">
        <f>K4-K5</f>
        <v>21.03</v>
      </c>
      <c r="M5">
        <f t="shared" ref="M5:M30" si="3">K5/$AC5</f>
        <v>0.25812250768124467</v>
      </c>
      <c r="N5">
        <v>0.04</v>
      </c>
      <c r="O5">
        <v>42.73</v>
      </c>
      <c r="P5">
        <f>O4-O5</f>
        <v>57.27</v>
      </c>
      <c r="Q5">
        <f t="shared" ref="Q5:Q30" si="4">O5/$AC5</f>
        <v>0.13966790874027588</v>
      </c>
      <c r="R5">
        <v>0.04</v>
      </c>
      <c r="S5">
        <v>45.71</v>
      </c>
      <c r="T5">
        <f>S4-S5</f>
        <v>54.29</v>
      </c>
      <c r="U5">
        <f t="shared" ref="U5:U30" si="5">S5/$AC5</f>
        <v>0.14940838072824739</v>
      </c>
      <c r="V5">
        <v>0.04</v>
      </c>
      <c r="W5">
        <v>53.88</v>
      </c>
      <c r="X5">
        <f>W4-W5</f>
        <v>46.12</v>
      </c>
      <c r="Y5">
        <f t="shared" ref="Y5:Y30" si="6">W5/$AC5</f>
        <v>0.1761129633261424</v>
      </c>
      <c r="AC5">
        <f t="shared" si="0"/>
        <v>305.94</v>
      </c>
      <c r="AD5" t="str">
        <f t="shared" ref="AD5:AD30" si="7">IF(AC5&lt;100, 100-AC5, "")</f>
        <v/>
      </c>
    </row>
    <row r="6" spans="2:31" x14ac:dyDescent="0.3">
      <c r="B6">
        <v>0.08</v>
      </c>
      <c r="C6">
        <v>32.22</v>
      </c>
      <c r="D6">
        <f t="shared" ref="D6:D30" si="8">C5-C6</f>
        <v>13.020000000000003</v>
      </c>
      <c r="E6">
        <f t="shared" si="1"/>
        <v>0.14037992331822935</v>
      </c>
      <c r="F6">
        <v>0.08</v>
      </c>
      <c r="G6">
        <v>28.35</v>
      </c>
      <c r="H6">
        <f t="shared" ref="H6:H30" si="9">G5-G6</f>
        <v>11.059999999999995</v>
      </c>
      <c r="I6">
        <f t="shared" si="2"/>
        <v>0.12351864761240852</v>
      </c>
      <c r="J6">
        <v>0.08</v>
      </c>
      <c r="K6">
        <v>76</v>
      </c>
      <c r="L6">
        <f t="shared" ref="L6:L30" si="10">K5-K6</f>
        <v>2.9699999999999989</v>
      </c>
      <c r="M6">
        <f t="shared" si="3"/>
        <v>0.33112582781456956</v>
      </c>
      <c r="N6">
        <v>0.08</v>
      </c>
      <c r="O6">
        <v>27.73</v>
      </c>
      <c r="P6">
        <f t="shared" ref="P6:P30" si="11">O5-O6</f>
        <v>14.999999999999996</v>
      </c>
      <c r="Q6">
        <f t="shared" si="4"/>
        <v>0.12081735796444755</v>
      </c>
      <c r="R6">
        <v>0.08</v>
      </c>
      <c r="S6">
        <v>26.1</v>
      </c>
      <c r="T6">
        <f t="shared" ref="T6:T30" si="12">S5-S6</f>
        <v>19.61</v>
      </c>
      <c r="U6">
        <f t="shared" si="5"/>
        <v>0.11371558034158245</v>
      </c>
      <c r="V6">
        <v>0.08</v>
      </c>
      <c r="W6">
        <v>39.119999999999997</v>
      </c>
      <c r="X6">
        <f t="shared" ref="X6:X30" si="13">W5-W6</f>
        <v>14.760000000000005</v>
      </c>
      <c r="Y6">
        <f t="shared" si="6"/>
        <v>0.17044266294876265</v>
      </c>
      <c r="AC6">
        <f t="shared" si="0"/>
        <v>229.51999999999998</v>
      </c>
      <c r="AD6" t="str">
        <f t="shared" si="7"/>
        <v/>
      </c>
    </row>
    <row r="7" spans="2:31" x14ac:dyDescent="0.3">
      <c r="B7">
        <v>0.12</v>
      </c>
      <c r="C7">
        <v>23.13</v>
      </c>
      <c r="D7">
        <f t="shared" si="8"/>
        <v>9.09</v>
      </c>
      <c r="E7">
        <f t="shared" si="1"/>
        <v>0.12861432384341637</v>
      </c>
      <c r="F7">
        <v>0.12</v>
      </c>
      <c r="G7">
        <v>25.58</v>
      </c>
      <c r="H7">
        <f t="shared" si="9"/>
        <v>2.7700000000000031</v>
      </c>
      <c r="I7">
        <f t="shared" si="2"/>
        <v>0.14223754448398576</v>
      </c>
      <c r="J7">
        <v>0.12</v>
      </c>
      <c r="K7">
        <v>73.510000000000005</v>
      </c>
      <c r="L7">
        <f t="shared" si="10"/>
        <v>2.4899999999999949</v>
      </c>
      <c r="M7">
        <f t="shared" si="3"/>
        <v>0.40875222419928825</v>
      </c>
      <c r="N7">
        <v>0.12</v>
      </c>
      <c r="O7">
        <v>24.12</v>
      </c>
      <c r="P7">
        <f t="shared" si="11"/>
        <v>3.6099999999999994</v>
      </c>
      <c r="Q7">
        <f t="shared" si="4"/>
        <v>0.13411921708185054</v>
      </c>
      <c r="R7">
        <v>0.12</v>
      </c>
      <c r="S7">
        <v>10.77</v>
      </c>
      <c r="T7">
        <f t="shared" si="12"/>
        <v>15.330000000000002</v>
      </c>
      <c r="U7">
        <f t="shared" si="5"/>
        <v>5.9886565836298929E-2</v>
      </c>
      <c r="V7">
        <v>0.12</v>
      </c>
      <c r="W7">
        <v>22.73</v>
      </c>
      <c r="X7">
        <f t="shared" si="13"/>
        <v>16.389999999999997</v>
      </c>
      <c r="Y7">
        <f t="shared" si="6"/>
        <v>0.12639012455516013</v>
      </c>
      <c r="AC7">
        <f t="shared" si="0"/>
        <v>179.84</v>
      </c>
      <c r="AD7" t="str">
        <f t="shared" si="7"/>
        <v/>
      </c>
    </row>
    <row r="8" spans="2:31" x14ac:dyDescent="0.3">
      <c r="B8">
        <v>0.16</v>
      </c>
      <c r="C8">
        <v>16.86</v>
      </c>
      <c r="D8">
        <f t="shared" si="8"/>
        <v>6.27</v>
      </c>
      <c r="E8">
        <f t="shared" si="1"/>
        <v>0.11245247782298405</v>
      </c>
      <c r="F8">
        <v>0.16</v>
      </c>
      <c r="G8">
        <v>24.07</v>
      </c>
      <c r="H8">
        <f t="shared" si="9"/>
        <v>1.509999999999998</v>
      </c>
      <c r="I8">
        <f t="shared" si="2"/>
        <v>0.16054158607350097</v>
      </c>
      <c r="J8">
        <v>0.16</v>
      </c>
      <c r="K8">
        <v>70.64</v>
      </c>
      <c r="L8">
        <f t="shared" si="10"/>
        <v>2.8700000000000045</v>
      </c>
      <c r="M8">
        <f t="shared" si="3"/>
        <v>0.47115320482892015</v>
      </c>
      <c r="N8">
        <v>0.16</v>
      </c>
      <c r="O8">
        <v>22.27</v>
      </c>
      <c r="P8">
        <f t="shared" si="11"/>
        <v>1.8500000000000014</v>
      </c>
      <c r="Q8">
        <f t="shared" si="4"/>
        <v>0.1485359834589475</v>
      </c>
      <c r="R8">
        <v>0.16</v>
      </c>
      <c r="S8">
        <v>4.38</v>
      </c>
      <c r="T8">
        <f t="shared" si="12"/>
        <v>6.39</v>
      </c>
      <c r="U8">
        <f t="shared" si="5"/>
        <v>2.9213633028746747E-2</v>
      </c>
      <c r="V8">
        <v>0.16</v>
      </c>
      <c r="W8">
        <v>11.71</v>
      </c>
      <c r="X8">
        <f t="shared" si="13"/>
        <v>11.02</v>
      </c>
      <c r="Y8">
        <f t="shared" si="6"/>
        <v>7.810311478690056E-2</v>
      </c>
      <c r="AC8">
        <f t="shared" si="0"/>
        <v>149.93</v>
      </c>
      <c r="AD8" t="str">
        <f t="shared" si="7"/>
        <v/>
      </c>
    </row>
    <row r="9" spans="2:31" x14ac:dyDescent="0.3">
      <c r="B9" s="3">
        <v>0.2</v>
      </c>
      <c r="C9" s="3">
        <v>13.18</v>
      </c>
      <c r="D9" s="3">
        <f t="shared" si="8"/>
        <v>3.6799999999999997</v>
      </c>
      <c r="E9">
        <f t="shared" si="1"/>
        <v>9.9697428139183059E-2</v>
      </c>
      <c r="F9" s="3">
        <v>0.2</v>
      </c>
      <c r="G9" s="3">
        <v>22.91</v>
      </c>
      <c r="H9" s="3">
        <f t="shared" si="9"/>
        <v>1.1600000000000001</v>
      </c>
      <c r="I9">
        <f t="shared" si="2"/>
        <v>0.17329803328290472</v>
      </c>
      <c r="J9" s="3">
        <v>0.2</v>
      </c>
      <c r="K9" s="3">
        <v>67.290000000000006</v>
      </c>
      <c r="L9" s="3">
        <f t="shared" si="10"/>
        <v>3.3499999999999943</v>
      </c>
      <c r="M9">
        <f t="shared" si="3"/>
        <v>0.50900151285930417</v>
      </c>
      <c r="N9" s="3">
        <v>0.2</v>
      </c>
      <c r="O9" s="3">
        <v>21.02</v>
      </c>
      <c r="P9" s="3">
        <f t="shared" si="11"/>
        <v>1.25</v>
      </c>
      <c r="Q9">
        <f t="shared" si="4"/>
        <v>0.15900151285930408</v>
      </c>
      <c r="R9" s="3">
        <v>0.2</v>
      </c>
      <c r="S9" s="3">
        <v>3.1</v>
      </c>
      <c r="T9" s="3">
        <f t="shared" si="12"/>
        <v>1.2799999999999998</v>
      </c>
      <c r="U9">
        <f t="shared" si="5"/>
        <v>2.3449319213313165E-2</v>
      </c>
      <c r="V9">
        <v>0.2</v>
      </c>
      <c r="W9">
        <v>4.7</v>
      </c>
      <c r="X9">
        <f t="shared" si="13"/>
        <v>7.0100000000000007</v>
      </c>
      <c r="Y9">
        <f t="shared" si="6"/>
        <v>3.555219364599093E-2</v>
      </c>
      <c r="AC9">
        <f t="shared" si="0"/>
        <v>132.19999999999999</v>
      </c>
      <c r="AD9" t="str">
        <f t="shared" si="7"/>
        <v/>
      </c>
    </row>
    <row r="10" spans="2:31" x14ac:dyDescent="0.3">
      <c r="B10" s="3">
        <v>0.24</v>
      </c>
      <c r="C10" s="3">
        <v>11.24</v>
      </c>
      <c r="D10" s="3">
        <f t="shared" si="8"/>
        <v>1.9399999999999995</v>
      </c>
      <c r="E10">
        <f t="shared" si="1"/>
        <v>9.2617007251153599E-2</v>
      </c>
      <c r="F10" s="3">
        <v>0.24</v>
      </c>
      <c r="G10" s="3">
        <v>21.87</v>
      </c>
      <c r="H10" s="3">
        <f t="shared" si="9"/>
        <v>1.0399999999999991</v>
      </c>
      <c r="I10">
        <f t="shared" si="2"/>
        <v>0.18020764667106132</v>
      </c>
      <c r="J10" s="3">
        <v>0.24</v>
      </c>
      <c r="K10" s="3">
        <v>63.41</v>
      </c>
      <c r="L10" s="3">
        <f t="shared" si="10"/>
        <v>3.8800000000000097</v>
      </c>
      <c r="M10">
        <f t="shared" si="3"/>
        <v>0.52249505603164137</v>
      </c>
      <c r="N10" s="3">
        <v>0.24</v>
      </c>
      <c r="O10" s="3">
        <v>19.809999999999999</v>
      </c>
      <c r="P10" s="3">
        <f t="shared" si="11"/>
        <v>1.2100000000000009</v>
      </c>
      <c r="Q10">
        <f t="shared" si="4"/>
        <v>0.16323335530652602</v>
      </c>
      <c r="R10" s="3">
        <v>0.24</v>
      </c>
      <c r="S10" s="3">
        <v>2.83</v>
      </c>
      <c r="T10" s="3">
        <f t="shared" si="12"/>
        <v>0.27</v>
      </c>
      <c r="U10">
        <f t="shared" si="5"/>
        <v>2.3319050758075149E-2</v>
      </c>
      <c r="V10" s="3">
        <v>0.24</v>
      </c>
      <c r="W10" s="3">
        <v>2.2000000000000002</v>
      </c>
      <c r="X10" s="3">
        <f t="shared" si="13"/>
        <v>2.5</v>
      </c>
      <c r="Y10">
        <f t="shared" si="6"/>
        <v>1.8127883981542518E-2</v>
      </c>
      <c r="AC10">
        <f t="shared" si="0"/>
        <v>121.36</v>
      </c>
      <c r="AD10" t="str">
        <f t="shared" si="7"/>
        <v/>
      </c>
    </row>
    <row r="11" spans="2:31" x14ac:dyDescent="0.3">
      <c r="B11" s="5">
        <v>0.27</v>
      </c>
      <c r="C11" s="5">
        <v>10.28</v>
      </c>
      <c r="D11" s="5">
        <f t="shared" si="8"/>
        <v>0.96000000000000085</v>
      </c>
      <c r="E11">
        <f t="shared" si="1"/>
        <v>9.1158996186929131E-2</v>
      </c>
      <c r="F11" s="3">
        <v>0.27</v>
      </c>
      <c r="G11" s="3">
        <v>20.88</v>
      </c>
      <c r="H11" s="3">
        <f t="shared" si="9"/>
        <v>0.99000000000000199</v>
      </c>
      <c r="I11">
        <f t="shared" si="2"/>
        <v>0.1851556264964086</v>
      </c>
      <c r="J11" s="3">
        <v>0.28000000000000003</v>
      </c>
      <c r="K11" s="3">
        <v>59.2</v>
      </c>
      <c r="L11" s="3">
        <f t="shared" si="10"/>
        <v>4.2099999999999937</v>
      </c>
      <c r="M11">
        <f t="shared" si="3"/>
        <v>0.52496231267180982</v>
      </c>
      <c r="N11" s="3">
        <v>0.27</v>
      </c>
      <c r="O11" s="3">
        <v>18.170000000000002</v>
      </c>
      <c r="P11" s="3">
        <f t="shared" si="11"/>
        <v>1.639999999999997</v>
      </c>
      <c r="Q11">
        <f t="shared" si="4"/>
        <v>0.16112441252106058</v>
      </c>
      <c r="R11" s="3">
        <v>0.27</v>
      </c>
      <c r="S11" s="3">
        <v>2.65</v>
      </c>
      <c r="T11" s="3">
        <f t="shared" si="12"/>
        <v>0.18000000000000016</v>
      </c>
      <c r="U11">
        <f t="shared" si="5"/>
        <v>2.3499157577369863E-2</v>
      </c>
      <c r="V11" s="3">
        <v>0.27</v>
      </c>
      <c r="W11" s="3">
        <v>1.59</v>
      </c>
      <c r="X11">
        <f t="shared" si="13"/>
        <v>0.6100000000000001</v>
      </c>
      <c r="Y11">
        <f t="shared" si="6"/>
        <v>1.409949454642192E-2</v>
      </c>
      <c r="AC11">
        <f t="shared" si="0"/>
        <v>112.77000000000001</v>
      </c>
      <c r="AD11" t="str">
        <f t="shared" si="7"/>
        <v/>
      </c>
    </row>
    <row r="12" spans="2:31" x14ac:dyDescent="0.3">
      <c r="B12" s="5">
        <v>0.31</v>
      </c>
      <c r="C12" s="5">
        <v>9.43</v>
      </c>
      <c r="D12" s="5">
        <f t="shared" si="8"/>
        <v>0.84999999999999964</v>
      </c>
      <c r="E12">
        <f t="shared" si="1"/>
        <v>9.0856537238654986E-2</v>
      </c>
      <c r="F12" s="3">
        <v>0.31</v>
      </c>
      <c r="G12" s="3">
        <v>19.98</v>
      </c>
      <c r="H12" s="3">
        <f t="shared" si="9"/>
        <v>0.89999999999999858</v>
      </c>
      <c r="I12">
        <f t="shared" si="2"/>
        <v>0.19250409480682149</v>
      </c>
      <c r="J12" s="3">
        <v>0.32</v>
      </c>
      <c r="K12" s="3">
        <v>54.75</v>
      </c>
      <c r="L12" s="3">
        <f t="shared" si="10"/>
        <v>4.4500000000000028</v>
      </c>
      <c r="M12">
        <f t="shared" si="3"/>
        <v>0.52750746700067452</v>
      </c>
      <c r="N12" s="3">
        <v>0.31</v>
      </c>
      <c r="O12" s="3">
        <v>15.99</v>
      </c>
      <c r="P12" s="3">
        <f t="shared" si="11"/>
        <v>2.1800000000000015</v>
      </c>
      <c r="Q12">
        <f t="shared" si="4"/>
        <v>0.15406108488293671</v>
      </c>
      <c r="R12" s="3">
        <v>0.31</v>
      </c>
      <c r="S12" s="3">
        <v>2.4900000000000002</v>
      </c>
      <c r="T12" s="3">
        <f t="shared" si="12"/>
        <v>0.1599999999999997</v>
      </c>
      <c r="U12">
        <f t="shared" si="5"/>
        <v>2.3990750554003279E-2</v>
      </c>
      <c r="V12" s="3">
        <v>0.31</v>
      </c>
      <c r="W12" s="3">
        <v>1.1499999999999999</v>
      </c>
      <c r="X12">
        <f t="shared" si="13"/>
        <v>0.44000000000000017</v>
      </c>
      <c r="Y12">
        <f t="shared" si="6"/>
        <v>1.1080065516909144E-2</v>
      </c>
      <c r="AC12">
        <f t="shared" si="0"/>
        <v>103.78999999999999</v>
      </c>
      <c r="AD12" t="str">
        <f t="shared" si="7"/>
        <v/>
      </c>
    </row>
    <row r="13" spans="2:31" x14ac:dyDescent="0.3">
      <c r="B13" s="4">
        <v>0.36</v>
      </c>
      <c r="C13" s="4">
        <v>8.67</v>
      </c>
      <c r="D13" s="4">
        <f t="shared" si="8"/>
        <v>0.75999999999999979</v>
      </c>
      <c r="E13">
        <f t="shared" si="1"/>
        <v>9.0947235917339775E-2</v>
      </c>
      <c r="F13" s="3">
        <v>0.35</v>
      </c>
      <c r="G13" s="3">
        <v>19.190000000000001</v>
      </c>
      <c r="H13" s="3">
        <f t="shared" si="9"/>
        <v>0.78999999999999915</v>
      </c>
      <c r="I13">
        <f t="shared" si="2"/>
        <v>0.20130074478128607</v>
      </c>
      <c r="J13" s="3">
        <v>0.36</v>
      </c>
      <c r="K13" s="3">
        <v>51.1</v>
      </c>
      <c r="L13" s="3">
        <f t="shared" si="10"/>
        <v>3.6499999999999986</v>
      </c>
      <c r="M13">
        <f t="shared" si="3"/>
        <v>0.5360327284170775</v>
      </c>
      <c r="N13" s="4">
        <v>0.35</v>
      </c>
      <c r="O13" s="4">
        <v>13.32</v>
      </c>
      <c r="P13" s="4">
        <f t="shared" si="11"/>
        <v>2.67</v>
      </c>
      <c r="Q13">
        <f t="shared" si="4"/>
        <v>0.13972516521556699</v>
      </c>
      <c r="R13" s="4">
        <v>0.35</v>
      </c>
      <c r="S13" s="4">
        <v>2.35</v>
      </c>
      <c r="T13" s="4">
        <f t="shared" si="12"/>
        <v>0.14000000000000012</v>
      </c>
      <c r="U13">
        <f t="shared" si="5"/>
        <v>2.4651211580824506E-2</v>
      </c>
      <c r="V13" s="4">
        <v>0.35</v>
      </c>
      <c r="W13" s="4">
        <v>0.7</v>
      </c>
      <c r="X13" s="4">
        <f t="shared" si="13"/>
        <v>0.44999999999999996</v>
      </c>
      <c r="Y13">
        <f t="shared" si="6"/>
        <v>7.3429140879051709E-3</v>
      </c>
      <c r="AC13">
        <f t="shared" si="0"/>
        <v>95.33</v>
      </c>
      <c r="AD13">
        <f t="shared" si="7"/>
        <v>4.6700000000000017</v>
      </c>
    </row>
    <row r="14" spans="2:31" x14ac:dyDescent="0.3">
      <c r="B14" s="4">
        <v>0.4</v>
      </c>
      <c r="C14" s="4">
        <v>8.17</v>
      </c>
      <c r="D14" s="4">
        <f t="shared" si="8"/>
        <v>0.5</v>
      </c>
      <c r="E14">
        <f t="shared" si="1"/>
        <v>9.2714480254198817E-2</v>
      </c>
      <c r="F14" s="3">
        <v>0.39</v>
      </c>
      <c r="G14" s="3">
        <v>18.52</v>
      </c>
      <c r="H14" s="3">
        <f t="shared" si="9"/>
        <v>0.67000000000000171</v>
      </c>
      <c r="I14">
        <f t="shared" si="2"/>
        <v>0.21016795279164774</v>
      </c>
      <c r="J14" s="3">
        <v>0.4</v>
      </c>
      <c r="K14" s="3">
        <v>48.33</v>
      </c>
      <c r="L14" s="3">
        <f t="shared" si="10"/>
        <v>2.7700000000000031</v>
      </c>
      <c r="M14">
        <f t="shared" si="3"/>
        <v>0.54845665002269628</v>
      </c>
      <c r="N14" s="4">
        <v>0.39</v>
      </c>
      <c r="O14" s="4">
        <v>10.55</v>
      </c>
      <c r="P14" s="4">
        <f t="shared" si="11"/>
        <v>2.7699999999999996</v>
      </c>
      <c r="Q14">
        <f t="shared" si="4"/>
        <v>0.11972310485701317</v>
      </c>
      <c r="R14" s="4">
        <v>0.39</v>
      </c>
      <c r="S14" s="4">
        <v>2.12</v>
      </c>
      <c r="T14" s="4">
        <f t="shared" si="12"/>
        <v>0.22999999999999998</v>
      </c>
      <c r="U14">
        <f t="shared" si="5"/>
        <v>2.4058102587380843E-2</v>
      </c>
      <c r="V14" s="4">
        <v>0.39</v>
      </c>
      <c r="W14" s="4">
        <v>0.43</v>
      </c>
      <c r="X14" s="4">
        <f t="shared" si="13"/>
        <v>0.26999999999999996</v>
      </c>
      <c r="Y14">
        <f t="shared" si="6"/>
        <v>4.879709487063095E-3</v>
      </c>
      <c r="AC14">
        <f t="shared" si="0"/>
        <v>88.12</v>
      </c>
      <c r="AD14">
        <f t="shared" si="7"/>
        <v>11.879999999999995</v>
      </c>
      <c r="AE14">
        <f>C14/G14</f>
        <v>0.44114470842332615</v>
      </c>
    </row>
    <row r="15" spans="2:31" x14ac:dyDescent="0.3">
      <c r="B15">
        <v>0.44</v>
      </c>
      <c r="C15">
        <v>7.74</v>
      </c>
      <c r="D15">
        <f t="shared" si="8"/>
        <v>0.42999999999999972</v>
      </c>
      <c r="E15">
        <f t="shared" si="1"/>
        <v>9.353474320241692E-2</v>
      </c>
      <c r="F15">
        <v>0.43</v>
      </c>
      <c r="G15">
        <v>17.97</v>
      </c>
      <c r="H15">
        <f t="shared" si="9"/>
        <v>0.55000000000000071</v>
      </c>
      <c r="I15">
        <f t="shared" si="2"/>
        <v>0.21716012084592143</v>
      </c>
      <c r="J15">
        <v>0.44</v>
      </c>
      <c r="K15">
        <v>46.26</v>
      </c>
      <c r="L15">
        <f t="shared" si="10"/>
        <v>2.0700000000000003</v>
      </c>
      <c r="M15">
        <f t="shared" si="3"/>
        <v>0.55903323262839877</v>
      </c>
      <c r="N15">
        <v>0.43</v>
      </c>
      <c r="O15">
        <v>8.61</v>
      </c>
      <c r="P15">
        <f t="shared" si="11"/>
        <v>1.9400000000000013</v>
      </c>
      <c r="Q15">
        <f t="shared" si="4"/>
        <v>0.10404833836858006</v>
      </c>
      <c r="R15">
        <v>0.43</v>
      </c>
      <c r="S15">
        <v>1.84</v>
      </c>
      <c r="T15">
        <f t="shared" si="12"/>
        <v>0.28000000000000003</v>
      </c>
      <c r="U15">
        <f t="shared" si="5"/>
        <v>2.2235649546827795E-2</v>
      </c>
      <c r="V15" s="3">
        <v>0.43</v>
      </c>
      <c r="W15" s="3">
        <v>0.33</v>
      </c>
      <c r="X15">
        <f t="shared" si="13"/>
        <v>9.9999999999999978E-2</v>
      </c>
      <c r="Y15">
        <f t="shared" si="6"/>
        <v>3.9879154078549849E-3</v>
      </c>
      <c r="AC15">
        <f t="shared" si="0"/>
        <v>82.75</v>
      </c>
      <c r="AD15">
        <f t="shared" si="7"/>
        <v>17.25</v>
      </c>
    </row>
    <row r="16" spans="2:31" s="2" customFormat="1" x14ac:dyDescent="0.3">
      <c r="B16" s="2">
        <v>0.48</v>
      </c>
      <c r="C16" s="2">
        <v>7.35</v>
      </c>
      <c r="D16" s="2">
        <f t="shared" si="8"/>
        <v>0.39000000000000057</v>
      </c>
      <c r="E16">
        <f t="shared" si="1"/>
        <v>9.3547155402825516E-2</v>
      </c>
      <c r="F16" s="2">
        <v>0.47</v>
      </c>
      <c r="G16" s="2">
        <v>17.5</v>
      </c>
      <c r="H16" s="2">
        <f t="shared" si="9"/>
        <v>0.46999999999999886</v>
      </c>
      <c r="I16">
        <f t="shared" si="2"/>
        <v>0.22273132238767979</v>
      </c>
      <c r="J16" s="2">
        <v>0.47</v>
      </c>
      <c r="K16" s="2">
        <v>44.5</v>
      </c>
      <c r="L16" s="2">
        <f t="shared" si="10"/>
        <v>1.759999999999998</v>
      </c>
      <c r="M16">
        <f t="shared" si="3"/>
        <v>0.56637393407152858</v>
      </c>
      <c r="N16" s="2">
        <v>0.47</v>
      </c>
      <c r="O16" s="2">
        <v>7.31</v>
      </c>
      <c r="P16" s="2">
        <f t="shared" si="11"/>
        <v>1.2999999999999998</v>
      </c>
      <c r="Q16">
        <f t="shared" si="4"/>
        <v>9.3038055237367953E-2</v>
      </c>
      <c r="R16" s="2">
        <v>0.47</v>
      </c>
      <c r="S16" s="2">
        <v>1.64</v>
      </c>
      <c r="T16" s="2">
        <f t="shared" si="12"/>
        <v>0.20000000000000018</v>
      </c>
      <c r="U16">
        <f t="shared" si="5"/>
        <v>2.0873106783759705E-2</v>
      </c>
      <c r="V16" s="2">
        <v>0.47</v>
      </c>
      <c r="W16" s="2">
        <v>0.27</v>
      </c>
      <c r="X16" s="2">
        <f t="shared" si="13"/>
        <v>0.06</v>
      </c>
      <c r="Y16">
        <f t="shared" si="6"/>
        <v>3.4364261168384883E-3</v>
      </c>
      <c r="AC16" s="2">
        <f t="shared" si="0"/>
        <v>78.569999999999993</v>
      </c>
      <c r="AD16" s="2">
        <f t="shared" si="7"/>
        <v>21.430000000000007</v>
      </c>
    </row>
    <row r="17" spans="1:31" s="2" customFormat="1" x14ac:dyDescent="0.3">
      <c r="B17" s="2">
        <v>0.52</v>
      </c>
      <c r="C17" s="2">
        <v>7</v>
      </c>
      <c r="D17" s="2">
        <f t="shared" si="8"/>
        <v>0.34999999999999964</v>
      </c>
      <c r="E17">
        <f t="shared" si="1"/>
        <v>9.3383137673425834E-2</v>
      </c>
      <c r="F17" s="2">
        <v>0.51</v>
      </c>
      <c r="G17" s="2">
        <v>17.100000000000001</v>
      </c>
      <c r="H17" s="2">
        <f t="shared" si="9"/>
        <v>0.39999999999999858</v>
      </c>
      <c r="I17">
        <f t="shared" si="2"/>
        <v>0.22812166488794028</v>
      </c>
      <c r="J17" s="4">
        <v>0.51</v>
      </c>
      <c r="K17" s="4">
        <v>42.76</v>
      </c>
      <c r="L17" s="4">
        <f t="shared" si="10"/>
        <v>1.740000000000002</v>
      </c>
      <c r="M17">
        <f t="shared" si="3"/>
        <v>0.57043756670224122</v>
      </c>
      <c r="N17" s="2">
        <v>0.51</v>
      </c>
      <c r="O17" s="2">
        <v>6.36</v>
      </c>
      <c r="P17" s="2">
        <f t="shared" si="11"/>
        <v>0.94999999999999929</v>
      </c>
      <c r="Q17">
        <f t="shared" si="4"/>
        <v>8.4845250800426902E-2</v>
      </c>
      <c r="R17" s="2">
        <v>0.51</v>
      </c>
      <c r="S17" s="2">
        <v>1.5</v>
      </c>
      <c r="T17" s="2">
        <f t="shared" si="12"/>
        <v>0.1399999999999999</v>
      </c>
      <c r="U17">
        <f t="shared" si="5"/>
        <v>2.0010672358591251E-2</v>
      </c>
      <c r="V17" s="2">
        <v>0.51</v>
      </c>
      <c r="W17" s="2">
        <v>0.24</v>
      </c>
      <c r="X17" s="2">
        <f t="shared" si="13"/>
        <v>3.0000000000000027E-2</v>
      </c>
      <c r="Y17">
        <f t="shared" si="6"/>
        <v>3.2017075773745998E-3</v>
      </c>
      <c r="AC17" s="2">
        <f t="shared" si="0"/>
        <v>74.959999999999994</v>
      </c>
      <c r="AD17" s="2">
        <f t="shared" si="7"/>
        <v>25.040000000000006</v>
      </c>
    </row>
    <row r="18" spans="1:31" x14ac:dyDescent="0.3">
      <c r="B18">
        <v>0.56000000000000005</v>
      </c>
      <c r="C18">
        <v>6.7</v>
      </c>
      <c r="D18">
        <f t="shared" si="8"/>
        <v>0.29999999999999982</v>
      </c>
      <c r="E18">
        <f t="shared" si="1"/>
        <v>9.3666992870124408E-2</v>
      </c>
      <c r="F18">
        <v>0.55000000000000004</v>
      </c>
      <c r="G18">
        <v>16.77</v>
      </c>
      <c r="H18">
        <f t="shared" si="9"/>
        <v>0.33000000000000185</v>
      </c>
      <c r="I18">
        <f t="shared" si="2"/>
        <v>0.23444708513910242</v>
      </c>
      <c r="J18" s="4">
        <v>0.55000000000000004</v>
      </c>
      <c r="K18" s="4">
        <v>40.9</v>
      </c>
      <c r="L18" s="4">
        <f t="shared" si="10"/>
        <v>1.8599999999999994</v>
      </c>
      <c r="M18">
        <f t="shared" si="3"/>
        <v>0.57178806095344592</v>
      </c>
      <c r="N18">
        <v>0.55000000000000004</v>
      </c>
      <c r="O18">
        <v>5.54</v>
      </c>
      <c r="P18">
        <f t="shared" si="11"/>
        <v>0.82000000000000028</v>
      </c>
      <c r="Q18">
        <f t="shared" si="4"/>
        <v>7.7450020970222272E-2</v>
      </c>
      <c r="R18">
        <v>0.55000000000000004</v>
      </c>
      <c r="S18">
        <v>1.4</v>
      </c>
      <c r="T18">
        <f t="shared" si="12"/>
        <v>0.10000000000000009</v>
      </c>
      <c r="U18">
        <f t="shared" si="5"/>
        <v>1.9572207465399127E-2</v>
      </c>
      <c r="V18" s="3">
        <v>0.55000000000000004</v>
      </c>
      <c r="W18" s="3">
        <v>0.22</v>
      </c>
      <c r="X18">
        <f t="shared" si="13"/>
        <v>1.999999999999999E-2</v>
      </c>
      <c r="Y18">
        <f t="shared" si="6"/>
        <v>3.0756326017055773E-3</v>
      </c>
      <c r="AC18">
        <f t="shared" si="0"/>
        <v>71.530000000000015</v>
      </c>
      <c r="AD18">
        <f t="shared" si="7"/>
        <v>28.469999999999985</v>
      </c>
    </row>
    <row r="19" spans="1:31" x14ac:dyDescent="0.3">
      <c r="B19">
        <v>0.59</v>
      </c>
      <c r="C19">
        <v>6.43</v>
      </c>
      <c r="D19">
        <f t="shared" si="8"/>
        <v>0.27000000000000046</v>
      </c>
      <c r="E19">
        <f t="shared" si="1"/>
        <v>9.4531020288150525E-2</v>
      </c>
      <c r="F19" s="4">
        <v>0.59</v>
      </c>
      <c r="G19" s="4">
        <v>16.5</v>
      </c>
      <c r="H19" s="4">
        <f t="shared" si="9"/>
        <v>0.26999999999999957</v>
      </c>
      <c r="I19">
        <f t="shared" si="2"/>
        <v>0.24257571302558067</v>
      </c>
      <c r="J19">
        <v>0.59</v>
      </c>
      <c r="K19">
        <v>38.81</v>
      </c>
      <c r="L19">
        <f t="shared" si="10"/>
        <v>2.0899999999999963</v>
      </c>
      <c r="M19">
        <f t="shared" si="3"/>
        <v>0.57056748015289616</v>
      </c>
      <c r="N19">
        <v>0.59</v>
      </c>
      <c r="O19">
        <v>4.7699999999999996</v>
      </c>
      <c r="P19">
        <f t="shared" si="11"/>
        <v>0.77000000000000046</v>
      </c>
      <c r="Q19">
        <f t="shared" si="4"/>
        <v>7.0126433401940594E-2</v>
      </c>
      <c r="R19">
        <v>0.59</v>
      </c>
      <c r="S19">
        <v>1.31</v>
      </c>
      <c r="T19">
        <f t="shared" si="12"/>
        <v>8.9999999999999858E-2</v>
      </c>
      <c r="U19">
        <f t="shared" si="5"/>
        <v>1.9259041458394587E-2</v>
      </c>
      <c r="V19" s="3">
        <v>0.59</v>
      </c>
      <c r="W19" s="3">
        <v>0.2</v>
      </c>
      <c r="X19">
        <f t="shared" si="13"/>
        <v>1.999999999999999E-2</v>
      </c>
      <c r="Y19">
        <f t="shared" si="6"/>
        <v>2.9403116730373417E-3</v>
      </c>
      <c r="AC19">
        <f t="shared" si="0"/>
        <v>68.02000000000001</v>
      </c>
      <c r="AD19">
        <f t="shared" si="7"/>
        <v>31.97999999999999</v>
      </c>
      <c r="AE19">
        <f>C19/G19</f>
        <v>0.38969696969696965</v>
      </c>
    </row>
    <row r="20" spans="1:31" x14ac:dyDescent="0.3">
      <c r="B20">
        <v>0.63</v>
      </c>
      <c r="C20">
        <v>6.15</v>
      </c>
      <c r="D20">
        <f t="shared" si="8"/>
        <v>0.27999999999999936</v>
      </c>
      <c r="E20">
        <f t="shared" si="1"/>
        <v>9.5556246115599763E-2</v>
      </c>
      <c r="F20" s="4">
        <v>0.63</v>
      </c>
      <c r="G20" s="4">
        <v>16.260000000000002</v>
      </c>
      <c r="H20" s="4">
        <f t="shared" si="9"/>
        <v>0.23999999999999844</v>
      </c>
      <c r="I20">
        <f t="shared" si="2"/>
        <v>0.25264139216904913</v>
      </c>
      <c r="J20">
        <v>0.63</v>
      </c>
      <c r="K20">
        <v>36.5</v>
      </c>
      <c r="L20">
        <f t="shared" si="10"/>
        <v>2.3100000000000023</v>
      </c>
      <c r="M20">
        <f t="shared" si="3"/>
        <v>0.56712243629583592</v>
      </c>
      <c r="N20">
        <v>0.63</v>
      </c>
      <c r="O20">
        <v>4.03</v>
      </c>
      <c r="P20">
        <f t="shared" si="11"/>
        <v>0.73999999999999932</v>
      </c>
      <c r="Q20">
        <f t="shared" si="4"/>
        <v>6.2616532007458051E-2</v>
      </c>
      <c r="R20">
        <v>0.63</v>
      </c>
      <c r="S20">
        <v>1.23</v>
      </c>
      <c r="T20">
        <f t="shared" si="12"/>
        <v>8.0000000000000071E-2</v>
      </c>
      <c r="U20">
        <f t="shared" si="5"/>
        <v>1.911124922311995E-2</v>
      </c>
      <c r="V20" s="3">
        <v>0.63</v>
      </c>
      <c r="W20" s="3">
        <v>0.19</v>
      </c>
      <c r="X20">
        <f t="shared" si="13"/>
        <v>1.0000000000000009E-2</v>
      </c>
      <c r="Y20">
        <f t="shared" si="6"/>
        <v>2.9521441889372281E-3</v>
      </c>
      <c r="AC20">
        <f t="shared" si="0"/>
        <v>64.36</v>
      </c>
      <c r="AD20">
        <f t="shared" si="7"/>
        <v>35.64</v>
      </c>
    </row>
    <row r="21" spans="1:31" x14ac:dyDescent="0.3">
      <c r="B21">
        <v>0.67</v>
      </c>
      <c r="C21">
        <v>5.87</v>
      </c>
      <c r="D21">
        <f t="shared" si="8"/>
        <v>0.28000000000000025</v>
      </c>
      <c r="E21">
        <f t="shared" si="1"/>
        <v>9.7105045492142258E-2</v>
      </c>
      <c r="F21">
        <v>0.67</v>
      </c>
      <c r="G21">
        <v>16.010000000000002</v>
      </c>
      <c r="H21">
        <f t="shared" si="9"/>
        <v>0.25</v>
      </c>
      <c r="I21">
        <f t="shared" si="2"/>
        <v>0.26484698097601322</v>
      </c>
      <c r="J21">
        <v>0.67</v>
      </c>
      <c r="K21">
        <v>33.950000000000003</v>
      </c>
      <c r="L21">
        <f t="shared" si="10"/>
        <v>2.5499999999999972</v>
      </c>
      <c r="M21">
        <f t="shared" si="3"/>
        <v>0.5616211745244003</v>
      </c>
      <c r="N21">
        <v>0.67</v>
      </c>
      <c r="O21">
        <v>3.32</v>
      </c>
      <c r="P21">
        <f t="shared" si="11"/>
        <v>0.71000000000000041</v>
      </c>
      <c r="Q21">
        <f t="shared" si="4"/>
        <v>5.4921422663358137E-2</v>
      </c>
      <c r="R21">
        <v>0.67</v>
      </c>
      <c r="S21">
        <v>1.1299999999999999</v>
      </c>
      <c r="T21">
        <f t="shared" si="12"/>
        <v>0.10000000000000009</v>
      </c>
      <c r="U21">
        <f t="shared" si="5"/>
        <v>1.8693134822167074E-2</v>
      </c>
      <c r="V21" s="3">
        <v>0.67</v>
      </c>
      <c r="W21" s="3">
        <v>0.17</v>
      </c>
      <c r="X21">
        <f t="shared" si="13"/>
        <v>1.999999999999999E-2</v>
      </c>
      <c r="Y21">
        <f t="shared" si="6"/>
        <v>2.8122415219189408E-3</v>
      </c>
      <c r="AC21">
        <f t="shared" si="0"/>
        <v>60.45000000000001</v>
      </c>
      <c r="AD21">
        <f t="shared" si="7"/>
        <v>39.54999999999999</v>
      </c>
    </row>
    <row r="22" spans="1:31" x14ac:dyDescent="0.3">
      <c r="B22">
        <v>0.71</v>
      </c>
      <c r="C22">
        <v>5.6</v>
      </c>
      <c r="D22">
        <f t="shared" si="8"/>
        <v>0.27000000000000046</v>
      </c>
      <c r="E22">
        <f t="shared" si="1"/>
        <v>9.9697347338436881E-2</v>
      </c>
      <c r="F22">
        <v>0.71</v>
      </c>
      <c r="G22">
        <v>15.74</v>
      </c>
      <c r="H22">
        <f t="shared" si="9"/>
        <v>0.27000000000000135</v>
      </c>
      <c r="I22">
        <f t="shared" si="2"/>
        <v>0.2802207584119637</v>
      </c>
      <c r="J22">
        <v>0.71</v>
      </c>
      <c r="K22">
        <v>30.94</v>
      </c>
      <c r="L22">
        <f t="shared" si="10"/>
        <v>3.0100000000000016</v>
      </c>
      <c r="M22">
        <f t="shared" si="3"/>
        <v>0.55082784404486385</v>
      </c>
      <c r="N22">
        <v>0.71</v>
      </c>
      <c r="O22">
        <v>2.71</v>
      </c>
      <c r="P22">
        <f t="shared" si="11"/>
        <v>0.60999999999999988</v>
      </c>
      <c r="Q22">
        <f t="shared" si="4"/>
        <v>4.8246394872707848E-2</v>
      </c>
      <c r="R22">
        <v>0.71</v>
      </c>
      <c r="S22">
        <v>1.02</v>
      </c>
      <c r="T22">
        <f t="shared" si="12"/>
        <v>0.10999999999999988</v>
      </c>
      <c r="U22">
        <f t="shared" si="5"/>
        <v>1.815915969378672E-2</v>
      </c>
      <c r="V22" s="3">
        <v>0.71</v>
      </c>
      <c r="W22" s="3">
        <v>0.16</v>
      </c>
      <c r="X22">
        <f t="shared" si="13"/>
        <v>1.0000000000000009E-2</v>
      </c>
      <c r="Y22">
        <f t="shared" si="6"/>
        <v>2.8484956382410541E-3</v>
      </c>
      <c r="AC22">
        <f t="shared" si="0"/>
        <v>56.17</v>
      </c>
      <c r="AD22">
        <f t="shared" si="7"/>
        <v>43.83</v>
      </c>
    </row>
    <row r="23" spans="1:31" x14ac:dyDescent="0.3">
      <c r="B23">
        <v>0.75</v>
      </c>
      <c r="C23">
        <v>5.34</v>
      </c>
      <c r="D23">
        <f t="shared" si="8"/>
        <v>0.25999999999999979</v>
      </c>
      <c r="E23">
        <f t="shared" si="1"/>
        <v>0.10296953335904357</v>
      </c>
      <c r="F23">
        <v>0.75</v>
      </c>
      <c r="G23">
        <v>15.44</v>
      </c>
      <c r="H23">
        <f t="shared" si="9"/>
        <v>0.30000000000000071</v>
      </c>
      <c r="I23">
        <f t="shared" si="2"/>
        <v>0.2977246432703432</v>
      </c>
      <c r="J23">
        <v>0.75</v>
      </c>
      <c r="K23">
        <v>27.78</v>
      </c>
      <c r="L23">
        <f t="shared" si="10"/>
        <v>3.16</v>
      </c>
      <c r="M23">
        <f t="shared" si="3"/>
        <v>0.53567296567682221</v>
      </c>
      <c r="N23">
        <v>0.75</v>
      </c>
      <c r="O23">
        <v>2.25</v>
      </c>
      <c r="P23">
        <f t="shared" si="11"/>
        <v>0.45999999999999996</v>
      </c>
      <c r="Q23">
        <f t="shared" si="4"/>
        <v>4.3386039336675668E-2</v>
      </c>
      <c r="R23">
        <v>0.75</v>
      </c>
      <c r="S23">
        <v>0.91</v>
      </c>
      <c r="T23">
        <f t="shared" si="12"/>
        <v>0.10999999999999999</v>
      </c>
      <c r="U23">
        <f t="shared" si="5"/>
        <v>1.7547242576166602E-2</v>
      </c>
      <c r="V23" s="3">
        <v>0.75</v>
      </c>
      <c r="W23" s="3">
        <v>0.14000000000000001</v>
      </c>
      <c r="X23">
        <f t="shared" si="13"/>
        <v>1.999999999999999E-2</v>
      </c>
      <c r="Y23">
        <f t="shared" si="6"/>
        <v>2.6995757809487085E-3</v>
      </c>
      <c r="AC23">
        <f t="shared" si="0"/>
        <v>51.86</v>
      </c>
      <c r="AD23">
        <f t="shared" si="7"/>
        <v>48.14</v>
      </c>
      <c r="AE23">
        <f>C23/G23</f>
        <v>0.34585492227979275</v>
      </c>
    </row>
    <row r="24" spans="1:31" x14ac:dyDescent="0.3">
      <c r="B24">
        <v>0.78</v>
      </c>
      <c r="C24">
        <v>5.0599999999999996</v>
      </c>
      <c r="D24">
        <f t="shared" si="8"/>
        <v>0.28000000000000025</v>
      </c>
      <c r="E24">
        <f t="shared" si="1"/>
        <v>0.10583559924701945</v>
      </c>
      <c r="F24">
        <v>0.78</v>
      </c>
      <c r="G24">
        <v>15.14</v>
      </c>
      <c r="H24">
        <f t="shared" si="9"/>
        <v>0.29999999999999893</v>
      </c>
      <c r="I24">
        <f t="shared" si="2"/>
        <v>0.31667015268772225</v>
      </c>
      <c r="J24">
        <v>0.78</v>
      </c>
      <c r="K24">
        <v>24.77</v>
      </c>
      <c r="L24">
        <f t="shared" si="10"/>
        <v>3.0100000000000016</v>
      </c>
      <c r="M24">
        <f t="shared" si="3"/>
        <v>0.51809244927839371</v>
      </c>
      <c r="N24">
        <v>0.78</v>
      </c>
      <c r="O24">
        <v>1.91</v>
      </c>
      <c r="P24">
        <f t="shared" si="11"/>
        <v>0.34000000000000008</v>
      </c>
      <c r="Q24">
        <f t="shared" si="4"/>
        <v>3.9949801296799835E-2</v>
      </c>
      <c r="R24">
        <v>0.78</v>
      </c>
      <c r="S24">
        <v>0.81</v>
      </c>
      <c r="T24">
        <f t="shared" si="12"/>
        <v>9.9999999999999978E-2</v>
      </c>
      <c r="U24">
        <f t="shared" si="5"/>
        <v>1.6942062330056476E-2</v>
      </c>
      <c r="V24" s="3">
        <v>0.79</v>
      </c>
      <c r="W24" s="3">
        <v>0.12</v>
      </c>
      <c r="X24">
        <f t="shared" si="13"/>
        <v>2.0000000000000018E-2</v>
      </c>
      <c r="Y24">
        <f t="shared" si="6"/>
        <v>2.5099351600083664E-3</v>
      </c>
      <c r="AC24">
        <f t="shared" si="0"/>
        <v>47.809999999999995</v>
      </c>
      <c r="AD24">
        <f t="shared" si="7"/>
        <v>52.190000000000005</v>
      </c>
    </row>
    <row r="25" spans="1:31" x14ac:dyDescent="0.3">
      <c r="B25">
        <v>0.82</v>
      </c>
      <c r="C25">
        <v>4.75</v>
      </c>
      <c r="D25">
        <f t="shared" si="8"/>
        <v>0.30999999999999961</v>
      </c>
      <c r="E25">
        <f t="shared" si="1"/>
        <v>0.10590858416945374</v>
      </c>
      <c r="F25">
        <v>0.82</v>
      </c>
      <c r="G25">
        <v>14.87</v>
      </c>
      <c r="H25">
        <f t="shared" si="9"/>
        <v>0.27000000000000135</v>
      </c>
      <c r="I25">
        <f t="shared" si="2"/>
        <v>0.33154960981047937</v>
      </c>
      <c r="J25">
        <v>0.82</v>
      </c>
      <c r="K25">
        <v>22.76</v>
      </c>
      <c r="L25">
        <f t="shared" si="10"/>
        <v>2.009999999999998</v>
      </c>
      <c r="M25">
        <f t="shared" si="3"/>
        <v>0.50746934225195106</v>
      </c>
      <c r="N25">
        <v>0.82</v>
      </c>
      <c r="O25">
        <v>1.65</v>
      </c>
      <c r="P25">
        <f t="shared" si="11"/>
        <v>0.26</v>
      </c>
      <c r="Q25">
        <f t="shared" si="4"/>
        <v>3.678929765886288E-2</v>
      </c>
      <c r="R25">
        <v>0.82</v>
      </c>
      <c r="S25">
        <v>0.73</v>
      </c>
      <c r="T25">
        <f t="shared" si="12"/>
        <v>8.0000000000000071E-2</v>
      </c>
      <c r="U25">
        <f t="shared" si="5"/>
        <v>1.6276477146042367E-2</v>
      </c>
      <c r="V25" s="3">
        <v>0.83</v>
      </c>
      <c r="W25" s="3">
        <v>0.09</v>
      </c>
      <c r="X25">
        <f t="shared" si="13"/>
        <v>0.03</v>
      </c>
      <c r="Y25">
        <f t="shared" si="6"/>
        <v>2.0066889632107026E-3</v>
      </c>
      <c r="AC25">
        <f t="shared" si="0"/>
        <v>44.849999999999994</v>
      </c>
      <c r="AD25">
        <f t="shared" si="7"/>
        <v>55.150000000000006</v>
      </c>
    </row>
    <row r="26" spans="1:31" x14ac:dyDescent="0.3">
      <c r="B26">
        <v>0.86</v>
      </c>
      <c r="C26">
        <v>4.3499999999999996</v>
      </c>
      <c r="D26">
        <f t="shared" si="8"/>
        <v>0.40000000000000036</v>
      </c>
      <c r="E26">
        <f t="shared" si="1"/>
        <v>0.10507246376811594</v>
      </c>
      <c r="F26">
        <v>0.86</v>
      </c>
      <c r="G26">
        <v>14.66</v>
      </c>
      <c r="H26">
        <f t="shared" si="9"/>
        <v>0.20999999999999908</v>
      </c>
      <c r="I26">
        <f t="shared" si="2"/>
        <v>0.35410628019323676</v>
      </c>
      <c r="J26">
        <v>0.86</v>
      </c>
      <c r="K26">
        <v>20.21</v>
      </c>
      <c r="L26">
        <f t="shared" si="10"/>
        <v>2.5500000000000007</v>
      </c>
      <c r="M26">
        <f t="shared" si="3"/>
        <v>0.48816425120772949</v>
      </c>
      <c r="N26">
        <v>0.86</v>
      </c>
      <c r="O26">
        <v>1.45</v>
      </c>
      <c r="P26">
        <f t="shared" si="11"/>
        <v>0.19999999999999996</v>
      </c>
      <c r="Q26">
        <f t="shared" si="4"/>
        <v>3.5024154589371984E-2</v>
      </c>
      <c r="R26">
        <v>0.86</v>
      </c>
      <c r="S26">
        <v>0.66</v>
      </c>
      <c r="T26">
        <f t="shared" si="12"/>
        <v>6.9999999999999951E-2</v>
      </c>
      <c r="U26">
        <f t="shared" si="5"/>
        <v>1.5942028985507249E-2</v>
      </c>
      <c r="V26" s="3">
        <v>0.87</v>
      </c>
      <c r="W26" s="3">
        <v>7.0000000000000007E-2</v>
      </c>
      <c r="X26">
        <f t="shared" si="13"/>
        <v>1.999999999999999E-2</v>
      </c>
      <c r="Y26">
        <f t="shared" si="6"/>
        <v>1.6908212560386477E-3</v>
      </c>
      <c r="AC26">
        <f t="shared" si="0"/>
        <v>41.4</v>
      </c>
      <c r="AD26">
        <f t="shared" si="7"/>
        <v>58.6</v>
      </c>
    </row>
    <row r="27" spans="1:31" x14ac:dyDescent="0.3">
      <c r="B27">
        <v>0.9</v>
      </c>
      <c r="C27">
        <v>3.82</v>
      </c>
      <c r="D27">
        <f t="shared" si="8"/>
        <v>0.5299999999999998</v>
      </c>
      <c r="E27">
        <f t="shared" si="1"/>
        <v>0.10514726121662538</v>
      </c>
      <c r="F27">
        <v>0.9</v>
      </c>
      <c r="G27">
        <v>14.45</v>
      </c>
      <c r="H27">
        <f t="shared" si="9"/>
        <v>0.21000000000000085</v>
      </c>
      <c r="I27">
        <f t="shared" si="2"/>
        <v>0.39774291219377922</v>
      </c>
      <c r="J27">
        <v>0.9</v>
      </c>
      <c r="K27">
        <v>16.2</v>
      </c>
      <c r="L27">
        <f t="shared" si="10"/>
        <v>4.0100000000000016</v>
      </c>
      <c r="M27">
        <f t="shared" si="3"/>
        <v>0.44591246903385634</v>
      </c>
      <c r="N27">
        <v>0.9</v>
      </c>
      <c r="O27">
        <v>1.22</v>
      </c>
      <c r="P27">
        <f t="shared" si="11"/>
        <v>0.22999999999999998</v>
      </c>
      <c r="Q27">
        <f t="shared" si="4"/>
        <v>3.3581062482796589E-2</v>
      </c>
      <c r="R27">
        <v>0.9</v>
      </c>
      <c r="S27">
        <v>0.6</v>
      </c>
      <c r="T27">
        <f t="shared" si="12"/>
        <v>6.0000000000000053E-2</v>
      </c>
      <c r="U27">
        <f t="shared" si="5"/>
        <v>1.6515276630883566E-2</v>
      </c>
      <c r="V27" s="3">
        <v>0.91</v>
      </c>
      <c r="W27" s="3">
        <v>0.04</v>
      </c>
      <c r="X27">
        <f t="shared" si="13"/>
        <v>3.0000000000000006E-2</v>
      </c>
      <c r="Y27">
        <f t="shared" si="6"/>
        <v>1.1010184420589045E-3</v>
      </c>
      <c r="AC27">
        <f t="shared" si="0"/>
        <v>36.33</v>
      </c>
      <c r="AD27">
        <f t="shared" si="7"/>
        <v>63.67</v>
      </c>
    </row>
    <row r="28" spans="1:31" x14ac:dyDescent="0.3">
      <c r="B28">
        <v>0.94</v>
      </c>
      <c r="C28">
        <v>3.05</v>
      </c>
      <c r="D28">
        <f t="shared" si="8"/>
        <v>0.77</v>
      </c>
      <c r="E28">
        <f t="shared" si="1"/>
        <v>0.10634588563458856</v>
      </c>
      <c r="F28">
        <v>0.94</v>
      </c>
      <c r="G28">
        <v>14.15</v>
      </c>
      <c r="H28">
        <f t="shared" si="9"/>
        <v>0.29999999999999893</v>
      </c>
      <c r="I28">
        <f t="shared" si="2"/>
        <v>0.49337517433751743</v>
      </c>
      <c r="J28">
        <v>0.94</v>
      </c>
      <c r="K28">
        <v>10.06</v>
      </c>
      <c r="L28">
        <f t="shared" si="10"/>
        <v>6.1399999999999988</v>
      </c>
      <c r="M28">
        <f t="shared" si="3"/>
        <v>0.35076708507670851</v>
      </c>
      <c r="N28">
        <v>0.94</v>
      </c>
      <c r="O28">
        <v>0.88</v>
      </c>
      <c r="P28">
        <f t="shared" si="11"/>
        <v>0.33999999999999997</v>
      </c>
      <c r="Q28">
        <f t="shared" si="4"/>
        <v>3.0683403068340307E-2</v>
      </c>
      <c r="R28">
        <v>0.94</v>
      </c>
      <c r="S28">
        <v>0.51</v>
      </c>
      <c r="T28">
        <f t="shared" si="12"/>
        <v>8.9999999999999969E-2</v>
      </c>
      <c r="U28">
        <f t="shared" si="5"/>
        <v>1.7782426778242679E-2</v>
      </c>
      <c r="V28" s="3">
        <v>0.95</v>
      </c>
      <c r="W28" s="3">
        <v>0.03</v>
      </c>
      <c r="X28">
        <f t="shared" si="13"/>
        <v>1.0000000000000002E-2</v>
      </c>
      <c r="Y28">
        <f t="shared" si="6"/>
        <v>1.0460251046025104E-3</v>
      </c>
      <c r="AC28">
        <f t="shared" si="0"/>
        <v>28.68</v>
      </c>
      <c r="AD28">
        <f t="shared" si="7"/>
        <v>71.319999999999993</v>
      </c>
      <c r="AE28">
        <f>C28/G28</f>
        <v>0.21554770318021199</v>
      </c>
    </row>
    <row r="29" spans="1:31" x14ac:dyDescent="0.3">
      <c r="B29">
        <v>0.98</v>
      </c>
      <c r="C29">
        <v>2.04</v>
      </c>
      <c r="D29">
        <f t="shared" si="8"/>
        <v>1.0099999999999998</v>
      </c>
      <c r="E29">
        <f t="shared" si="1"/>
        <v>0.10856838744012771</v>
      </c>
      <c r="F29">
        <v>0.98</v>
      </c>
      <c r="G29">
        <v>13.37</v>
      </c>
      <c r="H29">
        <f t="shared" si="9"/>
        <v>0.78000000000000114</v>
      </c>
      <c r="I29">
        <f t="shared" si="2"/>
        <v>0.71154869611495464</v>
      </c>
      <c r="J29">
        <v>0.98</v>
      </c>
      <c r="K29">
        <v>2.87</v>
      </c>
      <c r="L29">
        <f t="shared" si="10"/>
        <v>7.19</v>
      </c>
      <c r="M29">
        <f t="shared" si="3"/>
        <v>0.15274081958488556</v>
      </c>
      <c r="N29">
        <v>0.98</v>
      </c>
      <c r="O29">
        <v>0.23</v>
      </c>
      <c r="P29">
        <f t="shared" si="11"/>
        <v>0.65</v>
      </c>
      <c r="Q29">
        <f t="shared" si="4"/>
        <v>1.2240553485896753E-2</v>
      </c>
      <c r="R29">
        <v>0.98</v>
      </c>
      <c r="S29">
        <v>0.25</v>
      </c>
      <c r="T29">
        <f t="shared" si="12"/>
        <v>0.26</v>
      </c>
      <c r="U29">
        <f t="shared" si="5"/>
        <v>1.3304949441192121E-2</v>
      </c>
      <c r="V29">
        <v>0.96</v>
      </c>
      <c r="W29">
        <v>0.03</v>
      </c>
      <c r="X29">
        <f t="shared" si="13"/>
        <v>0</v>
      </c>
      <c r="Y29">
        <f t="shared" si="6"/>
        <v>1.5965939329430545E-3</v>
      </c>
      <c r="AC29">
        <f t="shared" si="0"/>
        <v>18.790000000000003</v>
      </c>
      <c r="AD29">
        <f t="shared" si="7"/>
        <v>81.209999999999994</v>
      </c>
    </row>
    <row r="30" spans="1:31" x14ac:dyDescent="0.3">
      <c r="B30">
        <v>1</v>
      </c>
      <c r="C30">
        <v>1.36</v>
      </c>
      <c r="D30">
        <f t="shared" si="8"/>
        <v>0.67999999999999994</v>
      </c>
      <c r="E30">
        <f t="shared" si="1"/>
        <v>0.11390284757118931</v>
      </c>
      <c r="F30">
        <v>1</v>
      </c>
      <c r="G30">
        <v>10.33</v>
      </c>
      <c r="H30">
        <f t="shared" si="9"/>
        <v>3.0399999999999991</v>
      </c>
      <c r="I30">
        <f t="shared" si="2"/>
        <v>0.86515912897822467</v>
      </c>
      <c r="J30">
        <v>1</v>
      </c>
      <c r="K30">
        <v>0.12</v>
      </c>
      <c r="L30">
        <f t="shared" si="10"/>
        <v>2.75</v>
      </c>
      <c r="M30">
        <f t="shared" si="3"/>
        <v>1.0050251256281409E-2</v>
      </c>
      <c r="N30">
        <v>1</v>
      </c>
      <c r="O30">
        <v>0.1</v>
      </c>
      <c r="P30">
        <f t="shared" si="11"/>
        <v>0.13</v>
      </c>
      <c r="Q30">
        <f t="shared" si="4"/>
        <v>8.3752093802345086E-3</v>
      </c>
      <c r="R30">
        <v>1</v>
      </c>
      <c r="S30">
        <v>0.02</v>
      </c>
      <c r="T30">
        <f t="shared" si="12"/>
        <v>0.23</v>
      </c>
      <c r="U30">
        <f t="shared" si="5"/>
        <v>1.6750418760469016E-3</v>
      </c>
      <c r="V30">
        <v>1</v>
      </c>
      <c r="W30">
        <v>0.01</v>
      </c>
      <c r="X30">
        <f t="shared" si="13"/>
        <v>1.9999999999999997E-2</v>
      </c>
      <c r="Y30">
        <f t="shared" si="6"/>
        <v>8.3752093802345082E-4</v>
      </c>
      <c r="AC30">
        <f t="shared" si="0"/>
        <v>11.939999999999998</v>
      </c>
      <c r="AD30">
        <f t="shared" si="7"/>
        <v>88.06</v>
      </c>
      <c r="AE30">
        <f>C30/G30</f>
        <v>0.13165537270087127</v>
      </c>
    </row>
    <row r="32" spans="1:31" x14ac:dyDescent="0.3">
      <c r="A32" t="s">
        <v>12</v>
      </c>
      <c r="E32">
        <f>MEDIAN(E4:E30)</f>
        <v>9.9697428139183059E-2</v>
      </c>
      <c r="I32">
        <f>MEDIAN(I4:I30)</f>
        <v>0.22812166488794028</v>
      </c>
      <c r="M32">
        <f>MEDIAN(M4:M30)</f>
        <v>0.52249505603164137</v>
      </c>
      <c r="Q32">
        <f>MEDIAN(Q4:Q30)</f>
        <v>8.4845250800426902E-2</v>
      </c>
      <c r="U32">
        <f>MEDIAN(U4:U30)</f>
        <v>2.0010672358591251E-2</v>
      </c>
      <c r="Y32">
        <f>MEDIAN(Y4:Y30)</f>
        <v>3.2017075773745998E-3</v>
      </c>
      <c r="AA32">
        <f>SUM(B32:Z32)</f>
        <v>0.95837177979515742</v>
      </c>
    </row>
    <row r="33" spans="1:30" x14ac:dyDescent="0.3">
      <c r="A33" t="s">
        <v>11</v>
      </c>
      <c r="I33">
        <f>I32/$AA33</f>
        <v>0.2656672630875746</v>
      </c>
      <c r="M33">
        <f>M32/$AA33</f>
        <v>0.60849034913410061</v>
      </c>
      <c r="Q33">
        <f>Q32/$AA33</f>
        <v>9.8809578551869837E-2</v>
      </c>
      <c r="U33">
        <f>U32/$AA33</f>
        <v>2.330414588487496E-2</v>
      </c>
      <c r="Y33">
        <f>Y32/$AA33</f>
        <v>3.7286633415799936E-3</v>
      </c>
      <c r="AA33">
        <f>SUM(I32:Y32)</f>
        <v>0.85867435165597439</v>
      </c>
    </row>
    <row r="37" spans="1:30" x14ac:dyDescent="0.3">
      <c r="J37" t="s">
        <v>14</v>
      </c>
    </row>
    <row r="38" spans="1:30" x14ac:dyDescent="0.3">
      <c r="B38" s="5">
        <v>0.31</v>
      </c>
      <c r="C38" s="5">
        <v>9.43</v>
      </c>
      <c r="D38" s="5">
        <f t="shared" ref="D38:D47" si="14">C37-C38</f>
        <v>-9.43</v>
      </c>
      <c r="E38">
        <f t="shared" ref="E38:E47" si="15">C38/$AC38</f>
        <v>9.1437990885290407E-2</v>
      </c>
      <c r="F38" s="3">
        <v>0.31</v>
      </c>
      <c r="G38" s="3">
        <v>19.98</v>
      </c>
      <c r="H38" s="3">
        <f t="shared" ref="H38:H47" si="16">G37-G38</f>
        <v>-19.98</v>
      </c>
      <c r="I38">
        <f t="shared" ref="I38:I47" si="17">G38/$AC38</f>
        <v>0.19373606128187726</v>
      </c>
      <c r="J38">
        <v>0.32</v>
      </c>
      <c r="K38">
        <v>70.08</v>
      </c>
      <c r="L38" s="3"/>
      <c r="M38">
        <f t="shared" ref="M38:M39" si="18">K38/$AC38</f>
        <v>0.67953068942111894</v>
      </c>
      <c r="P38" s="3"/>
      <c r="R38" s="3">
        <v>0.31</v>
      </c>
      <c r="S38" s="3">
        <v>2.4900000000000002</v>
      </c>
      <c r="T38" s="3">
        <f t="shared" ref="T38:T47" si="19">S37-S38</f>
        <v>-2.4900000000000002</v>
      </c>
      <c r="U38">
        <f t="shared" ref="U38:U47" si="20">S38/$AC38</f>
        <v>2.4144283913507227E-2</v>
      </c>
      <c r="V38" s="3">
        <v>0.31</v>
      </c>
      <c r="W38" s="3">
        <v>1.1499999999999999</v>
      </c>
      <c r="X38">
        <f t="shared" ref="X38:X47" si="21">W37-W38</f>
        <v>-1.1499999999999999</v>
      </c>
      <c r="Y38">
        <f t="shared" ref="Y38:Y47" si="22">W38/$AC38</f>
        <v>1.1150974498206147E-2</v>
      </c>
      <c r="AC38">
        <f t="shared" ref="AC38:AC43" si="23">SUM(C38,G38,K38,O38,S38,W38)</f>
        <v>103.13</v>
      </c>
      <c r="AD38" t="str">
        <f t="shared" ref="AD38:AD47" si="24">IF(AC38&lt;100, 100-AC38, "")</f>
        <v/>
      </c>
    </row>
    <row r="39" spans="1:30" x14ac:dyDescent="0.3">
      <c r="B39" s="4">
        <v>0.36</v>
      </c>
      <c r="C39" s="4">
        <v>8.67</v>
      </c>
      <c r="D39" s="4">
        <f t="shared" si="14"/>
        <v>0.75999999999999979</v>
      </c>
      <c r="E39">
        <f t="shared" si="15"/>
        <v>8.6526946107784428E-2</v>
      </c>
      <c r="F39" s="3">
        <v>0.35</v>
      </c>
      <c r="G39" s="3">
        <v>19.190000000000001</v>
      </c>
      <c r="H39" s="3">
        <f t="shared" si="16"/>
        <v>0.78999999999999915</v>
      </c>
      <c r="I39">
        <f t="shared" si="17"/>
        <v>0.19151696606786428</v>
      </c>
      <c r="J39">
        <v>0.36</v>
      </c>
      <c r="K39">
        <v>69.290000000000006</v>
      </c>
      <c r="L39" s="4">
        <f t="shared" ref="L39:L47" si="25">K38-K39</f>
        <v>0.78999999999999204</v>
      </c>
      <c r="M39">
        <f t="shared" si="18"/>
        <v>0.69151696606786428</v>
      </c>
      <c r="P39" s="4"/>
      <c r="R39" s="4">
        <v>0.35</v>
      </c>
      <c r="S39" s="4">
        <v>2.35</v>
      </c>
      <c r="T39" s="4">
        <f t="shared" si="19"/>
        <v>0.14000000000000012</v>
      </c>
      <c r="U39">
        <f t="shared" si="20"/>
        <v>2.3453093812375248E-2</v>
      </c>
      <c r="V39" s="4">
        <v>0.35</v>
      </c>
      <c r="W39" s="4">
        <v>0.7</v>
      </c>
      <c r="X39" s="4">
        <f t="shared" si="21"/>
        <v>0.44999999999999996</v>
      </c>
      <c r="Y39">
        <f t="shared" si="22"/>
        <v>6.9860279441117754E-3</v>
      </c>
      <c r="AC39">
        <f t="shared" si="23"/>
        <v>100.2</v>
      </c>
      <c r="AD39" t="str">
        <f t="shared" si="24"/>
        <v/>
      </c>
    </row>
    <row r="40" spans="1:30" x14ac:dyDescent="0.3">
      <c r="B40" s="4">
        <v>0.4</v>
      </c>
      <c r="C40" s="4">
        <v>8.17</v>
      </c>
      <c r="D40" s="4">
        <f t="shared" si="14"/>
        <v>0.5</v>
      </c>
      <c r="E40">
        <f t="shared" si="15"/>
        <v>8.3572013093289682E-2</v>
      </c>
      <c r="F40" s="3">
        <v>0.39</v>
      </c>
      <c r="G40" s="3">
        <v>18.52</v>
      </c>
      <c r="H40" s="3">
        <f t="shared" si="16"/>
        <v>0.67000000000000171</v>
      </c>
      <c r="I40">
        <f t="shared" si="17"/>
        <v>0.18944353518821602</v>
      </c>
      <c r="J40">
        <v>0.4</v>
      </c>
      <c r="K40">
        <v>68.52</v>
      </c>
      <c r="L40" s="4">
        <f t="shared" si="25"/>
        <v>0.77000000000001023</v>
      </c>
      <c r="M40">
        <f t="shared" ref="M40:M47" si="26">K40/$AC40</f>
        <v>0.70090016366612107</v>
      </c>
      <c r="P40" s="4"/>
      <c r="R40" s="4">
        <v>0.39</v>
      </c>
      <c r="S40" s="4">
        <v>2.12</v>
      </c>
      <c r="T40" s="4">
        <f t="shared" si="19"/>
        <v>0.22999999999999998</v>
      </c>
      <c r="U40">
        <f t="shared" si="20"/>
        <v>2.1685761047463174E-2</v>
      </c>
      <c r="V40" s="4">
        <v>0.39</v>
      </c>
      <c r="W40" s="4">
        <v>0.43</v>
      </c>
      <c r="X40" s="4">
        <f t="shared" si="21"/>
        <v>0.26999999999999996</v>
      </c>
      <c r="Y40">
        <f t="shared" si="22"/>
        <v>4.3985270049099832E-3</v>
      </c>
      <c r="AC40">
        <f t="shared" si="23"/>
        <v>97.76</v>
      </c>
      <c r="AD40">
        <f t="shared" si="24"/>
        <v>2.2399999999999949</v>
      </c>
    </row>
    <row r="41" spans="1:30" x14ac:dyDescent="0.3">
      <c r="B41">
        <v>0.44</v>
      </c>
      <c r="C41">
        <v>7.74</v>
      </c>
      <c r="D41">
        <f t="shared" si="14"/>
        <v>0.42999999999999972</v>
      </c>
      <c r="E41">
        <f t="shared" si="15"/>
        <v>8.097081284653207E-2</v>
      </c>
      <c r="F41">
        <v>0.43</v>
      </c>
      <c r="G41">
        <v>17.97</v>
      </c>
      <c r="H41">
        <f t="shared" si="16"/>
        <v>0.55000000000000071</v>
      </c>
      <c r="I41">
        <f t="shared" si="17"/>
        <v>0.18799037556229731</v>
      </c>
      <c r="J41">
        <v>0.44</v>
      </c>
      <c r="K41">
        <v>67.709999999999994</v>
      </c>
      <c r="L41" s="4">
        <f t="shared" si="25"/>
        <v>0.81000000000000227</v>
      </c>
      <c r="M41">
        <f t="shared" si="26"/>
        <v>0.70833769222722043</v>
      </c>
      <c r="R41">
        <v>0.43</v>
      </c>
      <c r="S41">
        <v>1.84</v>
      </c>
      <c r="T41">
        <f t="shared" si="19"/>
        <v>0.28000000000000003</v>
      </c>
      <c r="U41">
        <f t="shared" si="20"/>
        <v>1.9248875405377133E-2</v>
      </c>
      <c r="V41" s="3">
        <v>0.43</v>
      </c>
      <c r="W41" s="3">
        <v>0.33</v>
      </c>
      <c r="X41">
        <f t="shared" si="21"/>
        <v>9.9999999999999978E-2</v>
      </c>
      <c r="Y41">
        <f t="shared" si="22"/>
        <v>3.4522439585730732E-3</v>
      </c>
      <c r="AC41">
        <f t="shared" si="23"/>
        <v>95.589999999999989</v>
      </c>
      <c r="AD41">
        <f t="shared" si="24"/>
        <v>4.4100000000000108</v>
      </c>
    </row>
    <row r="42" spans="1:30" x14ac:dyDescent="0.3">
      <c r="B42" s="2">
        <v>0.48</v>
      </c>
      <c r="C42" s="2">
        <v>7.35</v>
      </c>
      <c r="D42" s="2">
        <f t="shared" si="14"/>
        <v>0.39000000000000057</v>
      </c>
      <c r="E42">
        <f t="shared" si="15"/>
        <v>7.8786579483331551E-2</v>
      </c>
      <c r="F42" s="2">
        <v>0.47</v>
      </c>
      <c r="G42" s="2">
        <v>17.5</v>
      </c>
      <c r="H42" s="2">
        <f t="shared" si="16"/>
        <v>0.46999999999999886</v>
      </c>
      <c r="I42">
        <f t="shared" si="17"/>
        <v>0.18758709400793228</v>
      </c>
      <c r="J42">
        <v>0.48</v>
      </c>
      <c r="K42">
        <v>66.53</v>
      </c>
      <c r="L42">
        <f t="shared" si="25"/>
        <v>1.1799999999999926</v>
      </c>
      <c r="M42">
        <f t="shared" si="26"/>
        <v>0.71315253510558485</v>
      </c>
      <c r="P42" s="2"/>
      <c r="R42" s="2">
        <v>0.47</v>
      </c>
      <c r="S42" s="2">
        <v>1.64</v>
      </c>
      <c r="T42" s="2">
        <f t="shared" si="19"/>
        <v>0.20000000000000018</v>
      </c>
      <c r="U42">
        <f t="shared" si="20"/>
        <v>1.7579590524171938E-2</v>
      </c>
      <c r="V42" s="2">
        <v>0.47</v>
      </c>
      <c r="W42" s="2">
        <v>0.27</v>
      </c>
      <c r="X42" s="2">
        <f t="shared" si="21"/>
        <v>0.06</v>
      </c>
      <c r="Y42">
        <f t="shared" si="22"/>
        <v>2.8942008789795267E-3</v>
      </c>
      <c r="AC42">
        <f t="shared" si="23"/>
        <v>93.289999999999992</v>
      </c>
      <c r="AD42">
        <f t="shared" si="24"/>
        <v>6.710000000000008</v>
      </c>
    </row>
    <row r="43" spans="1:30" x14ac:dyDescent="0.3">
      <c r="B43" s="2">
        <v>0.52</v>
      </c>
      <c r="C43" s="2">
        <v>7</v>
      </c>
      <c r="D43" s="2">
        <f t="shared" si="14"/>
        <v>0.34999999999999964</v>
      </c>
      <c r="E43">
        <f t="shared" si="15"/>
        <v>7.7194530216144697E-2</v>
      </c>
      <c r="F43" s="2">
        <v>0.51</v>
      </c>
      <c r="G43" s="2">
        <v>17.100000000000001</v>
      </c>
      <c r="H43" s="2">
        <f t="shared" si="16"/>
        <v>0.39999999999999858</v>
      </c>
      <c r="I43">
        <f t="shared" si="17"/>
        <v>0.18857520952801063</v>
      </c>
      <c r="J43">
        <v>0.52</v>
      </c>
      <c r="K43">
        <v>64.84</v>
      </c>
      <c r="L43" s="2">
        <f t="shared" si="25"/>
        <v>1.6899999999999977</v>
      </c>
      <c r="M43">
        <f t="shared" si="26"/>
        <v>0.71504190560211744</v>
      </c>
      <c r="P43" s="2"/>
      <c r="R43" s="2">
        <v>0.51</v>
      </c>
      <c r="S43" s="2">
        <v>1.5</v>
      </c>
      <c r="T43" s="2">
        <f t="shared" si="19"/>
        <v>0.1399999999999999</v>
      </c>
      <c r="U43">
        <f t="shared" si="20"/>
        <v>1.6541685046316718E-2</v>
      </c>
      <c r="V43" s="2">
        <v>0.51</v>
      </c>
      <c r="W43" s="2">
        <v>0.24</v>
      </c>
      <c r="X43" s="2">
        <f t="shared" si="21"/>
        <v>3.0000000000000027E-2</v>
      </c>
      <c r="Y43">
        <f t="shared" si="22"/>
        <v>2.6466696074106751E-3</v>
      </c>
      <c r="AC43">
        <f t="shared" si="23"/>
        <v>90.679999999999993</v>
      </c>
      <c r="AD43">
        <f t="shared" si="24"/>
        <v>9.3200000000000074</v>
      </c>
    </row>
    <row r="44" spans="1:30" x14ac:dyDescent="0.3">
      <c r="B44">
        <v>0.56000000000000005</v>
      </c>
      <c r="C44">
        <v>6.7</v>
      </c>
      <c r="D44">
        <f t="shared" si="14"/>
        <v>0.29999999999999982</v>
      </c>
      <c r="E44">
        <f t="shared" si="15"/>
        <v>7.6536440484350002E-2</v>
      </c>
      <c r="F44">
        <v>0.55000000000000004</v>
      </c>
      <c r="G44">
        <v>16.77</v>
      </c>
      <c r="H44">
        <f t="shared" si="16"/>
        <v>0.33000000000000185</v>
      </c>
      <c r="I44">
        <f t="shared" si="17"/>
        <v>0.19156956819739546</v>
      </c>
      <c r="J44">
        <v>0.56000000000000005</v>
      </c>
      <c r="K44">
        <v>62.45</v>
      </c>
      <c r="L44" s="2">
        <f t="shared" si="25"/>
        <v>2.3900000000000006</v>
      </c>
      <c r="M44">
        <f t="shared" si="26"/>
        <v>0.7133881654100982</v>
      </c>
      <c r="R44">
        <v>0.55000000000000004</v>
      </c>
      <c r="S44">
        <v>1.4</v>
      </c>
      <c r="T44">
        <f t="shared" si="19"/>
        <v>0.10000000000000009</v>
      </c>
      <c r="U44">
        <f t="shared" si="20"/>
        <v>1.5992689056431343E-2</v>
      </c>
      <c r="V44" s="3">
        <v>0.55000000000000004</v>
      </c>
      <c r="W44" s="3">
        <v>0.22</v>
      </c>
      <c r="X44">
        <f t="shared" si="21"/>
        <v>1.999999999999999E-2</v>
      </c>
      <c r="Y44">
        <f t="shared" si="22"/>
        <v>2.5131368517249254E-3</v>
      </c>
      <c r="AC44">
        <f t="shared" ref="AC44:AC46" si="27">SUM(C44,G44,K44,O44,S44,W44)</f>
        <v>87.54</v>
      </c>
      <c r="AD44">
        <f t="shared" si="24"/>
        <v>12.459999999999994</v>
      </c>
    </row>
    <row r="45" spans="1:30" x14ac:dyDescent="0.3">
      <c r="B45">
        <v>0.59</v>
      </c>
      <c r="C45">
        <v>6.43</v>
      </c>
      <c r="D45">
        <f t="shared" si="14"/>
        <v>0.27000000000000046</v>
      </c>
      <c r="E45">
        <f t="shared" si="15"/>
        <v>7.6812806116354063E-2</v>
      </c>
      <c r="F45" s="4">
        <v>0.59</v>
      </c>
      <c r="G45" s="4">
        <v>16.5</v>
      </c>
      <c r="H45" s="4">
        <f t="shared" si="16"/>
        <v>0.26999999999999957</v>
      </c>
      <c r="I45">
        <f t="shared" si="17"/>
        <v>0.19710906701708278</v>
      </c>
      <c r="J45">
        <v>0.6</v>
      </c>
      <c r="K45">
        <v>59.27</v>
      </c>
      <c r="L45">
        <f t="shared" si="25"/>
        <v>3.1799999999999997</v>
      </c>
      <c r="M45">
        <f t="shared" si="26"/>
        <v>0.70803966073348457</v>
      </c>
      <c r="R45">
        <v>0.59</v>
      </c>
      <c r="S45">
        <v>1.31</v>
      </c>
      <c r="T45">
        <f t="shared" si="19"/>
        <v>8.9999999999999858E-2</v>
      </c>
      <c r="U45">
        <f t="shared" si="20"/>
        <v>1.5649265320750207E-2</v>
      </c>
      <c r="V45" s="3">
        <v>0.59</v>
      </c>
      <c r="W45" s="3">
        <v>0.2</v>
      </c>
      <c r="X45">
        <f t="shared" si="21"/>
        <v>1.999999999999999E-2</v>
      </c>
      <c r="Y45">
        <f t="shared" si="22"/>
        <v>2.389200812328276E-3</v>
      </c>
      <c r="AC45">
        <f t="shared" si="27"/>
        <v>83.710000000000008</v>
      </c>
      <c r="AD45">
        <f t="shared" si="24"/>
        <v>16.289999999999992</v>
      </c>
    </row>
    <row r="46" spans="1:30" x14ac:dyDescent="0.3">
      <c r="B46">
        <v>0.63</v>
      </c>
      <c r="C46">
        <v>6.15</v>
      </c>
      <c r="D46">
        <f t="shared" si="14"/>
        <v>0.27999999999999936</v>
      </c>
      <c r="E46">
        <f t="shared" si="15"/>
        <v>7.7769347496206384E-2</v>
      </c>
      <c r="F46" s="4">
        <v>0.63</v>
      </c>
      <c r="G46" s="4">
        <v>16.260000000000002</v>
      </c>
      <c r="H46" s="4">
        <f t="shared" si="16"/>
        <v>0.23999999999999844</v>
      </c>
      <c r="I46">
        <f t="shared" si="17"/>
        <v>0.20561456752655541</v>
      </c>
      <c r="J46">
        <v>0.64</v>
      </c>
      <c r="K46">
        <v>55.25</v>
      </c>
      <c r="L46">
        <f t="shared" si="25"/>
        <v>4.0200000000000031</v>
      </c>
      <c r="M46">
        <f t="shared" si="26"/>
        <v>0.69865958523014671</v>
      </c>
      <c r="R46">
        <v>0.63</v>
      </c>
      <c r="S46">
        <v>1.23</v>
      </c>
      <c r="T46">
        <f t="shared" si="19"/>
        <v>8.0000000000000071E-2</v>
      </c>
      <c r="U46">
        <f t="shared" si="20"/>
        <v>1.5553869499241275E-2</v>
      </c>
      <c r="V46" s="3">
        <v>0.63</v>
      </c>
      <c r="W46" s="3">
        <v>0.19</v>
      </c>
      <c r="X46">
        <f t="shared" si="21"/>
        <v>1.0000000000000009E-2</v>
      </c>
      <c r="Y46">
        <f t="shared" si="22"/>
        <v>2.4026302478502783E-3</v>
      </c>
      <c r="AC46">
        <f t="shared" si="27"/>
        <v>79.08</v>
      </c>
      <c r="AD46">
        <f t="shared" si="24"/>
        <v>20.92</v>
      </c>
    </row>
    <row r="47" spans="1:30" x14ac:dyDescent="0.3">
      <c r="B47">
        <v>0.67</v>
      </c>
      <c r="C47">
        <v>5.87</v>
      </c>
      <c r="D47">
        <f t="shared" si="14"/>
        <v>0.28000000000000025</v>
      </c>
      <c r="E47">
        <f t="shared" si="15"/>
        <v>8.0322933771209637E-2</v>
      </c>
      <c r="F47">
        <v>0.67</v>
      </c>
      <c r="G47">
        <v>16.010000000000002</v>
      </c>
      <c r="H47">
        <f t="shared" si="16"/>
        <v>0.25</v>
      </c>
      <c r="I47">
        <f t="shared" si="17"/>
        <v>0.21907498631636566</v>
      </c>
      <c r="J47">
        <v>0.68</v>
      </c>
      <c r="K47">
        <v>49.9</v>
      </c>
      <c r="L47">
        <f t="shared" si="25"/>
        <v>5.3500000000000014</v>
      </c>
      <c r="M47">
        <f t="shared" si="26"/>
        <v>0.68281335522714837</v>
      </c>
      <c r="R47">
        <v>0.67</v>
      </c>
      <c r="S47">
        <v>1.1299999999999999</v>
      </c>
      <c r="T47">
        <f t="shared" si="19"/>
        <v>0.10000000000000009</v>
      </c>
      <c r="U47">
        <f t="shared" si="20"/>
        <v>1.5462506841817186E-2</v>
      </c>
      <c r="V47" s="3">
        <v>0.67</v>
      </c>
      <c r="W47" s="3">
        <v>0.17</v>
      </c>
      <c r="X47">
        <f t="shared" si="21"/>
        <v>1.999999999999999E-2</v>
      </c>
      <c r="Y47">
        <f t="shared" si="22"/>
        <v>2.3262178434592228E-3</v>
      </c>
      <c r="AC47">
        <f t="shared" ref="AC47" si="28">SUM(C47,G47,K47,O47,S47,W47)</f>
        <v>73.08</v>
      </c>
      <c r="AD47">
        <f t="shared" si="24"/>
        <v>26.92</v>
      </c>
    </row>
  </sheetData>
  <conditionalFormatting sqref="AC4:AC30">
    <cfRule type="cellIs" dxfId="4" priority="2" operator="greaterThan">
      <formula>100</formula>
    </cfRule>
  </conditionalFormatting>
  <conditionalFormatting sqref="AC38:AC47">
    <cfRule type="cellIs" dxfId="3" priority="1" operator="greaterThan">
      <formula>100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09AF-3CEB-43D4-9804-666E6722CD76}">
  <dimension ref="A1:AE32"/>
  <sheetViews>
    <sheetView topLeftCell="A43" workbookViewId="0">
      <selection activeCell="B60" sqref="B60"/>
    </sheetView>
  </sheetViews>
  <sheetFormatPr defaultRowHeight="14.4" x14ac:dyDescent="0.3"/>
  <sheetData>
    <row r="1" spans="2:31" x14ac:dyDescent="0.3">
      <c r="B1" t="s">
        <v>0</v>
      </c>
    </row>
    <row r="2" spans="2:31" x14ac:dyDescent="0.3">
      <c r="B2" t="s">
        <v>1</v>
      </c>
      <c r="F2" t="s">
        <v>4</v>
      </c>
      <c r="J2" t="s">
        <v>5</v>
      </c>
      <c r="N2" t="s">
        <v>6</v>
      </c>
      <c r="R2" t="s">
        <v>13</v>
      </c>
      <c r="V2" t="s">
        <v>9</v>
      </c>
    </row>
    <row r="3" spans="2:31" x14ac:dyDescent="0.3">
      <c r="B3" t="s">
        <v>2</v>
      </c>
      <c r="C3" t="s">
        <v>3</v>
      </c>
      <c r="D3" t="s">
        <v>10</v>
      </c>
      <c r="E3" t="s">
        <v>11</v>
      </c>
      <c r="F3" t="s">
        <v>2</v>
      </c>
      <c r="G3" t="s">
        <v>3</v>
      </c>
      <c r="H3" t="s">
        <v>10</v>
      </c>
      <c r="I3" t="s">
        <v>11</v>
      </c>
      <c r="J3" t="s">
        <v>2</v>
      </c>
      <c r="K3" t="s">
        <v>3</v>
      </c>
      <c r="L3" t="s">
        <v>10</v>
      </c>
      <c r="M3" t="s">
        <v>11</v>
      </c>
      <c r="N3" t="s">
        <v>2</v>
      </c>
      <c r="O3" t="s">
        <v>3</v>
      </c>
      <c r="P3" t="s">
        <v>10</v>
      </c>
      <c r="Q3" t="s">
        <v>11</v>
      </c>
      <c r="R3" t="s">
        <v>2</v>
      </c>
      <c r="S3" t="s">
        <v>3</v>
      </c>
      <c r="T3" t="s">
        <v>10</v>
      </c>
      <c r="U3" t="s">
        <v>11</v>
      </c>
      <c r="V3" t="s">
        <v>2</v>
      </c>
      <c r="W3" t="s">
        <v>3</v>
      </c>
      <c r="X3" t="s">
        <v>10</v>
      </c>
      <c r="Y3" t="s">
        <v>11</v>
      </c>
      <c r="AD3" t="s">
        <v>7</v>
      </c>
    </row>
    <row r="4" spans="2:31" x14ac:dyDescent="0.3">
      <c r="B4">
        <v>0</v>
      </c>
      <c r="C4">
        <v>100</v>
      </c>
      <c r="E4">
        <f>C4/$AC4</f>
        <v>0.16666666666666666</v>
      </c>
      <c r="F4">
        <v>0</v>
      </c>
      <c r="G4">
        <v>100</v>
      </c>
      <c r="I4">
        <f>G4/$AC4</f>
        <v>0.16666666666666666</v>
      </c>
      <c r="J4">
        <v>0</v>
      </c>
      <c r="K4">
        <v>100</v>
      </c>
      <c r="M4">
        <f>K4/$AC4</f>
        <v>0.16666666666666666</v>
      </c>
      <c r="N4">
        <v>0</v>
      </c>
      <c r="O4">
        <v>100</v>
      </c>
      <c r="Q4">
        <f>O4/$AC4</f>
        <v>0.16666666666666666</v>
      </c>
      <c r="R4">
        <v>0</v>
      </c>
      <c r="S4">
        <v>100</v>
      </c>
      <c r="U4">
        <f>S4/$AC4</f>
        <v>0.16666666666666666</v>
      </c>
      <c r="V4">
        <v>0</v>
      </c>
      <c r="W4">
        <v>100</v>
      </c>
      <c r="Y4">
        <f>W4/$AC4</f>
        <v>0.16666666666666666</v>
      </c>
      <c r="AC4">
        <f t="shared" ref="AC4:AC29" si="0">SUM(C4,G4,K4,O4,S4,W4)</f>
        <v>600</v>
      </c>
      <c r="AD4" t="str">
        <f>IF(AC4&lt;100, 100-AC4, "")</f>
        <v/>
      </c>
    </row>
    <row r="5" spans="2:31" x14ac:dyDescent="0.3">
      <c r="B5">
        <v>0.04</v>
      </c>
      <c r="C5">
        <v>37.880000000000003</v>
      </c>
      <c r="D5">
        <f>C4-C5</f>
        <v>62.12</v>
      </c>
      <c r="E5">
        <f t="shared" ref="E5:E29" si="1">C5/$AC5</f>
        <v>0.14871231155778897</v>
      </c>
      <c r="F5">
        <v>0.04</v>
      </c>
      <c r="G5">
        <v>44.87</v>
      </c>
      <c r="H5">
        <f>G4-G5</f>
        <v>55.13</v>
      </c>
      <c r="I5">
        <f t="shared" ref="I5:I29" si="2">G5/$AC5</f>
        <v>0.17615420854271358</v>
      </c>
      <c r="J5">
        <v>0.04</v>
      </c>
      <c r="K5">
        <v>77.7</v>
      </c>
      <c r="L5">
        <f>K4-K5</f>
        <v>22.299999999999997</v>
      </c>
      <c r="M5">
        <f t="shared" ref="M5:M29" si="3">K5/$AC5</f>
        <v>0.30504082914572866</v>
      </c>
      <c r="N5">
        <v>0.04</v>
      </c>
      <c r="O5">
        <v>56.12</v>
      </c>
      <c r="P5">
        <f>O4-O5</f>
        <v>43.88</v>
      </c>
      <c r="Q5">
        <f t="shared" ref="Q5:Q29" si="4">O5/$AC5</f>
        <v>0.220320351758794</v>
      </c>
      <c r="R5">
        <v>0.04</v>
      </c>
      <c r="S5">
        <v>35.950000000000003</v>
      </c>
      <c r="T5">
        <f>S4-S5</f>
        <v>64.05</v>
      </c>
      <c r="U5">
        <f t="shared" ref="U5:U29" si="5">S5/$AC5</f>
        <v>0.14113536432160806</v>
      </c>
      <c r="V5">
        <v>0.04</v>
      </c>
      <c r="W5">
        <v>2.2000000000000002</v>
      </c>
      <c r="X5">
        <f>W4-W5</f>
        <v>97.8</v>
      </c>
      <c r="Y5">
        <f t="shared" ref="Y5:Y29" si="6">W5/$AC5</f>
        <v>8.6369346733668351E-3</v>
      </c>
      <c r="AC5">
        <f t="shared" si="0"/>
        <v>254.71999999999997</v>
      </c>
      <c r="AD5" t="str">
        <f t="shared" ref="AD5:AD29" si="7">IF(AC5&lt;100, 100-AC5, "")</f>
        <v/>
      </c>
    </row>
    <row r="6" spans="2:31" x14ac:dyDescent="0.3">
      <c r="B6">
        <v>0.08</v>
      </c>
      <c r="C6">
        <v>22.31</v>
      </c>
      <c r="D6">
        <f t="shared" ref="D6:D29" si="8">C5-C6</f>
        <v>15.570000000000004</v>
      </c>
      <c r="E6">
        <f t="shared" si="1"/>
        <v>0.12509812717281599</v>
      </c>
      <c r="F6">
        <v>0.08</v>
      </c>
      <c r="G6">
        <v>27.46</v>
      </c>
      <c r="H6">
        <f t="shared" ref="H6:H29" si="9">G5-G6</f>
        <v>17.409999999999997</v>
      </c>
      <c r="I6">
        <f t="shared" si="2"/>
        <v>0.15397555231580132</v>
      </c>
      <c r="J6">
        <v>0.08</v>
      </c>
      <c r="K6">
        <v>66.92</v>
      </c>
      <c r="L6">
        <f t="shared" ref="L6:L29" si="10">K5-K6</f>
        <v>10.780000000000001</v>
      </c>
      <c r="M6">
        <f t="shared" si="3"/>
        <v>0.37523830884826742</v>
      </c>
      <c r="N6">
        <v>0.08</v>
      </c>
      <c r="O6">
        <v>44.48</v>
      </c>
      <c r="P6">
        <f t="shared" ref="P6:P29" si="11">O5-O6</f>
        <v>11.64</v>
      </c>
      <c r="Q6">
        <f t="shared" si="4"/>
        <v>0.24941123696310419</v>
      </c>
      <c r="R6">
        <v>0.08</v>
      </c>
      <c r="S6">
        <v>16.22</v>
      </c>
      <c r="T6">
        <f t="shared" ref="T6:T29" si="12">S5-S6</f>
        <v>19.730000000000004</v>
      </c>
      <c r="U6">
        <f t="shared" si="5"/>
        <v>9.0949871032858592E-2</v>
      </c>
      <c r="V6">
        <v>0.08</v>
      </c>
      <c r="W6">
        <v>0.95</v>
      </c>
      <c r="X6">
        <f t="shared" ref="X6:X29" si="13">W5-W6</f>
        <v>1.2500000000000002</v>
      </c>
      <c r="Y6">
        <f t="shared" si="6"/>
        <v>5.32690366715263E-3</v>
      </c>
      <c r="AC6">
        <f t="shared" si="0"/>
        <v>178.33999999999997</v>
      </c>
      <c r="AD6" t="str">
        <f t="shared" si="7"/>
        <v/>
      </c>
    </row>
    <row r="7" spans="2:31" x14ac:dyDescent="0.3">
      <c r="B7">
        <v>0.12</v>
      </c>
      <c r="C7">
        <v>13.5</v>
      </c>
      <c r="D7">
        <f t="shared" si="8"/>
        <v>8.8099999999999987</v>
      </c>
      <c r="E7">
        <f t="shared" si="1"/>
        <v>9.54535812769568E-2</v>
      </c>
      <c r="F7">
        <v>0.12</v>
      </c>
      <c r="G7">
        <v>21.66</v>
      </c>
      <c r="H7">
        <f t="shared" si="9"/>
        <v>5.8000000000000007</v>
      </c>
      <c r="I7">
        <f t="shared" si="2"/>
        <v>0.15314996818213958</v>
      </c>
      <c r="J7">
        <v>0.12</v>
      </c>
      <c r="K7">
        <v>61.99</v>
      </c>
      <c r="L7">
        <f t="shared" si="10"/>
        <v>4.93</v>
      </c>
      <c r="M7">
        <f t="shared" si="3"/>
        <v>0.43830870395248533</v>
      </c>
      <c r="N7">
        <v>0.12</v>
      </c>
      <c r="O7">
        <v>36.51</v>
      </c>
      <c r="P7">
        <f t="shared" si="11"/>
        <v>7.9699999999999989</v>
      </c>
      <c r="Q7">
        <f t="shared" si="4"/>
        <v>0.25814890758679204</v>
      </c>
      <c r="R7">
        <v>0.12</v>
      </c>
      <c r="S7">
        <v>7.15</v>
      </c>
      <c r="T7">
        <f t="shared" si="12"/>
        <v>9.0699999999999985</v>
      </c>
      <c r="U7">
        <f t="shared" si="5"/>
        <v>5.0555044898536378E-2</v>
      </c>
      <c r="V7">
        <v>0.12</v>
      </c>
      <c r="W7">
        <v>0.62</v>
      </c>
      <c r="X7">
        <f t="shared" si="13"/>
        <v>0.32999999999999996</v>
      </c>
      <c r="Y7">
        <f t="shared" si="6"/>
        <v>4.3837941030898673E-3</v>
      </c>
      <c r="AC7">
        <f t="shared" si="0"/>
        <v>141.43</v>
      </c>
      <c r="AD7" t="str">
        <f t="shared" si="7"/>
        <v/>
      </c>
    </row>
    <row r="8" spans="2:31" x14ac:dyDescent="0.3">
      <c r="B8">
        <v>0.16</v>
      </c>
      <c r="C8">
        <v>9.56</v>
      </c>
      <c r="D8">
        <f t="shared" si="8"/>
        <v>3.9399999999999995</v>
      </c>
      <c r="E8">
        <f t="shared" si="1"/>
        <v>7.6217810731085064E-2</v>
      </c>
      <c r="F8">
        <v>0.16</v>
      </c>
      <c r="G8">
        <v>19.559999999999999</v>
      </c>
      <c r="H8">
        <f t="shared" si="9"/>
        <v>2.1000000000000014</v>
      </c>
      <c r="I8">
        <f t="shared" si="2"/>
        <v>0.15594355417364264</v>
      </c>
      <c r="J8">
        <v>0.16</v>
      </c>
      <c r="K8">
        <v>59.19</v>
      </c>
      <c r="L8">
        <f t="shared" si="10"/>
        <v>2.8000000000000043</v>
      </c>
      <c r="M8">
        <f t="shared" si="3"/>
        <v>0.47189667543649838</v>
      </c>
      <c r="N8">
        <v>0.16</v>
      </c>
      <c r="O8">
        <v>32.93</v>
      </c>
      <c r="P8">
        <f t="shared" si="11"/>
        <v>3.5799999999999983</v>
      </c>
      <c r="Q8">
        <f t="shared" si="4"/>
        <v>0.26253687315634217</v>
      </c>
      <c r="R8">
        <v>0.16</v>
      </c>
      <c r="S8">
        <v>3.77</v>
      </c>
      <c r="T8">
        <f t="shared" si="12"/>
        <v>3.3800000000000003</v>
      </c>
      <c r="U8">
        <f t="shared" si="5"/>
        <v>3.0056605277844213E-2</v>
      </c>
      <c r="V8">
        <v>0.16</v>
      </c>
      <c r="W8">
        <v>0.42</v>
      </c>
      <c r="X8">
        <f t="shared" si="13"/>
        <v>0.2</v>
      </c>
      <c r="Y8">
        <f t="shared" si="6"/>
        <v>3.3484812245874189E-3</v>
      </c>
      <c r="AC8">
        <f t="shared" si="0"/>
        <v>125.43</v>
      </c>
      <c r="AD8" t="str">
        <f t="shared" si="7"/>
        <v/>
      </c>
    </row>
    <row r="9" spans="2:31" x14ac:dyDescent="0.3">
      <c r="B9">
        <v>0.2</v>
      </c>
      <c r="C9">
        <v>7.6</v>
      </c>
      <c r="D9" s="3">
        <f t="shared" si="8"/>
        <v>1.9600000000000009</v>
      </c>
      <c r="E9">
        <f t="shared" si="1"/>
        <v>6.4840883883627673E-2</v>
      </c>
      <c r="F9">
        <v>0.2</v>
      </c>
      <c r="G9">
        <v>18.59</v>
      </c>
      <c r="H9" s="3">
        <f t="shared" si="9"/>
        <v>0.96999999999999886</v>
      </c>
      <c r="I9">
        <f t="shared" si="2"/>
        <v>0.15860421465745245</v>
      </c>
      <c r="J9">
        <v>0.2</v>
      </c>
      <c r="K9">
        <v>57</v>
      </c>
      <c r="L9" s="3">
        <f t="shared" si="10"/>
        <v>2.1899999999999977</v>
      </c>
      <c r="M9">
        <f t="shared" si="3"/>
        <v>0.48630662912720762</v>
      </c>
      <c r="N9">
        <v>0.2</v>
      </c>
      <c r="O9">
        <v>31.27</v>
      </c>
      <c r="P9" s="3">
        <f t="shared" si="11"/>
        <v>1.6600000000000001</v>
      </c>
      <c r="Q9">
        <f t="shared" si="4"/>
        <v>0.2667861104001365</v>
      </c>
      <c r="R9">
        <v>0.2</v>
      </c>
      <c r="S9">
        <v>2.48</v>
      </c>
      <c r="T9" s="3">
        <f t="shared" si="12"/>
        <v>1.29</v>
      </c>
      <c r="U9">
        <f t="shared" si="5"/>
        <v>2.1158604214657453E-2</v>
      </c>
      <c r="V9">
        <v>0.2</v>
      </c>
      <c r="W9">
        <v>0.27</v>
      </c>
      <c r="X9" s="3">
        <f t="shared" si="13"/>
        <v>0.14999999999999997</v>
      </c>
      <c r="Y9">
        <f t="shared" si="6"/>
        <v>2.3035577169183519E-3</v>
      </c>
      <c r="AC9">
        <f t="shared" si="0"/>
        <v>117.21</v>
      </c>
      <c r="AD9" t="str">
        <f t="shared" si="7"/>
        <v/>
      </c>
    </row>
    <row r="10" spans="2:31" x14ac:dyDescent="0.3">
      <c r="B10">
        <v>0.24</v>
      </c>
      <c r="C10">
        <v>6.44</v>
      </c>
      <c r="D10" s="3">
        <f t="shared" si="8"/>
        <v>1.1599999999999993</v>
      </c>
      <c r="E10">
        <f t="shared" si="1"/>
        <v>5.7505134386998835E-2</v>
      </c>
      <c r="F10">
        <v>0.24</v>
      </c>
      <c r="G10">
        <v>17.77</v>
      </c>
      <c r="H10" s="3">
        <f t="shared" si="9"/>
        <v>0.82000000000000028</v>
      </c>
      <c r="I10">
        <f t="shared" si="2"/>
        <v>0.1586748816858648</v>
      </c>
      <c r="J10">
        <v>0.24</v>
      </c>
      <c r="K10">
        <v>55.21</v>
      </c>
      <c r="L10" s="3">
        <f t="shared" si="10"/>
        <v>1.7899999999999991</v>
      </c>
      <c r="M10">
        <f t="shared" si="3"/>
        <v>0.49299044557549776</v>
      </c>
      <c r="N10">
        <v>0.24</v>
      </c>
      <c r="O10">
        <v>30.34</v>
      </c>
      <c r="P10" s="3">
        <f t="shared" si="11"/>
        <v>0.92999999999999972</v>
      </c>
      <c r="Q10">
        <f t="shared" si="4"/>
        <v>0.27091704616483614</v>
      </c>
      <c r="R10">
        <v>0.24</v>
      </c>
      <c r="S10">
        <v>2.06</v>
      </c>
      <c r="T10" s="3">
        <f t="shared" si="12"/>
        <v>0.41999999999999993</v>
      </c>
      <c r="U10">
        <f t="shared" si="5"/>
        <v>1.8394499508884721E-2</v>
      </c>
      <c r="V10">
        <v>0.24</v>
      </c>
      <c r="W10">
        <v>0.17</v>
      </c>
      <c r="X10" s="3">
        <f t="shared" si="13"/>
        <v>0.1</v>
      </c>
      <c r="Y10">
        <f t="shared" si="6"/>
        <v>1.5179926779176711E-3</v>
      </c>
      <c r="AC10">
        <f t="shared" si="0"/>
        <v>111.99000000000001</v>
      </c>
      <c r="AD10" t="str">
        <f t="shared" si="7"/>
        <v/>
      </c>
    </row>
    <row r="11" spans="2:31" x14ac:dyDescent="0.3">
      <c r="B11">
        <v>0.28000000000000003</v>
      </c>
      <c r="C11">
        <v>5.6</v>
      </c>
      <c r="D11" s="5">
        <f t="shared" si="8"/>
        <v>0.84000000000000075</v>
      </c>
      <c r="E11">
        <f t="shared" si="1"/>
        <v>5.1933599183900579E-2</v>
      </c>
      <c r="F11">
        <v>0.28000000000000003</v>
      </c>
      <c r="G11">
        <v>16.96</v>
      </c>
      <c r="H11" s="5">
        <f t="shared" si="9"/>
        <v>0.80999999999999872</v>
      </c>
      <c r="I11">
        <f t="shared" si="2"/>
        <v>0.15728461467124177</v>
      </c>
      <c r="J11">
        <v>0.28000000000000003</v>
      </c>
      <c r="K11">
        <v>53.69</v>
      </c>
      <c r="L11" s="5">
        <f t="shared" si="10"/>
        <v>1.5200000000000031</v>
      </c>
      <c r="M11">
        <f t="shared" si="3"/>
        <v>0.49791338217564685</v>
      </c>
      <c r="N11">
        <v>0.28000000000000003</v>
      </c>
      <c r="O11">
        <v>29.53</v>
      </c>
      <c r="P11" s="5">
        <f t="shared" si="11"/>
        <v>0.80999999999999872</v>
      </c>
      <c r="Q11">
        <f t="shared" si="4"/>
        <v>0.27385699712510436</v>
      </c>
      <c r="R11">
        <v>0.28000000000000003</v>
      </c>
      <c r="S11">
        <v>1.94</v>
      </c>
      <c r="T11" s="5">
        <f t="shared" si="12"/>
        <v>0.12000000000000011</v>
      </c>
      <c r="U11">
        <f t="shared" si="5"/>
        <v>1.7991282574422701E-2</v>
      </c>
      <c r="V11">
        <v>0.28000000000000003</v>
      </c>
      <c r="W11">
        <v>0.11</v>
      </c>
      <c r="X11" s="5">
        <f t="shared" si="13"/>
        <v>6.0000000000000012E-2</v>
      </c>
      <c r="Y11">
        <f t="shared" si="6"/>
        <v>1.0201242696837615E-3</v>
      </c>
      <c r="AC11">
        <f t="shared" si="0"/>
        <v>107.83</v>
      </c>
      <c r="AD11" t="str">
        <f t="shared" si="7"/>
        <v/>
      </c>
    </row>
    <row r="12" spans="2:31" x14ac:dyDescent="0.3">
      <c r="B12">
        <v>0.32</v>
      </c>
      <c r="C12">
        <v>5.07</v>
      </c>
      <c r="D12" s="5">
        <f t="shared" si="8"/>
        <v>0.52999999999999936</v>
      </c>
      <c r="E12">
        <f t="shared" si="1"/>
        <v>4.8396334478808714E-2</v>
      </c>
      <c r="F12">
        <v>0.32</v>
      </c>
      <c r="G12">
        <v>16.36</v>
      </c>
      <c r="H12" s="5">
        <f t="shared" si="9"/>
        <v>0.60000000000000142</v>
      </c>
      <c r="I12">
        <f t="shared" si="2"/>
        <v>0.15616647575410464</v>
      </c>
      <c r="J12">
        <v>0.32</v>
      </c>
      <c r="K12">
        <v>52.51</v>
      </c>
      <c r="L12" s="5">
        <f t="shared" si="10"/>
        <v>1.1799999999999997</v>
      </c>
      <c r="M12">
        <f t="shared" si="3"/>
        <v>0.50124093165330286</v>
      </c>
      <c r="N12">
        <v>0.32</v>
      </c>
      <c r="O12">
        <v>28.85</v>
      </c>
      <c r="P12" s="5">
        <f t="shared" si="11"/>
        <v>0.67999999999999972</v>
      </c>
      <c r="Q12">
        <f t="shared" si="4"/>
        <v>0.27539137075219555</v>
      </c>
      <c r="R12">
        <v>0.32</v>
      </c>
      <c r="S12">
        <v>1.88</v>
      </c>
      <c r="T12" s="5">
        <f t="shared" si="12"/>
        <v>6.0000000000000053E-2</v>
      </c>
      <c r="U12">
        <f t="shared" si="5"/>
        <v>1.7945780832378772E-2</v>
      </c>
      <c r="V12">
        <v>0.32</v>
      </c>
      <c r="W12">
        <v>0.09</v>
      </c>
      <c r="X12" s="5">
        <f t="shared" si="13"/>
        <v>2.0000000000000004E-2</v>
      </c>
      <c r="Y12">
        <f t="shared" si="6"/>
        <v>8.5910652920962209E-4</v>
      </c>
      <c r="AC12">
        <f t="shared" si="0"/>
        <v>104.75999999999999</v>
      </c>
      <c r="AD12" t="str">
        <f t="shared" si="7"/>
        <v/>
      </c>
    </row>
    <row r="13" spans="2:31" x14ac:dyDescent="0.3">
      <c r="B13">
        <v>0.36</v>
      </c>
      <c r="C13">
        <v>4.67</v>
      </c>
      <c r="D13" s="4">
        <f t="shared" si="8"/>
        <v>0.40000000000000036</v>
      </c>
      <c r="E13">
        <f t="shared" si="1"/>
        <v>4.5784313725490196E-2</v>
      </c>
      <c r="F13">
        <v>0.36</v>
      </c>
      <c r="G13">
        <v>15.83</v>
      </c>
      <c r="H13" s="4">
        <f t="shared" si="9"/>
        <v>0.52999999999999936</v>
      </c>
      <c r="I13">
        <f t="shared" si="2"/>
        <v>0.15519607843137254</v>
      </c>
      <c r="J13">
        <v>0.36</v>
      </c>
      <c r="K13">
        <v>51.42</v>
      </c>
      <c r="L13" s="4">
        <f t="shared" si="10"/>
        <v>1.0899999999999963</v>
      </c>
      <c r="M13">
        <f t="shared" si="3"/>
        <v>0.50411764705882356</v>
      </c>
      <c r="N13">
        <v>0.36</v>
      </c>
      <c r="O13">
        <v>28.19</v>
      </c>
      <c r="P13" s="4">
        <f t="shared" si="11"/>
        <v>0.66000000000000014</v>
      </c>
      <c r="Q13">
        <f t="shared" si="4"/>
        <v>0.27637254901960784</v>
      </c>
      <c r="R13">
        <v>0.36</v>
      </c>
      <c r="S13">
        <v>1.81</v>
      </c>
      <c r="T13" s="4">
        <f t="shared" si="12"/>
        <v>6.999999999999984E-2</v>
      </c>
      <c r="U13">
        <f t="shared" si="5"/>
        <v>1.7745098039215687E-2</v>
      </c>
      <c r="V13">
        <v>0.36</v>
      </c>
      <c r="W13">
        <v>0.08</v>
      </c>
      <c r="X13" s="4">
        <f t="shared" si="13"/>
        <v>9.999999999999995E-3</v>
      </c>
      <c r="Y13">
        <f t="shared" si="6"/>
        <v>7.8431372549019605E-4</v>
      </c>
      <c r="AC13">
        <f t="shared" si="0"/>
        <v>102</v>
      </c>
      <c r="AD13" t="str">
        <f t="shared" si="7"/>
        <v/>
      </c>
    </row>
    <row r="14" spans="2:31" x14ac:dyDescent="0.3">
      <c r="B14">
        <v>0.4</v>
      </c>
      <c r="C14">
        <v>4.3899999999999997</v>
      </c>
      <c r="D14" s="4">
        <f t="shared" si="8"/>
        <v>0.28000000000000025</v>
      </c>
      <c r="E14">
        <f t="shared" si="1"/>
        <v>4.4138347074200689E-2</v>
      </c>
      <c r="F14">
        <v>0.4</v>
      </c>
      <c r="G14">
        <v>15.3</v>
      </c>
      <c r="H14" s="4">
        <f t="shared" si="9"/>
        <v>0.52999999999999936</v>
      </c>
      <c r="I14">
        <f t="shared" si="2"/>
        <v>0.15383068570279512</v>
      </c>
      <c r="J14">
        <v>0.4</v>
      </c>
      <c r="K14">
        <v>50.41</v>
      </c>
      <c r="L14" s="4">
        <f t="shared" si="10"/>
        <v>1.0100000000000051</v>
      </c>
      <c r="M14">
        <f t="shared" si="3"/>
        <v>0.50683691936456876</v>
      </c>
      <c r="N14">
        <v>0.4</v>
      </c>
      <c r="O14">
        <v>27.55</v>
      </c>
      <c r="P14" s="4">
        <f t="shared" si="11"/>
        <v>0.64000000000000057</v>
      </c>
      <c r="Q14">
        <f t="shared" si="4"/>
        <v>0.27699577719686314</v>
      </c>
      <c r="R14">
        <v>0.4</v>
      </c>
      <c r="S14">
        <v>1.74</v>
      </c>
      <c r="T14" s="4">
        <f t="shared" si="12"/>
        <v>7.0000000000000062E-2</v>
      </c>
      <c r="U14">
        <f t="shared" si="5"/>
        <v>1.749447013874925E-2</v>
      </c>
      <c r="V14">
        <v>0.4</v>
      </c>
      <c r="W14">
        <v>7.0000000000000007E-2</v>
      </c>
      <c r="X14" s="4">
        <f t="shared" si="13"/>
        <v>9.999999999999995E-3</v>
      </c>
      <c r="Y14">
        <f t="shared" si="6"/>
        <v>7.0380052282324572E-4</v>
      </c>
      <c r="AC14">
        <f t="shared" si="0"/>
        <v>99.45999999999998</v>
      </c>
      <c r="AD14">
        <f t="shared" si="7"/>
        <v>0.54000000000002046</v>
      </c>
      <c r="AE14">
        <f>C14/G14</f>
        <v>0.28692810457516338</v>
      </c>
    </row>
    <row r="15" spans="2:31" x14ac:dyDescent="0.3">
      <c r="B15">
        <v>0.44</v>
      </c>
      <c r="C15">
        <v>4.17</v>
      </c>
      <c r="D15">
        <f t="shared" si="8"/>
        <v>0.21999999999999975</v>
      </c>
      <c r="E15">
        <f t="shared" si="1"/>
        <v>4.2958689605439367E-2</v>
      </c>
      <c r="F15">
        <v>0.44</v>
      </c>
      <c r="G15">
        <v>14.77</v>
      </c>
      <c r="H15">
        <f t="shared" si="9"/>
        <v>0.53000000000000114</v>
      </c>
      <c r="I15">
        <f t="shared" si="2"/>
        <v>0.15215823632430203</v>
      </c>
      <c r="J15">
        <v>0.44</v>
      </c>
      <c r="K15">
        <v>49.45</v>
      </c>
      <c r="L15">
        <f t="shared" si="10"/>
        <v>0.95999999999999375</v>
      </c>
      <c r="M15">
        <f t="shared" si="3"/>
        <v>0.50942618728752442</v>
      </c>
      <c r="N15">
        <v>0.44</v>
      </c>
      <c r="O15">
        <v>26.94</v>
      </c>
      <c r="P15">
        <f t="shared" si="11"/>
        <v>0.60999999999999943</v>
      </c>
      <c r="Q15">
        <f t="shared" si="4"/>
        <v>0.27753167817039248</v>
      </c>
      <c r="R15">
        <v>0.44</v>
      </c>
      <c r="S15">
        <v>1.68</v>
      </c>
      <c r="T15">
        <f t="shared" si="12"/>
        <v>6.0000000000000053E-2</v>
      </c>
      <c r="U15">
        <f t="shared" si="5"/>
        <v>1.7307097970536724E-2</v>
      </c>
      <c r="V15">
        <v>0.44</v>
      </c>
      <c r="W15">
        <v>0.06</v>
      </c>
      <c r="X15">
        <f t="shared" si="13"/>
        <v>1.0000000000000009E-2</v>
      </c>
      <c r="Y15">
        <f t="shared" si="6"/>
        <v>6.1811064180488295E-4</v>
      </c>
      <c r="AC15">
        <f t="shared" si="0"/>
        <v>97.070000000000007</v>
      </c>
      <c r="AD15">
        <f t="shared" si="7"/>
        <v>2.9299999999999926</v>
      </c>
    </row>
    <row r="16" spans="2:31" x14ac:dyDescent="0.3">
      <c r="B16">
        <v>0.48</v>
      </c>
      <c r="C16">
        <v>3.98</v>
      </c>
      <c r="D16" s="2">
        <f t="shared" si="8"/>
        <v>0.18999999999999995</v>
      </c>
      <c r="E16">
        <f t="shared" si="1"/>
        <v>4.2089678510998305E-2</v>
      </c>
      <c r="F16">
        <v>0.48</v>
      </c>
      <c r="G16">
        <v>14.2</v>
      </c>
      <c r="H16" s="2">
        <f t="shared" si="9"/>
        <v>0.57000000000000028</v>
      </c>
      <c r="I16">
        <f t="shared" si="2"/>
        <v>0.15016920473773265</v>
      </c>
      <c r="J16">
        <v>0.48</v>
      </c>
      <c r="K16">
        <v>48.41</v>
      </c>
      <c r="L16" s="2">
        <f t="shared" si="10"/>
        <v>1.0400000000000063</v>
      </c>
      <c r="M16">
        <f t="shared" si="3"/>
        <v>0.51195008460236879</v>
      </c>
      <c r="N16">
        <v>0.48</v>
      </c>
      <c r="O16">
        <v>26.28</v>
      </c>
      <c r="P16" s="2">
        <f t="shared" si="11"/>
        <v>0.66000000000000014</v>
      </c>
      <c r="Q16">
        <f t="shared" si="4"/>
        <v>0.27791878172588835</v>
      </c>
      <c r="R16">
        <v>0.48</v>
      </c>
      <c r="S16">
        <v>1.63</v>
      </c>
      <c r="T16" s="2">
        <f t="shared" si="12"/>
        <v>5.0000000000000044E-2</v>
      </c>
      <c r="U16">
        <f t="shared" si="5"/>
        <v>1.723773265651438E-2</v>
      </c>
      <c r="V16">
        <v>0.48</v>
      </c>
      <c r="W16">
        <v>0.06</v>
      </c>
      <c r="X16" s="2">
        <f t="shared" si="13"/>
        <v>0</v>
      </c>
      <c r="Y16">
        <f t="shared" si="6"/>
        <v>6.3451776649746188E-4</v>
      </c>
      <c r="AC16" s="2">
        <f t="shared" si="0"/>
        <v>94.56</v>
      </c>
      <c r="AD16" s="2">
        <f t="shared" si="7"/>
        <v>5.4399999999999977</v>
      </c>
      <c r="AE16" s="2"/>
    </row>
    <row r="17" spans="1:31" x14ac:dyDescent="0.3">
      <c r="B17">
        <v>0.52</v>
      </c>
      <c r="C17">
        <v>3.83</v>
      </c>
      <c r="D17" s="2">
        <f t="shared" si="8"/>
        <v>0.14999999999999991</v>
      </c>
      <c r="E17">
        <f t="shared" si="1"/>
        <v>4.1558159722222224E-2</v>
      </c>
      <c r="F17">
        <v>0.52</v>
      </c>
      <c r="G17">
        <v>13.73</v>
      </c>
      <c r="H17" s="2">
        <f t="shared" si="9"/>
        <v>0.46999999999999886</v>
      </c>
      <c r="I17">
        <f t="shared" si="2"/>
        <v>0.14898003472222224</v>
      </c>
      <c r="J17">
        <v>0.52</v>
      </c>
      <c r="K17">
        <v>47.37</v>
      </c>
      <c r="L17" s="2">
        <f t="shared" si="10"/>
        <v>1.0399999999999991</v>
      </c>
      <c r="M17">
        <f t="shared" si="3"/>
        <v>0.51399739583333337</v>
      </c>
      <c r="N17">
        <v>0.52</v>
      </c>
      <c r="O17">
        <v>25.6</v>
      </c>
      <c r="P17" s="2">
        <f t="shared" si="11"/>
        <v>0.67999999999999972</v>
      </c>
      <c r="Q17">
        <f t="shared" si="4"/>
        <v>0.27777777777777779</v>
      </c>
      <c r="R17">
        <v>0.52</v>
      </c>
      <c r="S17">
        <v>1.58</v>
      </c>
      <c r="T17" s="2">
        <f t="shared" si="12"/>
        <v>4.9999999999999822E-2</v>
      </c>
      <c r="U17">
        <f t="shared" si="5"/>
        <v>1.7144097222222224E-2</v>
      </c>
      <c r="V17">
        <v>0.52</v>
      </c>
      <c r="W17">
        <v>0.05</v>
      </c>
      <c r="X17" s="2">
        <f t="shared" si="13"/>
        <v>9.999999999999995E-3</v>
      </c>
      <c r="Y17">
        <f t="shared" si="6"/>
        <v>5.4253472222222225E-4</v>
      </c>
      <c r="AC17" s="2">
        <f t="shared" si="0"/>
        <v>92.16</v>
      </c>
      <c r="AD17" s="2">
        <f t="shared" si="7"/>
        <v>7.8400000000000034</v>
      </c>
      <c r="AE17" s="2"/>
    </row>
    <row r="18" spans="1:31" x14ac:dyDescent="0.3">
      <c r="B18">
        <v>0.56000000000000005</v>
      </c>
      <c r="C18">
        <v>3.7</v>
      </c>
      <c r="D18">
        <f t="shared" si="8"/>
        <v>0.12999999999999989</v>
      </c>
      <c r="E18">
        <f t="shared" si="1"/>
        <v>4.1363890441587482E-2</v>
      </c>
      <c r="F18">
        <v>0.56000000000000005</v>
      </c>
      <c r="G18">
        <v>13.31</v>
      </c>
      <c r="H18">
        <f t="shared" si="9"/>
        <v>0.41999999999999993</v>
      </c>
      <c r="I18">
        <f t="shared" si="2"/>
        <v>0.14879821129122414</v>
      </c>
      <c r="J18">
        <v>0.56000000000000005</v>
      </c>
      <c r="K18">
        <v>46.11</v>
      </c>
      <c r="L18">
        <f t="shared" si="10"/>
        <v>1.259999999999998</v>
      </c>
      <c r="M18">
        <f t="shared" si="3"/>
        <v>0.51548351034097262</v>
      </c>
      <c r="N18">
        <v>0.56000000000000005</v>
      </c>
      <c r="O18">
        <v>24.75</v>
      </c>
      <c r="P18">
        <f t="shared" si="11"/>
        <v>0.85000000000000142</v>
      </c>
      <c r="Q18">
        <f t="shared" si="4"/>
        <v>0.27669088876467302</v>
      </c>
      <c r="R18">
        <v>0.56000000000000005</v>
      </c>
      <c r="S18">
        <v>1.53</v>
      </c>
      <c r="T18">
        <f t="shared" si="12"/>
        <v>5.0000000000000044E-2</v>
      </c>
      <c r="U18">
        <f t="shared" si="5"/>
        <v>1.7104527669088876E-2</v>
      </c>
      <c r="V18">
        <v>0.56000000000000005</v>
      </c>
      <c r="W18">
        <v>0.05</v>
      </c>
      <c r="X18">
        <f t="shared" si="13"/>
        <v>0</v>
      </c>
      <c r="Y18">
        <f t="shared" si="6"/>
        <v>5.5897149245388487E-4</v>
      </c>
      <c r="AC18">
        <f t="shared" si="0"/>
        <v>89.45</v>
      </c>
      <c r="AD18">
        <f t="shared" si="7"/>
        <v>10.549999999999997</v>
      </c>
    </row>
    <row r="19" spans="1:31" x14ac:dyDescent="0.3">
      <c r="B19">
        <v>0.6</v>
      </c>
      <c r="C19">
        <v>3.58</v>
      </c>
      <c r="D19">
        <f t="shared" si="8"/>
        <v>0.12000000000000011</v>
      </c>
      <c r="E19">
        <f t="shared" si="1"/>
        <v>4.1473586654309551E-2</v>
      </c>
      <c r="F19">
        <v>0.6</v>
      </c>
      <c r="G19">
        <v>12.96</v>
      </c>
      <c r="H19">
        <f t="shared" si="9"/>
        <v>0.34999999999999964</v>
      </c>
      <c r="I19">
        <f t="shared" si="2"/>
        <v>0.15013901760889714</v>
      </c>
      <c r="J19">
        <v>0.6</v>
      </c>
      <c r="K19">
        <v>44.6</v>
      </c>
      <c r="L19">
        <f t="shared" si="10"/>
        <v>1.509999999999998</v>
      </c>
      <c r="M19">
        <f t="shared" si="3"/>
        <v>0.51668211306765532</v>
      </c>
      <c r="N19">
        <v>0.6</v>
      </c>
      <c r="O19">
        <v>23.66</v>
      </c>
      <c r="P19">
        <f t="shared" si="11"/>
        <v>1.0899999999999999</v>
      </c>
      <c r="Q19">
        <f t="shared" si="4"/>
        <v>0.2740963855421687</v>
      </c>
      <c r="R19">
        <v>0.6</v>
      </c>
      <c r="S19">
        <v>1.47</v>
      </c>
      <c r="T19">
        <f t="shared" si="12"/>
        <v>6.0000000000000053E-2</v>
      </c>
      <c r="U19">
        <f t="shared" si="5"/>
        <v>1.7029657089898054E-2</v>
      </c>
      <c r="V19">
        <v>0.6</v>
      </c>
      <c r="W19">
        <v>0.05</v>
      </c>
      <c r="X19">
        <f t="shared" si="13"/>
        <v>0</v>
      </c>
      <c r="Y19">
        <f t="shared" si="6"/>
        <v>5.7924003707136244E-4</v>
      </c>
      <c r="AC19">
        <f t="shared" si="0"/>
        <v>86.32</v>
      </c>
      <c r="AD19">
        <f t="shared" si="7"/>
        <v>13.680000000000007</v>
      </c>
      <c r="AE19">
        <f>C19/G19</f>
        <v>0.27623456790123457</v>
      </c>
    </row>
    <row r="20" spans="1:31" x14ac:dyDescent="0.3">
      <c r="B20">
        <v>0.64</v>
      </c>
      <c r="C20">
        <v>3.46</v>
      </c>
      <c r="D20">
        <f t="shared" si="8"/>
        <v>0.12000000000000011</v>
      </c>
      <c r="E20">
        <f t="shared" si="1"/>
        <v>4.1827852998065768E-2</v>
      </c>
      <c r="F20">
        <v>0.64</v>
      </c>
      <c r="G20">
        <v>12.66</v>
      </c>
      <c r="H20">
        <f t="shared" si="9"/>
        <v>0.30000000000000071</v>
      </c>
      <c r="I20">
        <f t="shared" si="2"/>
        <v>0.15304642166344296</v>
      </c>
      <c r="J20">
        <v>0.64</v>
      </c>
      <c r="K20">
        <v>42.82</v>
      </c>
      <c r="L20">
        <f t="shared" si="10"/>
        <v>1.7800000000000011</v>
      </c>
      <c r="M20">
        <f t="shared" si="3"/>
        <v>0.51764990328820115</v>
      </c>
      <c r="N20">
        <v>0.64</v>
      </c>
      <c r="O20">
        <v>22.33</v>
      </c>
      <c r="P20">
        <f t="shared" si="11"/>
        <v>1.3300000000000018</v>
      </c>
      <c r="Q20">
        <f t="shared" si="4"/>
        <v>0.26994680851063829</v>
      </c>
      <c r="R20">
        <v>0.64</v>
      </c>
      <c r="S20">
        <v>1.4</v>
      </c>
      <c r="T20">
        <f t="shared" si="12"/>
        <v>7.0000000000000062E-2</v>
      </c>
      <c r="U20">
        <f t="shared" si="5"/>
        <v>1.6924564796905222E-2</v>
      </c>
      <c r="V20">
        <v>0.64</v>
      </c>
      <c r="W20">
        <v>0.05</v>
      </c>
      <c r="X20">
        <f t="shared" si="13"/>
        <v>0</v>
      </c>
      <c r="Y20">
        <f t="shared" si="6"/>
        <v>6.0444874274661513E-4</v>
      </c>
      <c r="AC20">
        <f t="shared" si="0"/>
        <v>82.72</v>
      </c>
      <c r="AD20">
        <f t="shared" si="7"/>
        <v>17.28</v>
      </c>
    </row>
    <row r="21" spans="1:31" x14ac:dyDescent="0.3">
      <c r="B21">
        <v>0.68</v>
      </c>
      <c r="C21">
        <v>3.34</v>
      </c>
      <c r="D21">
        <f t="shared" si="8"/>
        <v>0.12000000000000011</v>
      </c>
      <c r="E21">
        <f t="shared" si="1"/>
        <v>4.2798564838544328E-2</v>
      </c>
      <c r="F21">
        <v>0.68</v>
      </c>
      <c r="G21">
        <v>12.39</v>
      </c>
      <c r="H21">
        <f t="shared" si="9"/>
        <v>0.26999999999999957</v>
      </c>
      <c r="I21">
        <f t="shared" si="2"/>
        <v>0.15876473603280369</v>
      </c>
      <c r="J21">
        <v>0.68</v>
      </c>
      <c r="K21">
        <v>40.44</v>
      </c>
      <c r="L21">
        <f t="shared" si="10"/>
        <v>2.3800000000000026</v>
      </c>
      <c r="M21">
        <f t="shared" si="3"/>
        <v>0.51819579702716545</v>
      </c>
      <c r="N21">
        <v>0.68</v>
      </c>
      <c r="O21">
        <v>20.52</v>
      </c>
      <c r="P21">
        <f t="shared" si="11"/>
        <v>1.8099999999999987</v>
      </c>
      <c r="Q21">
        <f t="shared" si="4"/>
        <v>0.2629420809841107</v>
      </c>
      <c r="R21">
        <v>0.68</v>
      </c>
      <c r="S21">
        <v>1.31</v>
      </c>
      <c r="T21">
        <f t="shared" si="12"/>
        <v>8.9999999999999858E-2</v>
      </c>
      <c r="U21">
        <f t="shared" si="5"/>
        <v>1.6786263454638645E-2</v>
      </c>
      <c r="V21">
        <v>0.68</v>
      </c>
      <c r="W21">
        <v>0.04</v>
      </c>
      <c r="X21">
        <f t="shared" si="13"/>
        <v>1.0000000000000002E-2</v>
      </c>
      <c r="Y21">
        <f t="shared" si="6"/>
        <v>5.1255766273705791E-4</v>
      </c>
      <c r="AC21">
        <f t="shared" si="0"/>
        <v>78.040000000000006</v>
      </c>
      <c r="AD21">
        <f t="shared" si="7"/>
        <v>21.959999999999994</v>
      </c>
    </row>
    <row r="22" spans="1:31" x14ac:dyDescent="0.3">
      <c r="B22">
        <v>0.72</v>
      </c>
      <c r="C22">
        <v>3.21</v>
      </c>
      <c r="D22">
        <f t="shared" si="8"/>
        <v>0.12999999999999989</v>
      </c>
      <c r="E22">
        <f t="shared" si="1"/>
        <v>4.4020844761382336E-2</v>
      </c>
      <c r="F22">
        <v>0.72</v>
      </c>
      <c r="G22">
        <v>12.19</v>
      </c>
      <c r="H22">
        <f t="shared" si="9"/>
        <v>0.20000000000000107</v>
      </c>
      <c r="I22">
        <f t="shared" si="2"/>
        <v>0.16716950082281951</v>
      </c>
      <c r="J22">
        <v>0.72</v>
      </c>
      <c r="K22">
        <v>37.78</v>
      </c>
      <c r="L22">
        <f t="shared" si="10"/>
        <v>2.6599999999999966</v>
      </c>
      <c r="M22">
        <f t="shared" si="3"/>
        <v>0.51810202962150298</v>
      </c>
      <c r="N22">
        <v>0.72</v>
      </c>
      <c r="O22">
        <v>18.48</v>
      </c>
      <c r="P22">
        <f t="shared" si="11"/>
        <v>2.0399999999999991</v>
      </c>
      <c r="Q22">
        <f t="shared" si="4"/>
        <v>0.25342841470104222</v>
      </c>
      <c r="R22">
        <v>0.72</v>
      </c>
      <c r="S22">
        <v>1.22</v>
      </c>
      <c r="T22">
        <f t="shared" si="12"/>
        <v>9.000000000000008E-2</v>
      </c>
      <c r="U22">
        <f t="shared" si="5"/>
        <v>1.6730663741086119E-2</v>
      </c>
      <c r="V22">
        <v>0.72</v>
      </c>
      <c r="W22">
        <v>0.04</v>
      </c>
      <c r="X22">
        <f t="shared" si="13"/>
        <v>0</v>
      </c>
      <c r="Y22">
        <f t="shared" si="6"/>
        <v>5.4854635216675812E-4</v>
      </c>
      <c r="AC22">
        <f t="shared" si="0"/>
        <v>72.92</v>
      </c>
      <c r="AD22">
        <f t="shared" si="7"/>
        <v>27.08</v>
      </c>
    </row>
    <row r="23" spans="1:31" x14ac:dyDescent="0.3">
      <c r="B23">
        <v>0.76</v>
      </c>
      <c r="C23">
        <v>3.08</v>
      </c>
      <c r="D23">
        <f t="shared" si="8"/>
        <v>0.12999999999999989</v>
      </c>
      <c r="E23">
        <f t="shared" si="1"/>
        <v>4.5935868754660693E-2</v>
      </c>
      <c r="F23">
        <v>0.76</v>
      </c>
      <c r="G23">
        <v>12.03</v>
      </c>
      <c r="H23">
        <f t="shared" si="9"/>
        <v>0.16000000000000014</v>
      </c>
      <c r="I23">
        <f t="shared" si="2"/>
        <v>0.17941834451901562</v>
      </c>
      <c r="J23">
        <v>0.76</v>
      </c>
      <c r="K23">
        <v>34.659999999999997</v>
      </c>
      <c r="L23">
        <f t="shared" si="10"/>
        <v>3.1200000000000045</v>
      </c>
      <c r="M23">
        <f t="shared" si="3"/>
        <v>0.5169276659209544</v>
      </c>
      <c r="N23">
        <v>0.76</v>
      </c>
      <c r="O23">
        <v>16.12</v>
      </c>
      <c r="P23">
        <f t="shared" si="11"/>
        <v>2.3599999999999994</v>
      </c>
      <c r="Q23">
        <f t="shared" si="4"/>
        <v>0.24041759880686053</v>
      </c>
      <c r="R23">
        <v>0.76</v>
      </c>
      <c r="S23">
        <v>1.1200000000000001</v>
      </c>
      <c r="T23">
        <f t="shared" si="12"/>
        <v>9.9999999999999867E-2</v>
      </c>
      <c r="U23">
        <f t="shared" si="5"/>
        <v>1.6703952274422073E-2</v>
      </c>
      <c r="V23">
        <v>0.76</v>
      </c>
      <c r="W23">
        <v>0.04</v>
      </c>
      <c r="X23">
        <f t="shared" si="13"/>
        <v>0</v>
      </c>
      <c r="Y23">
        <f t="shared" si="6"/>
        <v>5.9656972408650248E-4</v>
      </c>
      <c r="AC23">
        <f t="shared" si="0"/>
        <v>67.050000000000011</v>
      </c>
      <c r="AD23">
        <f t="shared" si="7"/>
        <v>32.949999999999989</v>
      </c>
      <c r="AE23">
        <f>C23/G23</f>
        <v>0.25602660016625106</v>
      </c>
    </row>
    <row r="24" spans="1:31" x14ac:dyDescent="0.3">
      <c r="B24">
        <v>0.8</v>
      </c>
      <c r="C24">
        <v>2.92</v>
      </c>
      <c r="D24">
        <f t="shared" si="8"/>
        <v>0.16000000000000014</v>
      </c>
      <c r="E24">
        <f t="shared" si="1"/>
        <v>4.8097512765606983E-2</v>
      </c>
      <c r="F24">
        <v>0.8</v>
      </c>
      <c r="G24">
        <v>11.88</v>
      </c>
      <c r="H24">
        <f t="shared" si="9"/>
        <v>0.14999999999999858</v>
      </c>
      <c r="I24">
        <f t="shared" si="2"/>
        <v>0.19568440125185307</v>
      </c>
      <c r="J24">
        <v>0.8</v>
      </c>
      <c r="K24">
        <v>31.21</v>
      </c>
      <c r="L24">
        <f t="shared" si="10"/>
        <v>3.4499999999999957</v>
      </c>
      <c r="M24">
        <f t="shared" si="3"/>
        <v>0.51408334705979242</v>
      </c>
      <c r="N24">
        <v>0.8</v>
      </c>
      <c r="O24">
        <v>13.62</v>
      </c>
      <c r="P24">
        <f t="shared" si="11"/>
        <v>2.5000000000000018</v>
      </c>
      <c r="Q24">
        <f t="shared" si="4"/>
        <v>0.22434524789985175</v>
      </c>
      <c r="R24">
        <v>0.8</v>
      </c>
      <c r="S24">
        <v>1.04</v>
      </c>
      <c r="T24">
        <f t="shared" si="12"/>
        <v>8.0000000000000071E-2</v>
      </c>
      <c r="U24">
        <f t="shared" si="5"/>
        <v>1.7130620985010708E-2</v>
      </c>
      <c r="V24">
        <v>0.8</v>
      </c>
      <c r="W24">
        <v>0.04</v>
      </c>
      <c r="X24">
        <f t="shared" si="13"/>
        <v>0</v>
      </c>
      <c r="Y24">
        <f t="shared" si="6"/>
        <v>6.5887003788502713E-4</v>
      </c>
      <c r="AC24">
        <f t="shared" si="0"/>
        <v>60.71</v>
      </c>
      <c r="AD24">
        <f t="shared" si="7"/>
        <v>39.29</v>
      </c>
    </row>
    <row r="25" spans="1:31" x14ac:dyDescent="0.3">
      <c r="B25">
        <v>0.84</v>
      </c>
      <c r="C25">
        <v>2.74</v>
      </c>
      <c r="D25">
        <f t="shared" si="8"/>
        <v>0.17999999999999972</v>
      </c>
      <c r="E25">
        <f t="shared" si="1"/>
        <v>5.0609530845954938E-2</v>
      </c>
      <c r="F25">
        <v>0.84</v>
      </c>
      <c r="G25">
        <v>11.73</v>
      </c>
      <c r="H25">
        <f t="shared" si="9"/>
        <v>0.15000000000000036</v>
      </c>
      <c r="I25">
        <f t="shared" si="2"/>
        <v>0.2166605097894348</v>
      </c>
      <c r="J25">
        <v>0.84</v>
      </c>
      <c r="K25">
        <v>27.58</v>
      </c>
      <c r="L25">
        <f t="shared" si="10"/>
        <v>3.6300000000000026</v>
      </c>
      <c r="M25">
        <f t="shared" si="3"/>
        <v>0.50942002216475801</v>
      </c>
      <c r="N25">
        <v>0.84</v>
      </c>
      <c r="O25">
        <v>11.1</v>
      </c>
      <c r="P25">
        <f t="shared" si="11"/>
        <v>2.5199999999999996</v>
      </c>
      <c r="Q25">
        <f t="shared" si="4"/>
        <v>0.20502401182120428</v>
      </c>
      <c r="R25">
        <v>0.84</v>
      </c>
      <c r="S25">
        <v>0.96</v>
      </c>
      <c r="T25">
        <f t="shared" si="12"/>
        <v>8.0000000000000071E-2</v>
      </c>
      <c r="U25">
        <f t="shared" si="5"/>
        <v>1.7731806427779828E-2</v>
      </c>
      <c r="V25">
        <v>0.84</v>
      </c>
      <c r="W25">
        <v>0.03</v>
      </c>
      <c r="X25">
        <f t="shared" si="13"/>
        <v>1.0000000000000002E-2</v>
      </c>
      <c r="Y25">
        <f t="shared" si="6"/>
        <v>5.5411895086811963E-4</v>
      </c>
      <c r="AC25">
        <f t="shared" si="0"/>
        <v>54.14</v>
      </c>
      <c r="AD25">
        <f t="shared" si="7"/>
        <v>45.86</v>
      </c>
    </row>
    <row r="26" spans="1:31" x14ac:dyDescent="0.3">
      <c r="B26">
        <v>0.88</v>
      </c>
      <c r="C26">
        <v>2.5</v>
      </c>
      <c r="D26">
        <f t="shared" si="8"/>
        <v>0.24000000000000021</v>
      </c>
      <c r="E26">
        <f t="shared" si="1"/>
        <v>5.3339022829101773E-2</v>
      </c>
      <c r="F26">
        <v>0.88</v>
      </c>
      <c r="G26">
        <v>11.53</v>
      </c>
      <c r="H26">
        <f t="shared" si="9"/>
        <v>0.20000000000000107</v>
      </c>
      <c r="I26">
        <f t="shared" si="2"/>
        <v>0.24599957328781738</v>
      </c>
      <c r="J26">
        <v>0.88</v>
      </c>
      <c r="K26">
        <v>23.38</v>
      </c>
      <c r="L26">
        <f t="shared" si="10"/>
        <v>4.1999999999999993</v>
      </c>
      <c r="M26">
        <f t="shared" si="3"/>
        <v>0.49882654149775979</v>
      </c>
      <c r="N26">
        <v>0.88</v>
      </c>
      <c r="O26">
        <v>8.56</v>
      </c>
      <c r="P26">
        <f t="shared" si="11"/>
        <v>2.5399999999999991</v>
      </c>
      <c r="Q26">
        <f t="shared" si="4"/>
        <v>0.18263281416684449</v>
      </c>
      <c r="R26">
        <v>0.88</v>
      </c>
      <c r="S26">
        <v>0.87</v>
      </c>
      <c r="T26">
        <f t="shared" si="12"/>
        <v>8.9999999999999969E-2</v>
      </c>
      <c r="U26">
        <f t="shared" si="5"/>
        <v>1.8561979944527417E-2</v>
      </c>
      <c r="V26">
        <v>0.88</v>
      </c>
      <c r="W26">
        <v>0.03</v>
      </c>
      <c r="X26">
        <f t="shared" si="13"/>
        <v>0</v>
      </c>
      <c r="Y26">
        <f t="shared" si="6"/>
        <v>6.4006827394922131E-4</v>
      </c>
      <c r="AC26">
        <f t="shared" si="0"/>
        <v>46.87</v>
      </c>
      <c r="AD26">
        <f t="shared" si="7"/>
        <v>53.13</v>
      </c>
    </row>
    <row r="27" spans="1:31" x14ac:dyDescent="0.3">
      <c r="B27">
        <v>0.92</v>
      </c>
      <c r="C27">
        <v>2.1800000000000002</v>
      </c>
      <c r="D27">
        <f t="shared" si="8"/>
        <v>0.31999999999999984</v>
      </c>
      <c r="E27">
        <f t="shared" si="1"/>
        <v>5.5022715800100958E-2</v>
      </c>
      <c r="F27">
        <v>0.92</v>
      </c>
      <c r="G27">
        <v>11.32</v>
      </c>
      <c r="H27">
        <f t="shared" si="9"/>
        <v>0.20999999999999908</v>
      </c>
      <c r="I27">
        <f t="shared" si="2"/>
        <v>0.2857142857142857</v>
      </c>
      <c r="J27">
        <v>0.92</v>
      </c>
      <c r="K27">
        <v>19.18</v>
      </c>
      <c r="L27">
        <f t="shared" si="10"/>
        <v>4.1999999999999993</v>
      </c>
      <c r="M27">
        <f t="shared" si="3"/>
        <v>0.48409893992932856</v>
      </c>
      <c r="N27">
        <v>0.92</v>
      </c>
      <c r="O27">
        <v>6.14</v>
      </c>
      <c r="P27">
        <f t="shared" si="11"/>
        <v>2.4200000000000008</v>
      </c>
      <c r="Q27">
        <f t="shared" si="4"/>
        <v>0.15497223624432102</v>
      </c>
      <c r="R27">
        <v>0.92</v>
      </c>
      <c r="S27">
        <v>0.77</v>
      </c>
      <c r="T27">
        <f t="shared" si="12"/>
        <v>9.9999999999999978E-2</v>
      </c>
      <c r="U27">
        <f t="shared" si="5"/>
        <v>1.9434628975265017E-2</v>
      </c>
      <c r="V27">
        <v>0.92</v>
      </c>
      <c r="W27">
        <v>0.03</v>
      </c>
      <c r="X27">
        <f t="shared" si="13"/>
        <v>0</v>
      </c>
      <c r="Y27">
        <f t="shared" si="6"/>
        <v>7.5719333669863693E-4</v>
      </c>
      <c r="AC27">
        <f t="shared" si="0"/>
        <v>39.620000000000005</v>
      </c>
      <c r="AD27">
        <f t="shared" si="7"/>
        <v>60.379999999999995</v>
      </c>
    </row>
    <row r="28" spans="1:31" x14ac:dyDescent="0.3">
      <c r="B28">
        <v>0.96</v>
      </c>
      <c r="C28">
        <v>1.79</v>
      </c>
      <c r="D28">
        <f t="shared" si="8"/>
        <v>0.39000000000000012</v>
      </c>
      <c r="E28">
        <f t="shared" si="1"/>
        <v>6.0801630434782608E-2</v>
      </c>
      <c r="F28">
        <v>0.96</v>
      </c>
      <c r="G28">
        <v>11.02</v>
      </c>
      <c r="H28">
        <f t="shared" si="9"/>
        <v>0.30000000000000071</v>
      </c>
      <c r="I28">
        <f t="shared" si="2"/>
        <v>0.37432065217391303</v>
      </c>
      <c r="J28">
        <v>0.96</v>
      </c>
      <c r="K28">
        <v>13.45</v>
      </c>
      <c r="L28">
        <f t="shared" si="10"/>
        <v>5.73</v>
      </c>
      <c r="M28">
        <f t="shared" si="3"/>
        <v>0.45686141304347822</v>
      </c>
      <c r="N28">
        <v>0.96</v>
      </c>
      <c r="O28">
        <v>2.4900000000000002</v>
      </c>
      <c r="P28">
        <f t="shared" si="11"/>
        <v>3.6499999999999995</v>
      </c>
      <c r="Q28">
        <f t="shared" si="4"/>
        <v>8.4578804347826095E-2</v>
      </c>
      <c r="R28">
        <v>0.96</v>
      </c>
      <c r="S28">
        <v>0.67</v>
      </c>
      <c r="T28">
        <f t="shared" si="12"/>
        <v>9.9999999999999978E-2</v>
      </c>
      <c r="U28">
        <f t="shared" si="5"/>
        <v>2.2758152173913044E-2</v>
      </c>
      <c r="V28">
        <v>0.96</v>
      </c>
      <c r="W28">
        <v>0.02</v>
      </c>
      <c r="X28">
        <f t="shared" si="13"/>
        <v>9.9999999999999985E-3</v>
      </c>
      <c r="Y28">
        <f t="shared" si="6"/>
        <v>6.793478260869565E-4</v>
      </c>
      <c r="AC28">
        <f t="shared" si="0"/>
        <v>29.44</v>
      </c>
      <c r="AD28">
        <f t="shared" si="7"/>
        <v>70.56</v>
      </c>
      <c r="AE28">
        <f>C28/G28</f>
        <v>0.16243194192377497</v>
      </c>
    </row>
    <row r="29" spans="1:31" x14ac:dyDescent="0.3">
      <c r="B29">
        <v>1</v>
      </c>
      <c r="C29">
        <v>1</v>
      </c>
      <c r="D29">
        <f t="shared" si="8"/>
        <v>0.79</v>
      </c>
      <c r="E29">
        <f t="shared" si="1"/>
        <v>8.2169268693508629E-2</v>
      </c>
      <c r="F29">
        <v>1</v>
      </c>
      <c r="G29">
        <v>10.06</v>
      </c>
      <c r="H29">
        <f t="shared" si="9"/>
        <v>0.95999999999999908</v>
      </c>
      <c r="I29">
        <f t="shared" si="2"/>
        <v>0.82662284305669687</v>
      </c>
      <c r="J29">
        <v>1</v>
      </c>
      <c r="K29">
        <v>0.94</v>
      </c>
      <c r="L29">
        <f t="shared" si="10"/>
        <v>12.51</v>
      </c>
      <c r="M29">
        <f t="shared" si="3"/>
        <v>7.7239112571898111E-2</v>
      </c>
      <c r="N29">
        <v>1</v>
      </c>
      <c r="O29">
        <v>0</v>
      </c>
      <c r="P29">
        <f t="shared" si="11"/>
        <v>2.4900000000000002</v>
      </c>
      <c r="Q29">
        <f t="shared" si="4"/>
        <v>0</v>
      </c>
      <c r="R29">
        <v>1</v>
      </c>
      <c r="S29">
        <v>0.16</v>
      </c>
      <c r="T29">
        <f t="shared" si="12"/>
        <v>0.51</v>
      </c>
      <c r="U29">
        <f t="shared" si="5"/>
        <v>1.3147082990961382E-2</v>
      </c>
      <c r="V29">
        <v>1</v>
      </c>
      <c r="W29">
        <v>0.01</v>
      </c>
      <c r="X29">
        <f t="shared" si="13"/>
        <v>0.01</v>
      </c>
      <c r="Y29">
        <f t="shared" si="6"/>
        <v>8.2169268693508635E-4</v>
      </c>
      <c r="AC29">
        <f t="shared" si="0"/>
        <v>12.17</v>
      </c>
      <c r="AD29">
        <f t="shared" si="7"/>
        <v>87.83</v>
      </c>
    </row>
    <row r="31" spans="1:31" x14ac:dyDescent="0.3">
      <c r="A31" t="s">
        <v>12</v>
      </c>
      <c r="E31">
        <f>MEDIAN(E4:E29)</f>
        <v>4.9502932662381829E-2</v>
      </c>
      <c r="I31">
        <f>MEDIAN(I4:I29)</f>
        <v>0.15794441466434711</v>
      </c>
      <c r="M31">
        <f>MEDIAN(M4:M29)</f>
        <v>0.50267928935606321</v>
      </c>
      <c r="Q31">
        <f>MEDIAN(Q4:Q29)</f>
        <v>0.26273947707022643</v>
      </c>
      <c r="U31">
        <f>MEDIAN(U4:U29)</f>
        <v>1.7738452233497758E-2</v>
      </c>
      <c r="Y31">
        <f>MEDIAN(Y4:Y29)</f>
        <v>6.9157417445510111E-4</v>
      </c>
      <c r="AA31">
        <f>SUM(B31:Z31)</f>
        <v>0.99129614016097145</v>
      </c>
    </row>
    <row r="32" spans="1:31" x14ac:dyDescent="0.3">
      <c r="A32" t="s">
        <v>11</v>
      </c>
      <c r="I32">
        <f>I31/$AA32</f>
        <v>0.16770604566563899</v>
      </c>
      <c r="M32">
        <f>M31/$AA32</f>
        <v>0.53374698962969103</v>
      </c>
      <c r="Q32">
        <f>Q31/$AA32</f>
        <v>0.27897788493088049</v>
      </c>
      <c r="U32">
        <f>U31/$AA32</f>
        <v>1.8834763398444154E-2</v>
      </c>
      <c r="Y32">
        <f>Y31/$AA32</f>
        <v>7.3431637534520733E-4</v>
      </c>
      <c r="AA32">
        <f>SUM(I31:Y31)</f>
        <v>0.94179320749858975</v>
      </c>
    </row>
  </sheetData>
  <conditionalFormatting sqref="AC4:AC29">
    <cfRule type="cellIs" dxfId="2" priority="1" operator="greaterThan">
      <formula>100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75C46-9B61-47E2-8975-CB3C67A1BE06}">
  <dimension ref="B1:AD28"/>
  <sheetViews>
    <sheetView workbookViewId="0">
      <selection activeCell="AA10" sqref="AA10"/>
    </sheetView>
  </sheetViews>
  <sheetFormatPr defaultRowHeight="14.4" x14ac:dyDescent="0.3"/>
  <sheetData>
    <row r="1" spans="2:30" x14ac:dyDescent="0.3">
      <c r="B1" t="s">
        <v>0</v>
      </c>
    </row>
    <row r="2" spans="2:30" x14ac:dyDescent="0.3">
      <c r="B2" t="s">
        <v>1</v>
      </c>
      <c r="F2" t="s">
        <v>4</v>
      </c>
      <c r="J2" t="s">
        <v>5</v>
      </c>
      <c r="N2" t="s">
        <v>6</v>
      </c>
      <c r="R2" t="s">
        <v>13</v>
      </c>
      <c r="V2" t="s">
        <v>9</v>
      </c>
    </row>
    <row r="3" spans="2:30" x14ac:dyDescent="0.3">
      <c r="B3" t="s">
        <v>2</v>
      </c>
      <c r="C3" t="s">
        <v>3</v>
      </c>
      <c r="D3" t="s">
        <v>10</v>
      </c>
      <c r="E3" t="s">
        <v>11</v>
      </c>
      <c r="F3" t="s">
        <v>2</v>
      </c>
      <c r="G3" t="s">
        <v>3</v>
      </c>
      <c r="H3" t="s">
        <v>10</v>
      </c>
      <c r="I3" t="s">
        <v>11</v>
      </c>
      <c r="J3" t="s">
        <v>2</v>
      </c>
      <c r="K3" t="s">
        <v>3</v>
      </c>
      <c r="L3" t="s">
        <v>10</v>
      </c>
      <c r="M3" t="s">
        <v>11</v>
      </c>
      <c r="N3" t="s">
        <v>2</v>
      </c>
      <c r="O3" t="s">
        <v>3</v>
      </c>
      <c r="P3" t="s">
        <v>10</v>
      </c>
      <c r="Q3" t="s">
        <v>11</v>
      </c>
      <c r="R3" t="s">
        <v>2</v>
      </c>
      <c r="S3" t="s">
        <v>3</v>
      </c>
      <c r="T3" t="s">
        <v>10</v>
      </c>
      <c r="U3" t="s">
        <v>11</v>
      </c>
      <c r="V3" t="s">
        <v>2</v>
      </c>
      <c r="W3" t="s">
        <v>3</v>
      </c>
      <c r="X3" t="s">
        <v>10</v>
      </c>
      <c r="Y3" t="s">
        <v>11</v>
      </c>
      <c r="AD3" t="s">
        <v>7</v>
      </c>
    </row>
    <row r="4" spans="2:30" x14ac:dyDescent="0.3">
      <c r="B4">
        <v>0.32</v>
      </c>
      <c r="C4">
        <v>2.67</v>
      </c>
      <c r="D4" t="e">
        <f>#REF!-C4</f>
        <v>#REF!</v>
      </c>
      <c r="E4">
        <f t="shared" ref="E4:E13" si="0">C4/$AC4</f>
        <v>2.6107362863009683E-2</v>
      </c>
      <c r="F4">
        <v>0.32</v>
      </c>
      <c r="G4">
        <v>13.98</v>
      </c>
      <c r="H4" t="e">
        <f>#REF!-G4</f>
        <v>#REF!</v>
      </c>
      <c r="I4">
        <f t="shared" ref="I4:I13" si="1">G4/$AC4</f>
        <v>0.13669697858609567</v>
      </c>
      <c r="J4">
        <v>0.32</v>
      </c>
      <c r="K4">
        <v>54.58</v>
      </c>
      <c r="L4" t="e">
        <f>#REF!-K4</f>
        <v>#REF!</v>
      </c>
      <c r="M4">
        <f t="shared" ref="M4:M13" si="2">K4/$AC4</f>
        <v>0.53368534272025037</v>
      </c>
      <c r="N4">
        <v>0.32</v>
      </c>
      <c r="O4">
        <v>27.64</v>
      </c>
      <c r="P4" t="e">
        <f>#REF!-O4</f>
        <v>#REF!</v>
      </c>
      <c r="Q4">
        <f t="shared" ref="Q4:Q13" si="3">O4/$AC4</f>
        <v>0.27026498484404032</v>
      </c>
      <c r="R4">
        <v>0.32</v>
      </c>
      <c r="S4">
        <v>3.19</v>
      </c>
      <c r="T4" t="e">
        <f>#REF!-S4</f>
        <v>#REF!</v>
      </c>
      <c r="U4">
        <f t="shared" ref="U4:U13" si="4">S4/$AC4</f>
        <v>3.1191942896255015E-2</v>
      </c>
      <c r="V4">
        <v>0.32</v>
      </c>
      <c r="W4">
        <v>0.21</v>
      </c>
      <c r="X4" t="e">
        <f>#REF!-W4</f>
        <v>#REF!</v>
      </c>
      <c r="Y4">
        <f t="shared" ref="Y4:Y13" si="5">W4/$AC4</f>
        <v>2.0533880903490761E-3</v>
      </c>
      <c r="AC4">
        <f t="shared" ref="AC4:AC13" si="6">SUM(C4,G4,K4,O4,S4,W4)</f>
        <v>102.26999999999998</v>
      </c>
      <c r="AD4" t="str">
        <f t="shared" ref="AD4:AD13" si="7">IF(AC4&lt;100, 100-AC4, "")</f>
        <v/>
      </c>
    </row>
    <row r="5" spans="2:30" x14ac:dyDescent="0.3">
      <c r="B5">
        <v>0.36</v>
      </c>
      <c r="C5">
        <v>2.2999999999999998</v>
      </c>
      <c r="D5">
        <f t="shared" ref="D5:D13" si="8">C4-C5</f>
        <v>0.37000000000000011</v>
      </c>
      <c r="E5">
        <f t="shared" si="0"/>
        <v>2.3589743589743591E-2</v>
      </c>
      <c r="F5">
        <v>0.36</v>
      </c>
      <c r="G5">
        <v>13.56</v>
      </c>
      <c r="H5">
        <f t="shared" ref="H5:H13" si="9">G4-G5</f>
        <v>0.41999999999999993</v>
      </c>
      <c r="I5">
        <f t="shared" si="1"/>
        <v>0.1390769230769231</v>
      </c>
      <c r="J5">
        <v>0.36</v>
      </c>
      <c r="K5">
        <v>52.55</v>
      </c>
      <c r="L5">
        <f t="shared" ref="L5:L13" si="10">K4-K5</f>
        <v>2.0300000000000011</v>
      </c>
      <c r="M5">
        <f t="shared" si="2"/>
        <v>0.53897435897435897</v>
      </c>
      <c r="N5">
        <v>0.36</v>
      </c>
      <c r="O5">
        <v>26.16</v>
      </c>
      <c r="P5">
        <f t="shared" ref="P5:P13" si="11">O4-O5</f>
        <v>1.4800000000000004</v>
      </c>
      <c r="Q5">
        <f t="shared" si="3"/>
        <v>0.26830769230769236</v>
      </c>
      <c r="R5">
        <v>0.36</v>
      </c>
      <c r="S5">
        <v>2.74</v>
      </c>
      <c r="T5">
        <f t="shared" ref="T5:T13" si="12">S4-S5</f>
        <v>0.44999999999999973</v>
      </c>
      <c r="U5">
        <f t="shared" si="4"/>
        <v>2.810256410256411E-2</v>
      </c>
      <c r="V5">
        <v>0.36</v>
      </c>
      <c r="W5">
        <v>0.19</v>
      </c>
      <c r="X5">
        <f t="shared" ref="X5:X13" si="13">W4-W5</f>
        <v>1.999999999999999E-2</v>
      </c>
      <c r="Y5">
        <f t="shared" si="5"/>
        <v>1.948717948717949E-3</v>
      </c>
      <c r="AC5">
        <f t="shared" si="6"/>
        <v>97.499999999999986</v>
      </c>
      <c r="AD5">
        <f t="shared" si="7"/>
        <v>2.5000000000000142</v>
      </c>
    </row>
    <row r="6" spans="2:30" x14ac:dyDescent="0.3">
      <c r="B6">
        <v>0.4</v>
      </c>
      <c r="C6">
        <v>2</v>
      </c>
      <c r="D6">
        <f t="shared" si="8"/>
        <v>0.29999999999999982</v>
      </c>
      <c r="E6">
        <f t="shared" si="0"/>
        <v>2.1484584810398537E-2</v>
      </c>
      <c r="F6">
        <v>0.4</v>
      </c>
      <c r="G6">
        <v>13.24</v>
      </c>
      <c r="H6">
        <f t="shared" si="9"/>
        <v>0.32000000000000028</v>
      </c>
      <c r="I6">
        <f t="shared" si="1"/>
        <v>0.14222795144483832</v>
      </c>
      <c r="J6">
        <v>0.4</v>
      </c>
      <c r="K6">
        <v>50.44</v>
      </c>
      <c r="L6">
        <f t="shared" si="10"/>
        <v>2.1099999999999994</v>
      </c>
      <c r="M6">
        <f t="shared" si="2"/>
        <v>0.54184122891825115</v>
      </c>
      <c r="N6">
        <v>0.4</v>
      </c>
      <c r="O6">
        <v>24.78</v>
      </c>
      <c r="P6">
        <f t="shared" si="11"/>
        <v>1.379999999999999</v>
      </c>
      <c r="Q6">
        <f t="shared" si="3"/>
        <v>0.26619400580083791</v>
      </c>
      <c r="R6">
        <v>0.4</v>
      </c>
      <c r="S6">
        <v>2.4500000000000002</v>
      </c>
      <c r="T6">
        <f t="shared" si="12"/>
        <v>0.29000000000000004</v>
      </c>
      <c r="U6">
        <f t="shared" si="4"/>
        <v>2.631861639273821E-2</v>
      </c>
      <c r="V6">
        <v>0.4</v>
      </c>
      <c r="W6">
        <v>0.18</v>
      </c>
      <c r="X6">
        <f t="shared" si="13"/>
        <v>1.0000000000000009E-2</v>
      </c>
      <c r="Y6">
        <f t="shared" si="5"/>
        <v>1.9336126329358683E-3</v>
      </c>
      <c r="AC6">
        <f t="shared" si="6"/>
        <v>93.09</v>
      </c>
      <c r="AD6">
        <f t="shared" si="7"/>
        <v>6.9099999999999966</v>
      </c>
    </row>
    <row r="7" spans="2:30" x14ac:dyDescent="0.3">
      <c r="B7">
        <v>0.44</v>
      </c>
      <c r="C7">
        <v>1.76</v>
      </c>
      <c r="D7">
        <f t="shared" si="8"/>
        <v>0.24</v>
      </c>
      <c r="E7">
        <f>C7/$AC7</f>
        <v>1.9795298616578562E-2</v>
      </c>
      <c r="F7">
        <v>0.44</v>
      </c>
      <c r="G7">
        <v>12.99</v>
      </c>
      <c r="H7">
        <f t="shared" si="9"/>
        <v>0.25</v>
      </c>
      <c r="I7">
        <f>G7/$AC7</f>
        <v>0.14610280058486108</v>
      </c>
      <c r="J7">
        <v>0.44</v>
      </c>
      <c r="K7">
        <v>48.24</v>
      </c>
      <c r="L7">
        <f t="shared" si="10"/>
        <v>2.1999999999999957</v>
      </c>
      <c r="M7">
        <f>K7/$AC7</f>
        <v>0.54257113935440326</v>
      </c>
      <c r="N7">
        <v>0.44</v>
      </c>
      <c r="O7">
        <v>23.49</v>
      </c>
      <c r="P7">
        <f t="shared" si="11"/>
        <v>1.2900000000000027</v>
      </c>
      <c r="Q7">
        <f>O7/$AC7</f>
        <v>0.26419975255876726</v>
      </c>
      <c r="R7">
        <v>0.44</v>
      </c>
      <c r="S7">
        <v>2.2599999999999998</v>
      </c>
      <c r="T7">
        <f t="shared" si="12"/>
        <v>0.19000000000000039</v>
      </c>
      <c r="U7">
        <f>S7/$AC7</f>
        <v>2.5418962996288375E-2</v>
      </c>
      <c r="V7">
        <v>0.44</v>
      </c>
      <c r="W7">
        <v>0.17</v>
      </c>
      <c r="X7">
        <f t="shared" si="13"/>
        <v>9.9999999999999811E-3</v>
      </c>
      <c r="Y7">
        <f>W7/$AC7</f>
        <v>1.9120458891013384E-3</v>
      </c>
      <c r="AC7">
        <f t="shared" si="6"/>
        <v>88.910000000000011</v>
      </c>
      <c r="AD7">
        <f>IF(AC7&lt;100, 100-AC7, "")</f>
        <v>11.089999999999989</v>
      </c>
    </row>
    <row r="8" spans="2:30" x14ac:dyDescent="0.3">
      <c r="B8" s="2">
        <v>0.48</v>
      </c>
      <c r="C8" s="2">
        <v>1.56</v>
      </c>
      <c r="D8" s="2">
        <f t="shared" si="8"/>
        <v>0.19999999999999996</v>
      </c>
      <c r="E8" s="2">
        <f t="shared" si="0"/>
        <v>1.8409251829124382E-2</v>
      </c>
      <c r="F8" s="2">
        <v>0.48</v>
      </c>
      <c r="G8" s="2">
        <v>12.79</v>
      </c>
      <c r="H8" s="2">
        <f t="shared" si="9"/>
        <v>0.20000000000000107</v>
      </c>
      <c r="I8" s="2">
        <f t="shared" si="1"/>
        <v>0.15093226339391078</v>
      </c>
      <c r="J8" s="2">
        <v>0.48</v>
      </c>
      <c r="K8" s="2">
        <v>45.88</v>
      </c>
      <c r="L8" s="2">
        <f t="shared" si="10"/>
        <v>2.3599999999999994</v>
      </c>
      <c r="M8" s="2">
        <f t="shared" si="2"/>
        <v>0.54142081661552988</v>
      </c>
      <c r="N8" s="2">
        <v>0.48</v>
      </c>
      <c r="O8" s="2">
        <v>22.21</v>
      </c>
      <c r="P8" s="2">
        <f t="shared" si="11"/>
        <v>1.2799999999999976</v>
      </c>
      <c r="Q8" s="2">
        <f t="shared" si="3"/>
        <v>0.26209582251593111</v>
      </c>
      <c r="R8" s="2">
        <v>0.48</v>
      </c>
      <c r="S8" s="2">
        <v>2.14</v>
      </c>
      <c r="T8" s="2">
        <f t="shared" si="12"/>
        <v>0.11999999999999966</v>
      </c>
      <c r="U8" s="2">
        <f t="shared" si="4"/>
        <v>2.5253717252773193E-2</v>
      </c>
      <c r="V8" s="2">
        <v>0.48</v>
      </c>
      <c r="W8" s="2">
        <v>0.16</v>
      </c>
      <c r="X8" s="2">
        <f t="shared" si="13"/>
        <v>1.0000000000000009E-2</v>
      </c>
      <c r="Y8" s="2">
        <f t="shared" si="5"/>
        <v>1.8881283927307058E-3</v>
      </c>
      <c r="Z8" s="2"/>
      <c r="AA8" s="2"/>
      <c r="AB8" s="2"/>
      <c r="AC8" s="2">
        <f t="shared" si="6"/>
        <v>84.74</v>
      </c>
      <c r="AD8" s="2">
        <f t="shared" si="7"/>
        <v>15.260000000000005</v>
      </c>
    </row>
    <row r="9" spans="2:30" x14ac:dyDescent="0.3">
      <c r="B9" s="2">
        <v>0.52</v>
      </c>
      <c r="C9" s="2">
        <v>1.43</v>
      </c>
      <c r="D9" s="2">
        <f t="shared" si="8"/>
        <v>0.13000000000000012</v>
      </c>
      <c r="E9" s="2">
        <f t="shared" si="0"/>
        <v>1.7790495148046776E-2</v>
      </c>
      <c r="F9" s="2">
        <v>0.52</v>
      </c>
      <c r="G9" s="2">
        <v>12.62</v>
      </c>
      <c r="H9" s="2">
        <f t="shared" si="9"/>
        <v>0.16999999999999993</v>
      </c>
      <c r="I9" s="2">
        <f t="shared" si="1"/>
        <v>0.15700422990793728</v>
      </c>
      <c r="J9" s="2">
        <v>0.52</v>
      </c>
      <c r="K9" s="2">
        <v>43.21</v>
      </c>
      <c r="L9" s="2">
        <f t="shared" si="10"/>
        <v>2.6700000000000017</v>
      </c>
      <c r="M9" s="2">
        <f t="shared" si="2"/>
        <v>0.53757153520776302</v>
      </c>
      <c r="N9" s="2">
        <v>0.52</v>
      </c>
      <c r="O9" s="2">
        <v>20.91</v>
      </c>
      <c r="P9" s="2">
        <f t="shared" si="11"/>
        <v>1.3000000000000007</v>
      </c>
      <c r="Q9" s="2">
        <f t="shared" si="3"/>
        <v>0.26013933814381685</v>
      </c>
      <c r="R9" s="2">
        <v>0.52</v>
      </c>
      <c r="S9" s="2">
        <v>2.06</v>
      </c>
      <c r="T9" s="2">
        <f t="shared" si="12"/>
        <v>8.0000000000000071E-2</v>
      </c>
      <c r="U9" s="2">
        <f t="shared" si="4"/>
        <v>2.5628265737745706E-2</v>
      </c>
      <c r="V9" s="2">
        <v>0.52</v>
      </c>
      <c r="W9" s="2">
        <v>0.15</v>
      </c>
      <c r="X9" s="2">
        <f t="shared" si="13"/>
        <v>1.0000000000000009E-2</v>
      </c>
      <c r="Y9" s="2">
        <f t="shared" si="5"/>
        <v>1.8661358546902213E-3</v>
      </c>
      <c r="Z9" s="2"/>
      <c r="AA9" s="2"/>
      <c r="AB9" s="2"/>
      <c r="AC9" s="2">
        <f t="shared" si="6"/>
        <v>80.38000000000001</v>
      </c>
      <c r="AD9" s="2">
        <f t="shared" si="7"/>
        <v>19.61999999999999</v>
      </c>
    </row>
    <row r="10" spans="2:30" x14ac:dyDescent="0.3">
      <c r="B10">
        <v>0.56000000000000005</v>
      </c>
      <c r="C10">
        <v>1.33</v>
      </c>
      <c r="D10" s="5">
        <f t="shared" si="8"/>
        <v>9.9999999999999867E-2</v>
      </c>
      <c r="E10">
        <f t="shared" si="0"/>
        <v>1.7604235605559234E-2</v>
      </c>
      <c r="F10">
        <v>0.56000000000000005</v>
      </c>
      <c r="G10">
        <v>12.47</v>
      </c>
      <c r="H10" s="5">
        <f t="shared" si="9"/>
        <v>0.14999999999999858</v>
      </c>
      <c r="I10">
        <f t="shared" si="1"/>
        <v>0.16505625413633357</v>
      </c>
      <c r="J10">
        <v>0.56000000000000005</v>
      </c>
      <c r="K10">
        <v>40.11</v>
      </c>
      <c r="L10" s="5">
        <f t="shared" si="10"/>
        <v>3.1000000000000014</v>
      </c>
      <c r="M10">
        <f t="shared" si="2"/>
        <v>0.53090668431502319</v>
      </c>
      <c r="N10">
        <v>0.56000000000000005</v>
      </c>
      <c r="O10">
        <v>19.510000000000002</v>
      </c>
      <c r="P10" s="5">
        <f t="shared" si="11"/>
        <v>1.3999999999999986</v>
      </c>
      <c r="Q10">
        <f t="shared" si="3"/>
        <v>0.25823957643944412</v>
      </c>
      <c r="R10">
        <v>0.56000000000000005</v>
      </c>
      <c r="S10">
        <v>1.99</v>
      </c>
      <c r="T10" s="5">
        <f t="shared" si="12"/>
        <v>7.0000000000000062E-2</v>
      </c>
      <c r="U10">
        <f t="shared" si="4"/>
        <v>2.6340172071475845E-2</v>
      </c>
      <c r="V10">
        <v>0.56000000000000005</v>
      </c>
      <c r="W10">
        <v>0.14000000000000001</v>
      </c>
      <c r="X10" s="5">
        <f t="shared" si="13"/>
        <v>9.9999999999999811E-3</v>
      </c>
      <c r="Y10">
        <f t="shared" si="5"/>
        <v>1.8530774321641301E-3</v>
      </c>
      <c r="AC10">
        <f t="shared" si="6"/>
        <v>75.55</v>
      </c>
      <c r="AD10">
        <f t="shared" si="7"/>
        <v>24.450000000000003</v>
      </c>
    </row>
    <row r="11" spans="2:30" x14ac:dyDescent="0.3">
      <c r="B11">
        <v>0.6</v>
      </c>
      <c r="C11">
        <v>1.24</v>
      </c>
      <c r="D11" s="5">
        <f t="shared" si="8"/>
        <v>9.000000000000008E-2</v>
      </c>
      <c r="E11">
        <f t="shared" si="0"/>
        <v>1.7573696145124718E-2</v>
      </c>
      <c r="F11">
        <v>0.6</v>
      </c>
      <c r="G11">
        <v>12.33</v>
      </c>
      <c r="H11" s="5">
        <f t="shared" si="9"/>
        <v>0.14000000000000057</v>
      </c>
      <c r="I11">
        <f t="shared" si="1"/>
        <v>0.17474489795918366</v>
      </c>
      <c r="J11">
        <v>0.6</v>
      </c>
      <c r="K11">
        <v>36.909999999999997</v>
      </c>
      <c r="L11" s="5">
        <f t="shared" si="10"/>
        <v>3.2000000000000028</v>
      </c>
      <c r="M11">
        <f t="shared" si="2"/>
        <v>0.52310090702947842</v>
      </c>
      <c r="N11">
        <v>0.6</v>
      </c>
      <c r="O11">
        <v>18.02</v>
      </c>
      <c r="P11" s="5">
        <f t="shared" si="11"/>
        <v>1.490000000000002</v>
      </c>
      <c r="Q11">
        <f t="shared" si="3"/>
        <v>0.25538548752834467</v>
      </c>
      <c r="R11">
        <v>0.6</v>
      </c>
      <c r="S11">
        <v>1.94</v>
      </c>
      <c r="T11" s="5">
        <f t="shared" si="12"/>
        <v>5.0000000000000044E-2</v>
      </c>
      <c r="U11">
        <f t="shared" si="4"/>
        <v>2.7494331065759634E-2</v>
      </c>
      <c r="V11">
        <v>0.6</v>
      </c>
      <c r="W11">
        <v>0.12</v>
      </c>
      <c r="X11" s="5">
        <f t="shared" si="13"/>
        <v>2.0000000000000018E-2</v>
      </c>
      <c r="Y11">
        <f t="shared" si="5"/>
        <v>1.7006802721088435E-3</v>
      </c>
      <c r="AC11">
        <f t="shared" si="6"/>
        <v>70.56</v>
      </c>
      <c r="AD11">
        <f t="shared" si="7"/>
        <v>29.439999999999998</v>
      </c>
    </row>
    <row r="12" spans="2:30" x14ac:dyDescent="0.3">
      <c r="B12">
        <v>0.64</v>
      </c>
      <c r="C12">
        <v>1.1499999999999999</v>
      </c>
      <c r="D12" s="4">
        <f t="shared" si="8"/>
        <v>9.000000000000008E-2</v>
      </c>
      <c r="E12">
        <f t="shared" si="0"/>
        <v>1.7477203647416412E-2</v>
      </c>
      <c r="F12">
        <v>0.64</v>
      </c>
      <c r="G12">
        <v>12.2</v>
      </c>
      <c r="H12" s="4">
        <f t="shared" si="9"/>
        <v>0.13000000000000078</v>
      </c>
      <c r="I12">
        <f t="shared" si="1"/>
        <v>0.18541033434650456</v>
      </c>
      <c r="J12">
        <v>0.64</v>
      </c>
      <c r="K12">
        <v>34</v>
      </c>
      <c r="L12" s="4">
        <f t="shared" si="10"/>
        <v>2.9099999999999966</v>
      </c>
      <c r="M12">
        <f t="shared" si="2"/>
        <v>0.51671732522796354</v>
      </c>
      <c r="N12">
        <v>0.64</v>
      </c>
      <c r="O12">
        <v>16.45</v>
      </c>
      <c r="P12" s="4">
        <f t="shared" si="11"/>
        <v>1.5700000000000003</v>
      </c>
      <c r="Q12">
        <f t="shared" si="3"/>
        <v>0.25</v>
      </c>
      <c r="R12">
        <v>0.64</v>
      </c>
      <c r="S12">
        <v>1.89</v>
      </c>
      <c r="T12" s="4">
        <f t="shared" si="12"/>
        <v>5.0000000000000044E-2</v>
      </c>
      <c r="U12">
        <f t="shared" si="4"/>
        <v>2.8723404255319149E-2</v>
      </c>
      <c r="V12">
        <v>0.64</v>
      </c>
      <c r="W12">
        <v>0.11</v>
      </c>
      <c r="X12" s="4">
        <f t="shared" si="13"/>
        <v>9.999999999999995E-3</v>
      </c>
      <c r="Y12">
        <f t="shared" si="5"/>
        <v>1.6717325227963526E-3</v>
      </c>
      <c r="AC12">
        <f t="shared" si="6"/>
        <v>65.8</v>
      </c>
      <c r="AD12">
        <f t="shared" si="7"/>
        <v>34.200000000000003</v>
      </c>
    </row>
    <row r="13" spans="2:30" x14ac:dyDescent="0.3">
      <c r="B13">
        <v>0.68</v>
      </c>
      <c r="C13">
        <v>1.05</v>
      </c>
      <c r="D13" s="4">
        <f t="shared" si="8"/>
        <v>9.9999999999999867E-2</v>
      </c>
      <c r="E13">
        <f t="shared" si="0"/>
        <v>1.7269736842105261E-2</v>
      </c>
      <c r="F13">
        <v>0.68</v>
      </c>
      <c r="G13">
        <v>12.06</v>
      </c>
      <c r="H13" s="4">
        <f t="shared" si="9"/>
        <v>0.13999999999999879</v>
      </c>
      <c r="I13">
        <f t="shared" si="1"/>
        <v>0.19835526315789473</v>
      </c>
      <c r="J13">
        <v>0.68</v>
      </c>
      <c r="K13">
        <v>31.17</v>
      </c>
      <c r="L13" s="4">
        <f t="shared" si="10"/>
        <v>2.8299999999999983</v>
      </c>
      <c r="M13">
        <f t="shared" si="2"/>
        <v>0.51266447368421053</v>
      </c>
      <c r="N13">
        <v>0.68</v>
      </c>
      <c r="O13">
        <v>14.57</v>
      </c>
      <c r="P13" s="4">
        <f t="shared" si="11"/>
        <v>1.879999999999999</v>
      </c>
      <c r="Q13">
        <f t="shared" si="3"/>
        <v>0.23963815789473683</v>
      </c>
      <c r="R13">
        <v>0.68</v>
      </c>
      <c r="S13">
        <v>1.85</v>
      </c>
      <c r="T13" s="4">
        <f t="shared" si="12"/>
        <v>3.9999999999999813E-2</v>
      </c>
      <c r="U13">
        <f t="shared" si="4"/>
        <v>3.0427631578947369E-2</v>
      </c>
      <c r="V13">
        <v>0.68</v>
      </c>
      <c r="W13">
        <v>0.1</v>
      </c>
      <c r="X13" s="4">
        <f t="shared" si="13"/>
        <v>9.999999999999995E-3</v>
      </c>
      <c r="Y13">
        <f t="shared" si="5"/>
        <v>1.6447368421052631E-3</v>
      </c>
      <c r="AC13">
        <f t="shared" si="6"/>
        <v>60.800000000000004</v>
      </c>
      <c r="AD13">
        <f t="shared" si="7"/>
        <v>39.199999999999996</v>
      </c>
    </row>
    <row r="15" spans="2:30" x14ac:dyDescent="0.3">
      <c r="E15">
        <f>MEDIAN(E4:E13)</f>
        <v>1.8099873488585577E-2</v>
      </c>
      <c r="I15">
        <f>MEDIAN(I4:I13)</f>
        <v>0.15396824665092401</v>
      </c>
      <c r="M15">
        <f>MEDIAN(M4:M13)</f>
        <v>0.53562843896400669</v>
      </c>
      <c r="Q15">
        <f>MEDIAN(Q4:Q13)</f>
        <v>0.26111758032987398</v>
      </c>
      <c r="U15">
        <f>MEDIAN(U4:U13)</f>
        <v>2.6917251568617739E-2</v>
      </c>
      <c r="Y15">
        <f>MEDIAN(Y4:Y13)</f>
        <v>1.8771321237104634E-3</v>
      </c>
    </row>
    <row r="17" spans="2:30" x14ac:dyDescent="0.3">
      <c r="J17" s="1" t="s">
        <v>14</v>
      </c>
    </row>
    <row r="18" spans="2:30" x14ac:dyDescent="0.3">
      <c r="B18" t="s">
        <v>2</v>
      </c>
      <c r="C18" t="s">
        <v>3</v>
      </c>
      <c r="D18" t="s">
        <v>10</v>
      </c>
      <c r="E18" t="s">
        <v>11</v>
      </c>
      <c r="F18" t="s">
        <v>2</v>
      </c>
      <c r="G18" t="s">
        <v>3</v>
      </c>
      <c r="H18" t="s">
        <v>10</v>
      </c>
      <c r="I18" t="s">
        <v>11</v>
      </c>
      <c r="J18" t="s">
        <v>2</v>
      </c>
      <c r="K18" t="s">
        <v>3</v>
      </c>
      <c r="L18" t="s">
        <v>10</v>
      </c>
      <c r="M18" t="s">
        <v>11</v>
      </c>
      <c r="R18" t="s">
        <v>2</v>
      </c>
      <c r="S18" t="s">
        <v>3</v>
      </c>
      <c r="T18" t="s">
        <v>10</v>
      </c>
      <c r="U18" t="s">
        <v>11</v>
      </c>
      <c r="V18" t="s">
        <v>2</v>
      </c>
      <c r="W18" t="s">
        <v>3</v>
      </c>
      <c r="X18" t="s">
        <v>10</v>
      </c>
      <c r="Y18" t="s">
        <v>11</v>
      </c>
      <c r="AD18" t="s">
        <v>7</v>
      </c>
    </row>
    <row r="19" spans="2:30" x14ac:dyDescent="0.3">
      <c r="B19">
        <v>0.32</v>
      </c>
      <c r="C19">
        <v>2.67</v>
      </c>
      <c r="D19" t="e">
        <f>#REF!-C19</f>
        <v>#REF!</v>
      </c>
      <c r="E19">
        <f t="shared" ref="E19:E21" si="14">C19/$AC19</f>
        <v>2.6074218750000003E-2</v>
      </c>
      <c r="F19">
        <v>0.32</v>
      </c>
      <c r="G19">
        <v>13.98</v>
      </c>
      <c r="H19" t="e">
        <f>#REF!-G19</f>
        <v>#REF!</v>
      </c>
      <c r="I19">
        <f t="shared" ref="I19:I21" si="15">G19/$AC19</f>
        <v>0.13652343750000001</v>
      </c>
      <c r="J19">
        <v>0.32</v>
      </c>
      <c r="K19">
        <v>82.35</v>
      </c>
      <c r="L19" t="e">
        <f>#REF!-K19</f>
        <v>#REF!</v>
      </c>
      <c r="M19">
        <f t="shared" ref="M19:M21" si="16">K19/$AC19</f>
        <v>0.80419921875</v>
      </c>
      <c r="R19">
        <v>0.32</v>
      </c>
      <c r="S19">
        <v>3.19</v>
      </c>
      <c r="T19" t="e">
        <f>#REF!-S19</f>
        <v>#REF!</v>
      </c>
      <c r="U19">
        <f t="shared" ref="U19:U21" si="17">S19/$AC19</f>
        <v>3.1152343750000002E-2</v>
      </c>
      <c r="V19">
        <v>0.32</v>
      </c>
      <c r="W19">
        <v>0.21</v>
      </c>
      <c r="X19" t="e">
        <f>#REF!-W19</f>
        <v>#REF!</v>
      </c>
      <c r="Y19">
        <f t="shared" ref="Y19:Y21" si="18">W19/$AC19</f>
        <v>2.0507812500000001E-3</v>
      </c>
      <c r="AC19">
        <f t="shared" ref="AC19:AC28" si="19">SUM(C19,G19,K19,O19,S19,W19)</f>
        <v>102.39999999999999</v>
      </c>
      <c r="AD19" t="str">
        <f t="shared" ref="AD19:AD28" si="20">IF(AC19&lt;100, 100-AC19, "")</f>
        <v/>
      </c>
    </row>
    <row r="20" spans="2:30" x14ac:dyDescent="0.3">
      <c r="B20">
        <v>0.36</v>
      </c>
      <c r="C20">
        <v>2.2999999999999998</v>
      </c>
      <c r="D20">
        <f t="shared" ref="D20:D28" si="21">C19-C20</f>
        <v>0.37000000000000011</v>
      </c>
      <c r="E20">
        <f t="shared" si="14"/>
        <v>2.2894684451522995E-2</v>
      </c>
      <c r="F20">
        <v>0.36</v>
      </c>
      <c r="G20">
        <v>13.56</v>
      </c>
      <c r="H20">
        <f t="shared" ref="H20:H28" si="22">G19-G20</f>
        <v>0.41999999999999993</v>
      </c>
      <c r="I20">
        <f t="shared" si="15"/>
        <v>0.1349790961576747</v>
      </c>
      <c r="J20">
        <v>0.36</v>
      </c>
      <c r="K20">
        <v>81.67</v>
      </c>
      <c r="L20">
        <f t="shared" ref="L20:L28" si="23">K19-K20</f>
        <v>0.67999999999999261</v>
      </c>
      <c r="M20">
        <f t="shared" si="16"/>
        <v>0.81296038224168832</v>
      </c>
      <c r="R20">
        <v>0.36</v>
      </c>
      <c r="S20">
        <v>2.74</v>
      </c>
      <c r="T20">
        <f t="shared" ref="T20:T28" si="24">S19-S20</f>
        <v>0.44999999999999973</v>
      </c>
      <c r="U20">
        <f t="shared" si="17"/>
        <v>2.7274537129205658E-2</v>
      </c>
      <c r="V20">
        <v>0.36</v>
      </c>
      <c r="W20">
        <v>0.19</v>
      </c>
      <c r="X20">
        <f t="shared" ref="X20:X28" si="25">W19-W20</f>
        <v>1.999999999999999E-2</v>
      </c>
      <c r="Y20">
        <f t="shared" si="18"/>
        <v>1.8913000199084213E-3</v>
      </c>
      <c r="AC20">
        <f t="shared" si="19"/>
        <v>100.46</v>
      </c>
      <c r="AD20" t="str">
        <f t="shared" si="20"/>
        <v/>
      </c>
    </row>
    <row r="21" spans="2:30" x14ac:dyDescent="0.3">
      <c r="B21">
        <v>0.4</v>
      </c>
      <c r="C21">
        <v>2</v>
      </c>
      <c r="D21">
        <f t="shared" si="21"/>
        <v>0.29999999999999982</v>
      </c>
      <c r="E21">
        <f t="shared" si="14"/>
        <v>2.0267531414673693E-2</v>
      </c>
      <c r="F21">
        <v>0.4</v>
      </c>
      <c r="G21">
        <v>13.24</v>
      </c>
      <c r="H21">
        <f t="shared" si="22"/>
        <v>0.32000000000000028</v>
      </c>
      <c r="I21">
        <f t="shared" si="15"/>
        <v>0.13417105796513984</v>
      </c>
      <c r="J21">
        <v>0.4</v>
      </c>
      <c r="K21">
        <v>80.81</v>
      </c>
      <c r="L21">
        <f t="shared" si="23"/>
        <v>0.85999999999999943</v>
      </c>
      <c r="M21">
        <f t="shared" si="16"/>
        <v>0.81890960680989056</v>
      </c>
      <c r="R21">
        <v>0.4</v>
      </c>
      <c r="S21">
        <v>2.4500000000000002</v>
      </c>
      <c r="T21">
        <f t="shared" si="24"/>
        <v>0.29000000000000004</v>
      </c>
      <c r="U21">
        <f t="shared" si="17"/>
        <v>2.4827725982975273E-2</v>
      </c>
      <c r="V21">
        <v>0.4</v>
      </c>
      <c r="W21">
        <v>0.18</v>
      </c>
      <c r="X21">
        <f t="shared" si="25"/>
        <v>1.0000000000000009E-2</v>
      </c>
      <c r="Y21">
        <f t="shared" si="18"/>
        <v>1.8240778273206323E-3</v>
      </c>
      <c r="AC21">
        <f t="shared" si="19"/>
        <v>98.68</v>
      </c>
      <c r="AD21">
        <f t="shared" si="20"/>
        <v>1.3199999999999932</v>
      </c>
    </row>
    <row r="22" spans="2:30" x14ac:dyDescent="0.3">
      <c r="B22">
        <v>0.44</v>
      </c>
      <c r="C22">
        <v>1.76</v>
      </c>
      <c r="D22">
        <f t="shared" si="21"/>
        <v>0.24</v>
      </c>
      <c r="E22">
        <f>C22/$AC22</f>
        <v>1.8166804293971921E-2</v>
      </c>
      <c r="F22">
        <v>0.44</v>
      </c>
      <c r="G22">
        <v>12.99</v>
      </c>
      <c r="H22">
        <f t="shared" si="22"/>
        <v>0.25</v>
      </c>
      <c r="I22">
        <f>G22/$AC22</f>
        <v>0.13408340214698594</v>
      </c>
      <c r="J22">
        <v>0.44</v>
      </c>
      <c r="K22">
        <v>79.7</v>
      </c>
      <c r="L22">
        <f t="shared" si="23"/>
        <v>1.1099999999999994</v>
      </c>
      <c r="M22">
        <f>K22/$AC22</f>
        <v>0.82266721717588764</v>
      </c>
      <c r="R22">
        <v>0.44</v>
      </c>
      <c r="S22">
        <v>2.2599999999999998</v>
      </c>
      <c r="T22">
        <f t="shared" si="24"/>
        <v>0.19000000000000039</v>
      </c>
      <c r="U22">
        <f>S22/$AC22</f>
        <v>2.3327828241123033E-2</v>
      </c>
      <c r="V22">
        <v>0.44</v>
      </c>
      <c r="W22">
        <v>0.17</v>
      </c>
      <c r="X22">
        <f t="shared" si="25"/>
        <v>9.9999999999999811E-3</v>
      </c>
      <c r="Y22">
        <f>W22/$AC22</f>
        <v>1.754748142031379E-3</v>
      </c>
      <c r="AC22">
        <f t="shared" si="19"/>
        <v>96.88000000000001</v>
      </c>
      <c r="AD22">
        <f>IF(AC22&lt;100, 100-AC22, "")</f>
        <v>3.1199999999999903</v>
      </c>
    </row>
    <row r="23" spans="2:30" x14ac:dyDescent="0.3">
      <c r="B23" s="2">
        <v>0.48</v>
      </c>
      <c r="C23" s="2">
        <v>1.56</v>
      </c>
      <c r="D23" s="2">
        <f t="shared" si="21"/>
        <v>0.19999999999999996</v>
      </c>
      <c r="E23" s="2">
        <f t="shared" ref="E23:E28" si="26">C23/$AC23</f>
        <v>1.6422781345404782E-2</v>
      </c>
      <c r="F23" s="2">
        <v>0.48</v>
      </c>
      <c r="G23" s="2">
        <v>12.79</v>
      </c>
      <c r="H23" s="2">
        <f t="shared" si="22"/>
        <v>0.20000000000000107</v>
      </c>
      <c r="I23" s="2">
        <f t="shared" ref="I23:I28" si="27">G23/$AC23</f>
        <v>0.13464575218444047</v>
      </c>
      <c r="J23">
        <v>0.48</v>
      </c>
      <c r="K23" s="2">
        <v>78.34</v>
      </c>
      <c r="L23" s="2">
        <f t="shared" si="23"/>
        <v>1.3599999999999994</v>
      </c>
      <c r="M23" s="2">
        <f t="shared" ref="M23:M28" si="28">K23/$AC23</f>
        <v>0.82471839140962211</v>
      </c>
      <c r="R23" s="2">
        <v>0.48</v>
      </c>
      <c r="S23" s="2">
        <v>2.14</v>
      </c>
      <c r="T23" s="2">
        <f t="shared" si="24"/>
        <v>0.11999999999999966</v>
      </c>
      <c r="U23" s="2">
        <f t="shared" ref="U23:U28" si="29">S23/$AC23</f>
        <v>2.2528687230234764E-2</v>
      </c>
      <c r="V23" s="2">
        <v>0.48</v>
      </c>
      <c r="W23" s="2">
        <v>0.16</v>
      </c>
      <c r="X23" s="2">
        <f t="shared" si="25"/>
        <v>1.0000000000000009E-2</v>
      </c>
      <c r="Y23" s="2">
        <f t="shared" ref="Y23:Y28" si="30">W23/$AC23</f>
        <v>1.6843878302979262E-3</v>
      </c>
      <c r="AC23" s="2">
        <f t="shared" si="19"/>
        <v>94.99</v>
      </c>
      <c r="AD23" s="2">
        <f t="shared" si="20"/>
        <v>5.0100000000000051</v>
      </c>
    </row>
    <row r="24" spans="2:30" x14ac:dyDescent="0.3">
      <c r="B24" s="2">
        <v>0.52</v>
      </c>
      <c r="C24" s="2">
        <v>1.43</v>
      </c>
      <c r="D24" s="2">
        <f t="shared" si="21"/>
        <v>0.13000000000000012</v>
      </c>
      <c r="E24" s="2">
        <f t="shared" si="26"/>
        <v>1.5381305797569108E-2</v>
      </c>
      <c r="F24" s="2">
        <v>0.52</v>
      </c>
      <c r="G24" s="2">
        <v>12.62</v>
      </c>
      <c r="H24" s="2">
        <f t="shared" si="22"/>
        <v>0.16999999999999993</v>
      </c>
      <c r="I24" s="2">
        <f t="shared" si="27"/>
        <v>0.13574271270302246</v>
      </c>
      <c r="J24">
        <v>0.52</v>
      </c>
      <c r="K24" s="2">
        <v>76.709999999999994</v>
      </c>
      <c r="L24" s="2">
        <f t="shared" si="23"/>
        <v>1.6300000000000097</v>
      </c>
      <c r="M24" s="2">
        <f t="shared" si="28"/>
        <v>0.8251048725395288</v>
      </c>
      <c r="R24" s="2">
        <v>0.52</v>
      </c>
      <c r="S24" s="2">
        <v>2.06</v>
      </c>
      <c r="T24" s="2">
        <f t="shared" si="24"/>
        <v>8.0000000000000071E-2</v>
      </c>
      <c r="U24" s="2">
        <f t="shared" si="29"/>
        <v>2.2157685274819837E-2</v>
      </c>
      <c r="V24" s="2">
        <v>0.52</v>
      </c>
      <c r="W24" s="2">
        <v>0.15</v>
      </c>
      <c r="X24" s="2">
        <f t="shared" si="25"/>
        <v>1.0000000000000009E-2</v>
      </c>
      <c r="Y24" s="2">
        <f t="shared" si="30"/>
        <v>1.6134236850596966E-3</v>
      </c>
      <c r="AC24" s="2">
        <f t="shared" si="19"/>
        <v>92.97</v>
      </c>
      <c r="AD24" s="2">
        <f t="shared" si="20"/>
        <v>7.0300000000000011</v>
      </c>
    </row>
    <row r="25" spans="2:30" x14ac:dyDescent="0.3">
      <c r="B25">
        <v>0.56000000000000005</v>
      </c>
      <c r="C25">
        <v>1.33</v>
      </c>
      <c r="D25" s="5">
        <f t="shared" si="21"/>
        <v>9.9999999999999867E-2</v>
      </c>
      <c r="E25">
        <f t="shared" si="26"/>
        <v>1.4657262508265375E-2</v>
      </c>
      <c r="F25">
        <v>0.56000000000000005</v>
      </c>
      <c r="G25">
        <v>12.47</v>
      </c>
      <c r="H25" s="5">
        <f t="shared" si="22"/>
        <v>0.14999999999999858</v>
      </c>
      <c r="I25">
        <f t="shared" si="27"/>
        <v>0.13742561163764605</v>
      </c>
      <c r="J25">
        <v>0.56000000000000005</v>
      </c>
      <c r="K25">
        <v>74.81</v>
      </c>
      <c r="L25" s="5">
        <f t="shared" si="23"/>
        <v>1.8999999999999915</v>
      </c>
      <c r="M25">
        <f t="shared" si="28"/>
        <v>0.82444346484461106</v>
      </c>
      <c r="R25">
        <v>0.56000000000000005</v>
      </c>
      <c r="S25">
        <v>1.99</v>
      </c>
      <c r="T25" s="5">
        <f t="shared" si="24"/>
        <v>7.0000000000000062E-2</v>
      </c>
      <c r="U25">
        <f t="shared" si="29"/>
        <v>2.1930791271765483E-2</v>
      </c>
      <c r="V25">
        <v>0.56000000000000005</v>
      </c>
      <c r="W25">
        <v>0.14000000000000001</v>
      </c>
      <c r="X25" s="5">
        <f t="shared" si="25"/>
        <v>9.9999999999999811E-3</v>
      </c>
      <c r="Y25">
        <f t="shared" si="30"/>
        <v>1.5428697377121447E-3</v>
      </c>
      <c r="AC25">
        <f t="shared" si="19"/>
        <v>90.74</v>
      </c>
      <c r="AD25">
        <f t="shared" si="20"/>
        <v>9.2600000000000051</v>
      </c>
    </row>
    <row r="26" spans="2:30" x14ac:dyDescent="0.3">
      <c r="B26">
        <v>0.6</v>
      </c>
      <c r="C26">
        <v>1.24</v>
      </c>
      <c r="D26" s="5">
        <f t="shared" si="21"/>
        <v>9.000000000000008E-2</v>
      </c>
      <c r="E26">
        <f t="shared" si="26"/>
        <v>1.4060551082889217E-2</v>
      </c>
      <c r="F26">
        <v>0.6</v>
      </c>
      <c r="G26">
        <v>12.33</v>
      </c>
      <c r="H26" s="5">
        <f t="shared" si="22"/>
        <v>0.14000000000000057</v>
      </c>
      <c r="I26">
        <f t="shared" si="27"/>
        <v>0.13981177004195489</v>
      </c>
      <c r="J26">
        <v>0.6</v>
      </c>
      <c r="K26">
        <v>72.56</v>
      </c>
      <c r="L26" s="5">
        <f t="shared" si="23"/>
        <v>2.25</v>
      </c>
      <c r="M26">
        <f t="shared" si="28"/>
        <v>0.82276902143100128</v>
      </c>
      <c r="R26">
        <v>0.6</v>
      </c>
      <c r="S26">
        <v>1.94</v>
      </c>
      <c r="T26" s="5">
        <f t="shared" si="24"/>
        <v>5.0000000000000044E-2</v>
      </c>
      <c r="U26">
        <f t="shared" si="29"/>
        <v>2.1997958952262159E-2</v>
      </c>
      <c r="V26">
        <v>0.6</v>
      </c>
      <c r="W26">
        <v>0.12</v>
      </c>
      <c r="X26" s="5">
        <f t="shared" si="25"/>
        <v>2.0000000000000018E-2</v>
      </c>
      <c r="Y26">
        <f t="shared" si="30"/>
        <v>1.3606984918925048E-3</v>
      </c>
      <c r="AC26">
        <f t="shared" si="19"/>
        <v>88.19</v>
      </c>
      <c r="AD26">
        <f t="shared" si="20"/>
        <v>11.810000000000002</v>
      </c>
    </row>
    <row r="27" spans="2:30" x14ac:dyDescent="0.3">
      <c r="B27">
        <v>0.64</v>
      </c>
      <c r="C27">
        <v>1.1499999999999999</v>
      </c>
      <c r="D27" s="4">
        <f t="shared" si="21"/>
        <v>9.000000000000008E-2</v>
      </c>
      <c r="E27">
        <f t="shared" si="26"/>
        <v>1.3510338345864662E-2</v>
      </c>
      <c r="F27">
        <v>0.64</v>
      </c>
      <c r="G27">
        <v>12.2</v>
      </c>
      <c r="H27" s="4">
        <f t="shared" si="22"/>
        <v>0.13000000000000078</v>
      </c>
      <c r="I27">
        <f t="shared" si="27"/>
        <v>0.14332706766917294</v>
      </c>
      <c r="J27">
        <v>0.64</v>
      </c>
      <c r="K27">
        <v>69.77</v>
      </c>
      <c r="L27" s="4">
        <f t="shared" si="23"/>
        <v>2.7900000000000063</v>
      </c>
      <c r="M27">
        <f t="shared" si="28"/>
        <v>0.81966635338345872</v>
      </c>
      <c r="R27">
        <v>0.64</v>
      </c>
      <c r="S27">
        <v>1.89</v>
      </c>
      <c r="T27" s="4">
        <f t="shared" si="24"/>
        <v>5.0000000000000044E-2</v>
      </c>
      <c r="U27">
        <f t="shared" si="29"/>
        <v>2.2203947368421056E-2</v>
      </c>
      <c r="V27">
        <v>0.64</v>
      </c>
      <c r="W27">
        <v>0.11</v>
      </c>
      <c r="X27" s="4">
        <f t="shared" si="25"/>
        <v>9.999999999999995E-3</v>
      </c>
      <c r="Y27">
        <f t="shared" si="30"/>
        <v>1.2922932330827069E-3</v>
      </c>
      <c r="AC27">
        <f t="shared" si="19"/>
        <v>85.11999999999999</v>
      </c>
      <c r="AD27">
        <f t="shared" si="20"/>
        <v>14.88000000000001</v>
      </c>
    </row>
    <row r="28" spans="2:30" x14ac:dyDescent="0.3">
      <c r="B28">
        <v>0.68</v>
      </c>
      <c r="C28">
        <v>1.05</v>
      </c>
      <c r="D28" s="4">
        <f t="shared" si="21"/>
        <v>9.9999999999999867E-2</v>
      </c>
      <c r="E28">
        <f t="shared" si="26"/>
        <v>1.302891177565455E-2</v>
      </c>
      <c r="F28">
        <v>0.68</v>
      </c>
      <c r="G28">
        <v>12.06</v>
      </c>
      <c r="H28" s="4">
        <f t="shared" si="22"/>
        <v>0.13999999999999879</v>
      </c>
      <c r="I28">
        <f t="shared" si="27"/>
        <v>0.14964635810894655</v>
      </c>
      <c r="J28">
        <v>0.68</v>
      </c>
      <c r="K28">
        <v>65.53</v>
      </c>
      <c r="L28" s="4">
        <f t="shared" si="23"/>
        <v>4.2399999999999949</v>
      </c>
      <c r="M28">
        <f t="shared" si="28"/>
        <v>0.8131281796748977</v>
      </c>
      <c r="R28">
        <v>0.68</v>
      </c>
      <c r="S28">
        <v>1.85</v>
      </c>
      <c r="T28" s="4">
        <f t="shared" si="24"/>
        <v>3.9999999999999813E-2</v>
      </c>
      <c r="U28">
        <f t="shared" si="29"/>
        <v>2.2955701699962777E-2</v>
      </c>
      <c r="V28">
        <v>0.68</v>
      </c>
      <c r="W28">
        <v>0.1</v>
      </c>
      <c r="X28" s="4">
        <f t="shared" si="25"/>
        <v>9.999999999999995E-3</v>
      </c>
      <c r="Y28">
        <f t="shared" si="30"/>
        <v>1.2408487405385286E-3</v>
      </c>
      <c r="AC28">
        <f t="shared" si="19"/>
        <v>80.589999999999989</v>
      </c>
      <c r="AD28">
        <f t="shared" si="20"/>
        <v>19.410000000000011</v>
      </c>
    </row>
  </sheetData>
  <conditionalFormatting sqref="AC4:AC13">
    <cfRule type="cellIs" dxfId="1" priority="2" operator="greaterThan">
      <formula>100</formula>
    </cfRule>
  </conditionalFormatting>
  <conditionalFormatting sqref="AC19:AC28">
    <cfRule type="cellIs" dxfId="0" priority="1" operator="greaterThan">
      <formula>100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A1</vt:lpstr>
      <vt:lpstr>D2</vt:lpstr>
      <vt:lpstr>C4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Leung</dc:creator>
  <cp:lastModifiedBy>Derek Leung</cp:lastModifiedBy>
  <dcterms:created xsi:type="dcterms:W3CDTF">2020-07-27T13:55:25Z</dcterms:created>
  <dcterms:modified xsi:type="dcterms:W3CDTF">2020-11-04T01:11:44Z</dcterms:modified>
</cp:coreProperties>
</file>