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J9" i="1" l="1"/>
  <c r="J10" i="1"/>
  <c r="J8" i="1"/>
  <c r="J7" i="1"/>
  <c r="J6" i="1"/>
  <c r="J4" i="1"/>
  <c r="J5" i="1"/>
  <c r="K13" i="1" l="1"/>
  <c r="K9" i="1" l="1"/>
  <c r="K8" i="1"/>
  <c r="K4" i="1"/>
  <c r="K6" i="1"/>
  <c r="K10" i="1"/>
  <c r="K5" i="1"/>
  <c r="K7" i="1"/>
  <c r="J3" i="1"/>
  <c r="K3" i="1" s="1"/>
  <c r="J11" i="1"/>
  <c r="K11" i="1" s="1"/>
  <c r="K14" i="1" l="1"/>
</calcChain>
</file>

<file path=xl/sharedStrings.xml><?xml version="1.0" encoding="utf-8"?>
<sst xmlns="http://schemas.openxmlformats.org/spreadsheetml/2006/main" count="76" uniqueCount="53">
  <si>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</si>
  <si>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</si>
  <si>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</si>
  <si>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</si>
  <si>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</si>
  <si>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</si>
  <si>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</si>
  <si>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</si>
  <si>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</si>
  <si>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</si>
  <si>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</si>
  <si>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6-0805_M</t>
  </si>
  <si>
    <t>Digikey</t>
  </si>
  <si>
    <t>Electrolytic</t>
  </si>
  <si>
    <t>C3</t>
  </si>
  <si>
    <t>Header 2</t>
  </si>
  <si>
    <t>Header, 2-Pin</t>
  </si>
  <si>
    <t>HDR1X2</t>
  </si>
  <si>
    <t>A1921-ND</t>
  </si>
  <si>
    <t>Res1</t>
  </si>
  <si>
    <t>Resistor</t>
  </si>
  <si>
    <t>DRV8833PWR</t>
  </si>
  <si>
    <t>U1</t>
  </si>
  <si>
    <t>TI-PW16_M</t>
  </si>
  <si>
    <t>CMP-1529-00001-1</t>
  </si>
  <si>
    <t>73L3R20JCT-ND</t>
  </si>
  <si>
    <t>296-40080-1-ND</t>
  </si>
  <si>
    <t>A31127-ND</t>
  </si>
  <si>
    <t>EXTERNAL</t>
  </si>
  <si>
    <t>total</t>
  </si>
  <si>
    <t>$</t>
  </si>
  <si>
    <t># OF ORDERS</t>
  </si>
  <si>
    <t>C2</t>
  </si>
  <si>
    <t>Male Header 2</t>
  </si>
  <si>
    <t>Female Header 2</t>
  </si>
  <si>
    <t>C1</t>
  </si>
  <si>
    <t>399-9147-1-ND</t>
  </si>
  <si>
    <t>10pF ±20%, 16V, Ceramic Capacitor</t>
  </si>
  <si>
    <t>2.2µF ±10% 16V X7R Ceramic Capacitor</t>
  </si>
  <si>
    <t>490-3906-1-ND</t>
  </si>
  <si>
    <t>P980-ND</t>
  </si>
  <si>
    <t>external</t>
  </si>
  <si>
    <t>J1, J2, J3, J4, J5</t>
  </si>
  <si>
    <t>2 A Motor Driver , 2.7 to 10.8 V, 16-Pin SOP (PW)</t>
  </si>
  <si>
    <t>STAUS</t>
  </si>
  <si>
    <t>RES SMD 0.2 OHM 5% 1/8W 0805</t>
  </si>
  <si>
    <t>73L3R10JCT-ND</t>
  </si>
  <si>
    <t>RES SMD 0.1 OHM 5% 1/8W 0805</t>
  </si>
  <si>
    <t>311-1.0ARCT-ND</t>
  </si>
  <si>
    <t>RES SMD 1 OHM 5% 1/8W 0805</t>
  </si>
  <si>
    <t>R1,R2</t>
  </si>
  <si>
    <t>R1A,R2A</t>
  </si>
  <si>
    <t>R1B,R2B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</si>
</sst>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44" fontId="1" fillId="0" borderId="1" xfId="1" applyFont="1" applyBorder="1"/>
    <xf numFmtId="44" fontId="0" fillId="0" borderId="1" xfId="0" applyNumberFormat="1" applyBorder="1"/>
    <xf numFmtId="44" fontId="2" fillId="0" borderId="1" xfId="1" applyFont="1" applyBorder="1"/>
    <xf numFmtId="44" fontId="4" fillId="2" borderId="2" xfId="0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6" fillId="3" borderId="1" xfId="0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0" xfId="0" applyFont="1" applyFill="1"/>
    <xf numFmtId="0" fontId="0" fillId="4" borderId="1" xfId="0" applyFill="1" applyBorder="1"/>
    <xf numFmtId="44" fontId="4" fillId="2" borderId="3" xfId="0" applyNumberFormat="1" applyFont="1" applyFill="1" applyBorder="1"/>
    <xf numFmtId="0" fontId="0" fillId="5" borderId="1" xfId="0" applyFill="1" applyBorder="1"/>
  </cellXfs>
  <cellStyles count="2">
    <cellStyle name="Currency" xfId="1" builtinId="4"/>
    <cellStyle name="Normal" xfId="0" builtinId="0"/>
  </cellStyles>
  <dxfs count="8"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Normal="100" workbookViewId="0">
      <selection activeCell="G8" sqref="G8"/>
    </sheetView>
  </sheetViews>
  <sheetFormatPr defaultRowHeight="15" x14ac:dyDescent="0.25"/>
  <cols>
    <col min="2" max="2" width="30.140625" bestFit="1" customWidth="1"/>
    <col min="3" max="3" width="36.7109375" bestFit="1" customWidth="1"/>
    <col min="4" max="4" width="11.5703125" bestFit="1" customWidth="1"/>
    <col min="5" max="5" width="9" bestFit="1" customWidth="1"/>
    <col min="6" max="6" width="14.7109375" bestFit="1" customWidth="1"/>
    <col min="7" max="7" width="7.28515625" bestFit="1" customWidth="1"/>
    <col min="8" max="8" width="8.42578125" bestFit="1" customWidth="1"/>
    <col min="9" max="9" width="18.28515625" bestFit="1" customWidth="1"/>
    <col min="10" max="10" width="16" bestFit="1" customWidth="1"/>
  </cols>
  <sheetData>
    <row r="2" spans="1:11" x14ac:dyDescent="0.25">
      <c r="A2" s="12" t="s">
        <v>44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1" t="s">
        <v>30</v>
      </c>
    </row>
    <row r="3" spans="1:11" x14ac:dyDescent="0.25">
      <c r="A3" s="13"/>
      <c r="B3" s="1" t="s">
        <v>37</v>
      </c>
      <c r="C3" s="1" t="s">
        <v>10</v>
      </c>
      <c r="D3" s="1" t="s">
        <v>35</v>
      </c>
      <c r="E3" s="1" t="s">
        <v>11</v>
      </c>
      <c r="F3" s="1" t="s">
        <v>9</v>
      </c>
      <c r="G3" s="2">
        <v>1</v>
      </c>
      <c r="H3" s="1" t="s">
        <v>12</v>
      </c>
      <c r="I3" s="1" t="s">
        <v>36</v>
      </c>
      <c r="J3" s="4">
        <f>0.1</f>
        <v>0.1</v>
      </c>
      <c r="K3" s="5">
        <f t="shared" ref="K3:K11" si="0">K$13*J3*G3</f>
        <v>0.1</v>
      </c>
    </row>
    <row r="4" spans="1:11" x14ac:dyDescent="0.25">
      <c r="A4" s="13"/>
      <c r="B4" s="1" t="s">
        <v>38</v>
      </c>
      <c r="C4" s="1" t="s">
        <v>10</v>
      </c>
      <c r="D4" s="1" t="s">
        <v>32</v>
      </c>
      <c r="E4" s="1" t="s">
        <v>11</v>
      </c>
      <c r="F4" s="1" t="s">
        <v>9</v>
      </c>
      <c r="G4" s="2">
        <v>1</v>
      </c>
      <c r="H4" s="1" t="s">
        <v>12</v>
      </c>
      <c r="I4" s="1" t="s">
        <v>39</v>
      </c>
      <c r="J4" s="4">
        <f>0.29</f>
        <v>0.28999999999999998</v>
      </c>
      <c r="K4" s="5">
        <f t="shared" si="0"/>
        <v>0.28999999999999998</v>
      </c>
    </row>
    <row r="5" spans="1:11" x14ac:dyDescent="0.25">
      <c r="A5" s="13"/>
      <c r="B5" s="1" t="s">
        <v>13</v>
      </c>
      <c r="C5" s="1" t="s">
        <v>10</v>
      </c>
      <c r="D5" s="1" t="s">
        <v>14</v>
      </c>
      <c r="E5" s="1" t="s">
        <v>11</v>
      </c>
      <c r="F5" s="1" t="s">
        <v>9</v>
      </c>
      <c r="G5" s="2">
        <v>1</v>
      </c>
      <c r="H5" s="1" t="s">
        <v>12</v>
      </c>
      <c r="I5" s="1" t="s">
        <v>40</v>
      </c>
      <c r="J5" s="4">
        <f>0.32</f>
        <v>0.32</v>
      </c>
      <c r="K5" s="5">
        <f t="shared" si="0"/>
        <v>0.32</v>
      </c>
    </row>
    <row r="6" spans="1:11" x14ac:dyDescent="0.25">
      <c r="A6" s="13"/>
      <c r="B6" s="1" t="s">
        <v>33</v>
      </c>
      <c r="C6" s="1" t="s">
        <v>16</v>
      </c>
      <c r="D6" s="1" t="s">
        <v>42</v>
      </c>
      <c r="E6" s="1" t="s">
        <v>17</v>
      </c>
      <c r="F6" s="1" t="s">
        <v>15</v>
      </c>
      <c r="G6" s="2">
        <v>5</v>
      </c>
      <c r="H6" s="1" t="s">
        <v>12</v>
      </c>
      <c r="I6" s="1" t="s">
        <v>18</v>
      </c>
      <c r="J6" s="4">
        <f>0.17</f>
        <v>0.17</v>
      </c>
      <c r="K6" s="5">
        <f t="shared" si="0"/>
        <v>0.85000000000000009</v>
      </c>
    </row>
    <row r="7" spans="1:11" x14ac:dyDescent="0.25">
      <c r="A7" s="13"/>
      <c r="B7" s="1" t="s">
        <v>34</v>
      </c>
      <c r="C7" s="1" t="s">
        <v>16</v>
      </c>
      <c r="D7" s="1" t="s">
        <v>41</v>
      </c>
      <c r="E7" s="1" t="s">
        <v>28</v>
      </c>
      <c r="F7" s="1" t="s">
        <v>28</v>
      </c>
      <c r="G7" s="2">
        <v>5</v>
      </c>
      <c r="H7" s="1" t="s">
        <v>12</v>
      </c>
      <c r="I7" s="3" t="s">
        <v>27</v>
      </c>
      <c r="J7" s="6">
        <f>0.41</f>
        <v>0.41</v>
      </c>
      <c r="K7" s="5">
        <f t="shared" si="0"/>
        <v>2.0499999999999998</v>
      </c>
    </row>
    <row r="8" spans="1:11" x14ac:dyDescent="0.25">
      <c r="A8" s="15"/>
      <c r="B8" s="1" t="s">
        <v>47</v>
      </c>
      <c r="C8" s="1" t="s">
        <v>20</v>
      </c>
      <c r="D8" s="1" t="s">
        <v>50</v>
      </c>
      <c r="E8" s="1" t="s">
        <v>11</v>
      </c>
      <c r="F8" s="1" t="s">
        <v>19</v>
      </c>
      <c r="G8" s="2">
        <v>2</v>
      </c>
      <c r="H8" s="1" t="s">
        <v>12</v>
      </c>
      <c r="I8" s="1" t="s">
        <v>46</v>
      </c>
      <c r="J8" s="4">
        <f>0.15</f>
        <v>0.15</v>
      </c>
      <c r="K8" s="5">
        <f t="shared" si="0"/>
        <v>0.3</v>
      </c>
    </row>
    <row r="9" spans="1:11" x14ac:dyDescent="0.25">
      <c r="A9" s="15"/>
      <c r="B9" s="1" t="s">
        <v>45</v>
      </c>
      <c r="C9" s="1" t="s">
        <v>20</v>
      </c>
      <c r="D9" s="1" t="s">
        <v>51</v>
      </c>
      <c r="E9" s="1" t="s">
        <v>11</v>
      </c>
      <c r="F9" s="1" t="s">
        <v>19</v>
      </c>
      <c r="G9" s="2">
        <v>2</v>
      </c>
      <c r="H9" s="1" t="s">
        <v>12</v>
      </c>
      <c r="I9" s="1" t="s">
        <v>25</v>
      </c>
      <c r="J9" s="4">
        <f>0.15</f>
        <v>0.15</v>
      </c>
      <c r="K9" s="5">
        <f t="shared" si="0"/>
        <v>0.3</v>
      </c>
    </row>
    <row r="10" spans="1:11" x14ac:dyDescent="0.25">
      <c r="A10" s="15"/>
      <c r="B10" s="1" t="s">
        <v>49</v>
      </c>
      <c r="C10" s="1" t="s">
        <v>20</v>
      </c>
      <c r="D10" s="1" t="s">
        <v>52</v>
      </c>
      <c r="E10" s="1" t="s">
        <v>11</v>
      </c>
      <c r="F10" s="1" t="s">
        <v>19</v>
      </c>
      <c r="G10" s="2">
        <v>2</v>
      </c>
      <c r="H10" s="1" t="s">
        <v>12</v>
      </c>
      <c r="I10" s="1" t="s">
        <v>48</v>
      </c>
      <c r="J10" s="4">
        <f>0.15</f>
        <v>0.15</v>
      </c>
      <c r="K10" s="5">
        <f t="shared" si="0"/>
        <v>0.3</v>
      </c>
    </row>
    <row r="11" spans="1:11" x14ac:dyDescent="0.25">
      <c r="A11" s="15"/>
      <c r="B11" s="1" t="s">
        <v>21</v>
      </c>
      <c r="C11" s="1" t="s">
        <v>43</v>
      </c>
      <c r="D11" s="1" t="s">
        <v>22</v>
      </c>
      <c r="E11" s="1" t="s">
        <v>23</v>
      </c>
      <c r="F11" s="1" t="s">
        <v>24</v>
      </c>
      <c r="G11" s="2">
        <v>1</v>
      </c>
      <c r="H11" s="1" t="s">
        <v>12</v>
      </c>
      <c r="I11" s="3" t="s">
        <v>26</v>
      </c>
      <c r="J11" s="4">
        <f>2.6</f>
        <v>2.6</v>
      </c>
      <c r="K11" s="5">
        <f t="shared" si="0"/>
        <v>2.6</v>
      </c>
    </row>
    <row r="12" spans="1:11" ht="15.75" thickBot="1" x14ac:dyDescent="0.3"/>
    <row r="13" spans="1:11" ht="15.75" thickBot="1" x14ac:dyDescent="0.3">
      <c r="J13" s="9" t="s">
        <v>31</v>
      </c>
      <c r="K13" s="8">
        <f>1</f>
        <v>1</v>
      </c>
    </row>
    <row r="14" spans="1:11" ht="15.75" thickBot="1" x14ac:dyDescent="0.3">
      <c r="J14" s="14" t="s">
        <v>29</v>
      </c>
      <c r="K14" s="7">
        <f>(K13)*SUM(K3:K11)</f>
        <v>7.1099999999999994</v>
      </c>
    </row>
  </sheetData>
  <conditionalFormatting sqref="B3:K8 B10:K11">
    <cfRule type="expression" dxfId="7" priority="5">
      <formula>MOD(ROW(),2)=1</formula>
    </cfRule>
    <cfRule type="expression" dxfId="6" priority="6">
      <formula>MOD(ROW(),2)=0</formula>
    </cfRule>
    <cfRule type="expression" dxfId="5" priority="7">
      <formula>MOD(ROW(),2)=0</formula>
    </cfRule>
    <cfRule type="expression" dxfId="4" priority="8">
      <formula>MOD(ROW(),2)=1</formula>
    </cfRule>
  </conditionalFormatting>
  <conditionalFormatting sqref="B9:K9">
    <cfRule type="expression" dxfId="3" priority="1">
      <formula>MOD(ROW(),2)=1</formula>
    </cfRule>
    <cfRule type="expression" dxfId="2" priority="2">
      <formula>MOD(ROW(),2)=0</formula>
    </cfRule>
    <cfRule type="expression" dxfId="1" priority="3">
      <formula>MOD(ROW(),2)=0</formula>
    </cfRule>
    <cfRule type="expression" dxfId="0" priority="4">
      <formula>MOD(ROW(),2)=1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2016-07-09T21:55:12Z</dcterms:modified>
</cp:coreProperties>
</file>