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voltage regulator" sheetId="1" r:id="rId1"/>
  </sheets>
  <calcPr calcId="145621"/>
</workbook>
</file>

<file path=xl/calcChain.xml><?xml version="1.0" encoding="utf-8"?>
<calcChain xmlns="http://schemas.openxmlformats.org/spreadsheetml/2006/main">
  <c r="K2" i="1" l="1"/>
  <c r="K18" i="1"/>
  <c r="K5" i="1"/>
  <c r="K4" i="1"/>
  <c r="K20" i="1"/>
  <c r="L21" i="1" l="1"/>
  <c r="K10" i="1"/>
  <c r="L10" i="1" s="1"/>
  <c r="K19" i="1"/>
  <c r="K17" i="1"/>
  <c r="K16" i="1"/>
  <c r="K15" i="1"/>
  <c r="K14" i="1"/>
  <c r="K13" i="1"/>
  <c r="K12" i="1"/>
  <c r="K11" i="1"/>
  <c r="K9" i="1"/>
  <c r="K8" i="1"/>
  <c r="K7" i="1" l="1"/>
  <c r="L7" i="1" s="1"/>
  <c r="L8" i="1" l="1"/>
  <c r="L17" i="1"/>
  <c r="L15" i="1"/>
  <c r="L16" i="1"/>
  <c r="L20" i="1"/>
  <c r="L19" i="1"/>
  <c r="L18" i="1"/>
  <c r="L14" i="1"/>
  <c r="L13" i="1"/>
  <c r="L12" i="1"/>
  <c r="L11" i="1"/>
  <c r="L9" i="1"/>
  <c r="K6" i="1"/>
  <c r="L6" i="1" s="1"/>
  <c r="L5" i="1"/>
  <c r="L4" i="1"/>
  <c r="K3" i="1"/>
  <c r="L3" i="1" s="1"/>
  <c r="L2" i="1"/>
  <c r="L25" i="1" l="1"/>
</calcChain>
</file>

<file path=xl/sharedStrings.xml><?xml version="1.0" encoding="utf-8"?>
<sst xmlns="http://schemas.openxmlformats.org/spreadsheetml/2006/main" count="185" uniqueCount="98">
  <si>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</si>
  <si>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</si>
  <si>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</si>
  <si>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</si>
  <si>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</si>
  <si>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</si>
  <si>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</si>
  <si>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</si>
  <si>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</si>
  <si>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Electrolytic</t>
  </si>
  <si>
    <t>Polarized Capacitor (Radial)</t>
  </si>
  <si>
    <t>C1</t>
  </si>
  <si>
    <t>RAD-0.3</t>
  </si>
  <si>
    <t>Cap Pol1</t>
  </si>
  <si>
    <t>Digikey</t>
  </si>
  <si>
    <t>493-11373-1-ND</t>
  </si>
  <si>
    <t>Capacitor</t>
  </si>
  <si>
    <t>C2</t>
  </si>
  <si>
    <t>C1206</t>
  </si>
  <si>
    <t>Cap</t>
  </si>
  <si>
    <t>709-1228-1-ND</t>
  </si>
  <si>
    <t>C3</t>
  </si>
  <si>
    <t>6-0805_M</t>
  </si>
  <si>
    <t>10%, 10 nF, 16 V (min)</t>
  </si>
  <si>
    <t>Css</t>
  </si>
  <si>
    <t>Header 3</t>
  </si>
  <si>
    <t>J1</t>
  </si>
  <si>
    <t>HDR1X3</t>
  </si>
  <si>
    <t>A19890-ND</t>
  </si>
  <si>
    <t>Header 2</t>
  </si>
  <si>
    <t>J2, J3, J4, J5</t>
  </si>
  <si>
    <t>HDR1X2</t>
  </si>
  <si>
    <t>A1971-ND</t>
  </si>
  <si>
    <t>2N3904</t>
  </si>
  <si>
    <t>Q1</t>
  </si>
  <si>
    <t>TO-92A</t>
  </si>
  <si>
    <t>2N3904FS-ND</t>
  </si>
  <si>
    <t>1%</t>
  </si>
  <si>
    <t>Res1</t>
  </si>
  <si>
    <t>U1</t>
  </si>
  <si>
    <t>SO8_M</t>
  </si>
  <si>
    <t>CMP-0240-00057-1</t>
  </si>
  <si>
    <t>497-6145-1-ND</t>
  </si>
  <si>
    <t>NPN Transistor</t>
  </si>
  <si>
    <t>2A ULDO Linear Regulator</t>
  </si>
  <si>
    <t>R1</t>
  </si>
  <si>
    <t>R2A</t>
  </si>
  <si>
    <t>R2B</t>
  </si>
  <si>
    <t>R3</t>
  </si>
  <si>
    <t>R4</t>
  </si>
  <si>
    <t>311-10.0KCRCT-ND</t>
  </si>
  <si>
    <t>311-2.00KCRCT-ND</t>
  </si>
  <si>
    <t>311-1.00KCRCT-ND</t>
  </si>
  <si>
    <t>311-100KCRCT-ND</t>
  </si>
  <si>
    <t>Resistor 10k</t>
  </si>
  <si>
    <t>Resistor 1.15k</t>
  </si>
  <si>
    <t>Resistor 2k</t>
  </si>
  <si>
    <t>Resistor 100k</t>
  </si>
  <si>
    <t>Resistor 1k</t>
  </si>
  <si>
    <t>Male Header, 3-Pin</t>
  </si>
  <si>
    <t>Female Header, 3-Pin</t>
  </si>
  <si>
    <t>Male Header, 2-Pin</t>
  </si>
  <si>
    <t>Female Header, 2-Pin</t>
  </si>
  <si>
    <t>J2, J3, J4, J5 (external)</t>
  </si>
  <si>
    <t>n/a</t>
  </si>
  <si>
    <t>J1 (external)</t>
  </si>
  <si>
    <t>A19951-ND</t>
  </si>
  <si>
    <t>A24111-ND</t>
  </si>
  <si>
    <t>Total</t>
  </si>
  <si>
    <t>CHECK BEFORE ORDER</t>
  </si>
  <si>
    <t>Header 2/ Header 3</t>
  </si>
  <si>
    <t xml:space="preserve"> choose desired magnitude</t>
  </si>
  <si>
    <t>need all parts?</t>
  </si>
  <si>
    <t>TOTAL ORDER</t>
  </si>
  <si>
    <t>Resistor 11.5k</t>
  </si>
  <si>
    <t>311-11.5KCRCT-ND</t>
  </si>
  <si>
    <t>Resistor 20k</t>
  </si>
  <si>
    <t>311-20.0KCRCT-ND</t>
  </si>
  <si>
    <t>311-1.15KCRCT-ND</t>
  </si>
  <si>
    <t># OF ORDERS</t>
  </si>
  <si>
    <t>choose</t>
  </si>
  <si>
    <t>20%,10uF, low ESR</t>
  </si>
  <si>
    <t>311-1136-1-ND</t>
  </si>
  <si>
    <t>STATUS</t>
  </si>
  <si>
    <t>Header</t>
  </si>
  <si>
    <t>WM4300-ND</t>
  </si>
  <si>
    <t>Pricing Information</t>
  </si>
  <si>
    <t>$/1 @ 1 pcs</t>
  </si>
  <si>
    <t>497-7766-1-ND</t>
  </si>
  <si>
    <t>L6932H1.2</t>
  </si>
  <si>
    <t>Male Header, 3-Pin, RIGHT ANGLE</t>
  </si>
  <si>
    <t>A19450-ND</t>
  </si>
  <si>
    <t>Male Header, 2-Pin, RIGHT ANGLE</t>
  </si>
  <si>
    <t>Call for price</t>
  </si>
  <si>
    <t>L6933H1.2</t>
  </si>
  <si>
    <t>2A ULDO w/ Soft start</t>
  </si>
  <si>
    <t>10%,10nF, ceramic</t>
  </si>
  <si>
    <t>478-1383-1-ND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</si>
</sst>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7" borderId="1" xfId="0" applyFont="1" applyFill="1" applyBorder="1"/>
    <xf numFmtId="0" fontId="2" fillId="5" borderId="1" xfId="0" applyFont="1" applyFill="1" applyBorder="1"/>
    <xf numFmtId="164" fontId="2" fillId="2" borderId="1" xfId="0" applyNumberFormat="1" applyFont="1" applyFill="1" applyBorder="1"/>
    <xf numFmtId="0" fontId="2" fillId="0" borderId="0" xfId="0" applyFont="1"/>
    <xf numFmtId="164" fontId="2" fillId="3" borderId="1" xfId="0" applyNumberFormat="1" applyFont="1" applyFill="1" applyBorder="1"/>
    <xf numFmtId="0" fontId="2" fillId="4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4" borderId="0" xfId="0" applyFont="1" applyFill="1"/>
    <xf numFmtId="0" fontId="3" fillId="3" borderId="3" xfId="0" applyFont="1" applyFill="1" applyBorder="1"/>
    <xf numFmtId="164" fontId="3" fillId="3" borderId="2" xfId="0" applyNumberFormat="1" applyFont="1" applyFill="1" applyBorder="1"/>
    <xf numFmtId="0" fontId="1" fillId="7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quotePrefix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6" borderId="5" xfId="0" applyFont="1" applyFill="1" applyBorder="1"/>
  </cellXfs>
  <cellStyles count="1">
    <cellStyle name="Normal" xfId="0" builtinId="0"/>
  </cellStyles>
  <dxfs count="4"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D1" zoomScale="120" zoomScaleNormal="120" workbookViewId="0">
      <selection activeCell="K3" sqref="K3"/>
    </sheetView>
  </sheetViews>
  <sheetFormatPr defaultRowHeight="15" x14ac:dyDescent="0.25"/>
  <cols>
    <col min="1" max="1" width="9.140625" style="4"/>
    <col min="2" max="2" width="21" style="4" bestFit="1" customWidth="1"/>
    <col min="3" max="3" width="33.42578125" style="4" bestFit="1" customWidth="1"/>
    <col min="4" max="4" width="16.42578125" style="4" customWidth="1"/>
    <col min="5" max="5" width="9.85546875" style="4" bestFit="1" customWidth="1"/>
    <col min="6" max="6" width="18.140625" style="4" bestFit="1" customWidth="1"/>
    <col min="7" max="7" width="8.5703125" style="4" bestFit="1" customWidth="1"/>
    <col min="8" max="8" width="8.42578125" style="4" bestFit="1" customWidth="1"/>
    <col min="9" max="9" width="21.140625" style="4" bestFit="1" customWidth="1"/>
    <col min="10" max="10" width="17.42578125" style="4" bestFit="1" customWidth="1"/>
    <col min="11" max="11" width="18.7109375" style="4" bestFit="1" customWidth="1"/>
    <col min="12" max="12" width="7" style="4" bestFit="1" customWidth="1"/>
    <col min="13" max="13" width="12" style="4" bestFit="1" customWidth="1"/>
    <col min="14" max="16384" width="9.140625" style="4"/>
  </cols>
  <sheetData>
    <row r="1" spans="1:12" x14ac:dyDescent="0.25">
      <c r="A1" s="1" t="s">
        <v>83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86</v>
      </c>
      <c r="K1" s="12" t="s">
        <v>8</v>
      </c>
      <c r="L1" s="13" t="s">
        <v>68</v>
      </c>
    </row>
    <row r="2" spans="1:12" x14ac:dyDescent="0.25">
      <c r="A2" s="2"/>
      <c r="B2" s="14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5">
        <v>1</v>
      </c>
      <c r="H2" s="14" t="s">
        <v>14</v>
      </c>
      <c r="I2" s="14" t="s">
        <v>15</v>
      </c>
      <c r="J2" s="14" t="s">
        <v>87</v>
      </c>
      <c r="K2" s="16">
        <f>0.35</f>
        <v>0.35</v>
      </c>
      <c r="L2" s="3">
        <f>L$24*G2*K2</f>
        <v>1.75</v>
      </c>
    </row>
    <row r="3" spans="1:12" x14ac:dyDescent="0.25">
      <c r="A3" s="2"/>
      <c r="B3" s="17" t="s">
        <v>81</v>
      </c>
      <c r="C3" s="17" t="s">
        <v>16</v>
      </c>
      <c r="D3" s="17" t="s">
        <v>17</v>
      </c>
      <c r="E3" s="17" t="s">
        <v>18</v>
      </c>
      <c r="F3" s="17" t="s">
        <v>19</v>
      </c>
      <c r="G3" s="18">
        <v>1</v>
      </c>
      <c r="H3" s="17" t="s">
        <v>14</v>
      </c>
      <c r="I3" s="17" t="s">
        <v>20</v>
      </c>
      <c r="J3" s="14" t="s">
        <v>87</v>
      </c>
      <c r="K3" s="19">
        <f>0.36</f>
        <v>0.36</v>
      </c>
      <c r="L3" s="5">
        <f>L$24*G3*K3</f>
        <v>1.7999999999999998</v>
      </c>
    </row>
    <row r="4" spans="1:12" x14ac:dyDescent="0.25">
      <c r="A4" s="2"/>
      <c r="B4" s="14" t="s">
        <v>96</v>
      </c>
      <c r="C4" s="14" t="s">
        <v>16</v>
      </c>
      <c r="D4" s="14" t="s">
        <v>21</v>
      </c>
      <c r="E4" s="14" t="s">
        <v>22</v>
      </c>
      <c r="F4" s="14" t="s">
        <v>19</v>
      </c>
      <c r="G4" s="15">
        <v>1</v>
      </c>
      <c r="H4" s="14" t="s">
        <v>14</v>
      </c>
      <c r="I4" s="14" t="s">
        <v>97</v>
      </c>
      <c r="J4" s="14" t="s">
        <v>87</v>
      </c>
      <c r="K4" s="16">
        <f>0.14</f>
        <v>0.14000000000000001</v>
      </c>
      <c r="L4" s="3">
        <f>L$24*G4*K4</f>
        <v>0.70000000000000007</v>
      </c>
    </row>
    <row r="5" spans="1:12" x14ac:dyDescent="0.25">
      <c r="A5" s="2"/>
      <c r="B5" s="17" t="s">
        <v>23</v>
      </c>
      <c r="C5" s="17" t="s">
        <v>16</v>
      </c>
      <c r="D5" s="17" t="s">
        <v>24</v>
      </c>
      <c r="E5" s="17" t="s">
        <v>22</v>
      </c>
      <c r="F5" s="17" t="s">
        <v>19</v>
      </c>
      <c r="G5" s="18">
        <v>1</v>
      </c>
      <c r="H5" s="17" t="s">
        <v>14</v>
      </c>
      <c r="I5" s="17" t="s">
        <v>82</v>
      </c>
      <c r="J5" s="14" t="s">
        <v>87</v>
      </c>
      <c r="K5" s="19">
        <f>0.14</f>
        <v>0.14000000000000001</v>
      </c>
      <c r="L5" s="5">
        <f>L$24*G5*K5</f>
        <v>0.70000000000000007</v>
      </c>
    </row>
    <row r="6" spans="1:12" x14ac:dyDescent="0.25">
      <c r="A6" s="6"/>
      <c r="B6" s="14" t="s">
        <v>25</v>
      </c>
      <c r="C6" s="14" t="s">
        <v>59</v>
      </c>
      <c r="D6" s="14" t="s">
        <v>26</v>
      </c>
      <c r="E6" s="14" t="s">
        <v>27</v>
      </c>
      <c r="F6" s="14" t="s">
        <v>25</v>
      </c>
      <c r="G6" s="15">
        <v>1</v>
      </c>
      <c r="H6" s="14" t="s">
        <v>14</v>
      </c>
      <c r="I6" s="14" t="s">
        <v>28</v>
      </c>
      <c r="J6" s="14" t="s">
        <v>87</v>
      </c>
      <c r="K6" s="16">
        <f>0.18</f>
        <v>0.18</v>
      </c>
      <c r="L6" s="3">
        <f>L$24*G6*K6</f>
        <v>0.89999999999999991</v>
      </c>
    </row>
    <row r="7" spans="1:12" x14ac:dyDescent="0.25">
      <c r="A7" s="6"/>
      <c r="B7" s="14" t="s">
        <v>25</v>
      </c>
      <c r="C7" s="14" t="s">
        <v>90</v>
      </c>
      <c r="D7" s="14" t="s">
        <v>26</v>
      </c>
      <c r="E7" s="14" t="s">
        <v>27</v>
      </c>
      <c r="F7" s="14" t="s">
        <v>84</v>
      </c>
      <c r="G7" s="15">
        <v>1</v>
      </c>
      <c r="H7" s="14" t="s">
        <v>14</v>
      </c>
      <c r="I7" s="14" t="s">
        <v>85</v>
      </c>
      <c r="J7" s="14" t="s">
        <v>87</v>
      </c>
      <c r="K7" s="16">
        <f>0.45</f>
        <v>0.45</v>
      </c>
      <c r="L7" s="3">
        <f>G7*K7</f>
        <v>0.45</v>
      </c>
    </row>
    <row r="8" spans="1:12" x14ac:dyDescent="0.25">
      <c r="A8" s="6" t="s">
        <v>80</v>
      </c>
      <c r="B8" s="17" t="s">
        <v>25</v>
      </c>
      <c r="C8" s="17" t="s">
        <v>60</v>
      </c>
      <c r="D8" s="17" t="s">
        <v>65</v>
      </c>
      <c r="E8" s="17" t="s">
        <v>64</v>
      </c>
      <c r="F8" s="17" t="s">
        <v>64</v>
      </c>
      <c r="G8" s="18">
        <v>1</v>
      </c>
      <c r="H8" s="17" t="s">
        <v>14</v>
      </c>
      <c r="I8" s="17" t="s">
        <v>66</v>
      </c>
      <c r="J8" s="14" t="s">
        <v>87</v>
      </c>
      <c r="K8" s="19">
        <f>0.27</f>
        <v>0.27</v>
      </c>
      <c r="L8" s="5">
        <f>L$24*G8*K8</f>
        <v>1.35</v>
      </c>
    </row>
    <row r="9" spans="1:12" x14ac:dyDescent="0.25">
      <c r="A9" s="6"/>
      <c r="B9" s="14" t="s">
        <v>29</v>
      </c>
      <c r="C9" s="14" t="s">
        <v>61</v>
      </c>
      <c r="D9" s="14" t="s">
        <v>30</v>
      </c>
      <c r="E9" s="14" t="s">
        <v>31</v>
      </c>
      <c r="F9" s="14" t="s">
        <v>29</v>
      </c>
      <c r="G9" s="15">
        <v>4</v>
      </c>
      <c r="H9" s="14" t="s">
        <v>14</v>
      </c>
      <c r="I9" s="14" t="s">
        <v>32</v>
      </c>
      <c r="J9" s="14" t="s">
        <v>87</v>
      </c>
      <c r="K9" s="16">
        <f>0.22</f>
        <v>0.22</v>
      </c>
      <c r="L9" s="3">
        <f>L$24*G9*K9</f>
        <v>4.4000000000000004</v>
      </c>
    </row>
    <row r="10" spans="1:12" x14ac:dyDescent="0.25">
      <c r="A10" s="6"/>
      <c r="B10" s="14" t="s">
        <v>29</v>
      </c>
      <c r="C10" s="14" t="s">
        <v>92</v>
      </c>
      <c r="D10" s="14" t="s">
        <v>30</v>
      </c>
      <c r="E10" s="14" t="s">
        <v>31</v>
      </c>
      <c r="F10" s="14" t="s">
        <v>29</v>
      </c>
      <c r="G10" s="15">
        <v>4</v>
      </c>
      <c r="H10" s="14" t="s">
        <v>14</v>
      </c>
      <c r="I10" s="14" t="s">
        <v>91</v>
      </c>
      <c r="J10" s="14" t="s">
        <v>87</v>
      </c>
      <c r="K10" s="16">
        <f>0.14</f>
        <v>0.14000000000000001</v>
      </c>
      <c r="L10" s="3">
        <f>G10*K10</f>
        <v>0.56000000000000005</v>
      </c>
    </row>
    <row r="11" spans="1:12" x14ac:dyDescent="0.25">
      <c r="A11" s="6"/>
      <c r="B11" s="17" t="s">
        <v>29</v>
      </c>
      <c r="C11" s="17" t="s">
        <v>62</v>
      </c>
      <c r="D11" s="17" t="s">
        <v>63</v>
      </c>
      <c r="E11" s="17" t="s">
        <v>64</v>
      </c>
      <c r="F11" s="17" t="s">
        <v>64</v>
      </c>
      <c r="G11" s="18">
        <v>4</v>
      </c>
      <c r="H11" s="17" t="s">
        <v>14</v>
      </c>
      <c r="I11" s="17" t="s">
        <v>67</v>
      </c>
      <c r="J11" s="14" t="s">
        <v>87</v>
      </c>
      <c r="K11" s="19">
        <f>0.22</f>
        <v>0.22</v>
      </c>
      <c r="L11" s="5">
        <f t="shared" ref="L11:L20" si="0">L$24*G11*K11</f>
        <v>4.4000000000000004</v>
      </c>
    </row>
    <row r="12" spans="1:12" x14ac:dyDescent="0.25">
      <c r="A12" s="2"/>
      <c r="B12" s="14" t="s">
        <v>33</v>
      </c>
      <c r="C12" s="14" t="s">
        <v>43</v>
      </c>
      <c r="D12" s="14" t="s">
        <v>34</v>
      </c>
      <c r="E12" s="14" t="s">
        <v>35</v>
      </c>
      <c r="F12" s="14" t="s">
        <v>33</v>
      </c>
      <c r="G12" s="15">
        <v>1</v>
      </c>
      <c r="H12" s="14" t="s">
        <v>14</v>
      </c>
      <c r="I12" s="14" t="s">
        <v>36</v>
      </c>
      <c r="J12" s="14" t="s">
        <v>87</v>
      </c>
      <c r="K12" s="16">
        <f>0.25</f>
        <v>0.25</v>
      </c>
      <c r="L12" s="3">
        <f t="shared" si="0"/>
        <v>1.25</v>
      </c>
    </row>
    <row r="13" spans="1:12" x14ac:dyDescent="0.25">
      <c r="A13" s="6"/>
      <c r="B13" s="17" t="s">
        <v>37</v>
      </c>
      <c r="C13" s="17" t="s">
        <v>54</v>
      </c>
      <c r="D13" s="17" t="s">
        <v>45</v>
      </c>
      <c r="E13" s="17" t="s">
        <v>22</v>
      </c>
      <c r="F13" s="17" t="s">
        <v>38</v>
      </c>
      <c r="G13" s="18">
        <v>1</v>
      </c>
      <c r="H13" s="17" t="s">
        <v>14</v>
      </c>
      <c r="I13" s="17" t="s">
        <v>50</v>
      </c>
      <c r="J13" s="14" t="s">
        <v>87</v>
      </c>
      <c r="K13" s="19">
        <f>0.15</f>
        <v>0.15</v>
      </c>
      <c r="L13" s="5">
        <f t="shared" si="0"/>
        <v>0.75</v>
      </c>
    </row>
    <row r="14" spans="1:12" x14ac:dyDescent="0.25">
      <c r="A14" s="6" t="s">
        <v>80</v>
      </c>
      <c r="B14" s="14" t="s">
        <v>37</v>
      </c>
      <c r="C14" s="14" t="s">
        <v>55</v>
      </c>
      <c r="D14" s="14" t="s">
        <v>46</v>
      </c>
      <c r="E14" s="14" t="s">
        <v>22</v>
      </c>
      <c r="F14" s="14" t="s">
        <v>38</v>
      </c>
      <c r="G14" s="15">
        <v>1</v>
      </c>
      <c r="H14" s="14" t="s">
        <v>14</v>
      </c>
      <c r="I14" s="14" t="s">
        <v>78</v>
      </c>
      <c r="J14" s="14" t="s">
        <v>87</v>
      </c>
      <c r="K14" s="16">
        <f>0.15</f>
        <v>0.15</v>
      </c>
      <c r="L14" s="3">
        <f t="shared" si="0"/>
        <v>0.75</v>
      </c>
    </row>
    <row r="15" spans="1:12" x14ac:dyDescent="0.25">
      <c r="A15" s="6" t="s">
        <v>80</v>
      </c>
      <c r="B15" s="17" t="s">
        <v>37</v>
      </c>
      <c r="C15" s="17" t="s">
        <v>74</v>
      </c>
      <c r="D15" s="17" t="s">
        <v>46</v>
      </c>
      <c r="E15" s="17" t="s">
        <v>22</v>
      </c>
      <c r="F15" s="17" t="s">
        <v>38</v>
      </c>
      <c r="G15" s="18">
        <v>1</v>
      </c>
      <c r="H15" s="17" t="s">
        <v>14</v>
      </c>
      <c r="I15" s="17" t="s">
        <v>75</v>
      </c>
      <c r="J15" s="14" t="s">
        <v>87</v>
      </c>
      <c r="K15" s="19">
        <f>0.15</f>
        <v>0.15</v>
      </c>
      <c r="L15" s="5">
        <f t="shared" si="0"/>
        <v>0.75</v>
      </c>
    </row>
    <row r="16" spans="1:12" x14ac:dyDescent="0.25">
      <c r="A16" s="6" t="s">
        <v>80</v>
      </c>
      <c r="B16" s="14" t="s">
        <v>37</v>
      </c>
      <c r="C16" s="14" t="s">
        <v>56</v>
      </c>
      <c r="D16" s="14" t="s">
        <v>47</v>
      </c>
      <c r="E16" s="14" t="s">
        <v>22</v>
      </c>
      <c r="F16" s="14" t="s">
        <v>38</v>
      </c>
      <c r="G16" s="15">
        <v>1</v>
      </c>
      <c r="H16" s="14" t="s">
        <v>14</v>
      </c>
      <c r="I16" s="14" t="s">
        <v>51</v>
      </c>
      <c r="J16" s="14" t="s">
        <v>87</v>
      </c>
      <c r="K16" s="16">
        <f>0.15</f>
        <v>0.15</v>
      </c>
      <c r="L16" s="3">
        <f t="shared" si="0"/>
        <v>0.75</v>
      </c>
    </row>
    <row r="17" spans="1:13" x14ac:dyDescent="0.25">
      <c r="A17" s="6" t="s">
        <v>80</v>
      </c>
      <c r="B17" s="17" t="s">
        <v>37</v>
      </c>
      <c r="C17" s="17" t="s">
        <v>76</v>
      </c>
      <c r="D17" s="17" t="s">
        <v>47</v>
      </c>
      <c r="E17" s="17" t="s">
        <v>22</v>
      </c>
      <c r="F17" s="17" t="s">
        <v>38</v>
      </c>
      <c r="G17" s="18">
        <v>1</v>
      </c>
      <c r="H17" s="17" t="s">
        <v>14</v>
      </c>
      <c r="I17" s="17" t="s">
        <v>77</v>
      </c>
      <c r="J17" s="14" t="s">
        <v>87</v>
      </c>
      <c r="K17" s="19">
        <f>0.15</f>
        <v>0.15</v>
      </c>
      <c r="L17" s="5">
        <f t="shared" si="0"/>
        <v>0.75</v>
      </c>
    </row>
    <row r="18" spans="1:13" x14ac:dyDescent="0.25">
      <c r="A18" s="2"/>
      <c r="B18" s="14" t="s">
        <v>37</v>
      </c>
      <c r="C18" s="14" t="s">
        <v>57</v>
      </c>
      <c r="D18" s="14" t="s">
        <v>48</v>
      </c>
      <c r="E18" s="14" t="s">
        <v>22</v>
      </c>
      <c r="F18" s="14" t="s">
        <v>38</v>
      </c>
      <c r="G18" s="15">
        <v>1</v>
      </c>
      <c r="H18" s="14" t="s">
        <v>14</v>
      </c>
      <c r="I18" s="14" t="s">
        <v>53</v>
      </c>
      <c r="J18" s="14" t="s">
        <v>87</v>
      </c>
      <c r="K18" s="16">
        <f>0.15</f>
        <v>0.15</v>
      </c>
      <c r="L18" s="3">
        <f t="shared" si="0"/>
        <v>0.75</v>
      </c>
    </row>
    <row r="19" spans="1:13" x14ac:dyDescent="0.25">
      <c r="A19" s="2"/>
      <c r="B19" s="17" t="s">
        <v>37</v>
      </c>
      <c r="C19" s="17" t="s">
        <v>58</v>
      </c>
      <c r="D19" s="17" t="s">
        <v>49</v>
      </c>
      <c r="E19" s="17" t="s">
        <v>22</v>
      </c>
      <c r="F19" s="17" t="s">
        <v>38</v>
      </c>
      <c r="G19" s="18">
        <v>1</v>
      </c>
      <c r="H19" s="17" t="s">
        <v>14</v>
      </c>
      <c r="I19" s="17" t="s">
        <v>52</v>
      </c>
      <c r="J19" s="14" t="s">
        <v>87</v>
      </c>
      <c r="K19" s="19">
        <f>0.15</f>
        <v>0.15</v>
      </c>
      <c r="L19" s="5">
        <f t="shared" si="0"/>
        <v>0.75</v>
      </c>
    </row>
    <row r="20" spans="1:13" x14ac:dyDescent="0.25">
      <c r="A20" s="6"/>
      <c r="B20" s="14" t="s">
        <v>89</v>
      </c>
      <c r="C20" s="14" t="s">
        <v>44</v>
      </c>
      <c r="D20" s="14" t="s">
        <v>39</v>
      </c>
      <c r="E20" s="14" t="s">
        <v>40</v>
      </c>
      <c r="F20" s="14" t="s">
        <v>41</v>
      </c>
      <c r="G20" s="15">
        <v>1</v>
      </c>
      <c r="H20" s="14" t="s">
        <v>14</v>
      </c>
      <c r="I20" s="14" t="s">
        <v>42</v>
      </c>
      <c r="J20" s="14" t="s">
        <v>87</v>
      </c>
      <c r="K20" s="16">
        <f>3.94</f>
        <v>3.94</v>
      </c>
      <c r="L20" s="3">
        <f t="shared" si="0"/>
        <v>19.7</v>
      </c>
      <c r="M20" s="20" t="s">
        <v>93</v>
      </c>
    </row>
    <row r="21" spans="1:13" x14ac:dyDescent="0.25">
      <c r="A21" s="6"/>
      <c r="B21" s="14" t="s">
        <v>94</v>
      </c>
      <c r="C21" s="14" t="s">
        <v>95</v>
      </c>
      <c r="D21" s="14" t="s">
        <v>39</v>
      </c>
      <c r="E21" s="14" t="s">
        <v>40</v>
      </c>
      <c r="F21" s="14" t="s">
        <v>41</v>
      </c>
      <c r="G21" s="15">
        <v>1</v>
      </c>
      <c r="H21" s="14" t="s">
        <v>14</v>
      </c>
      <c r="I21" s="14" t="s">
        <v>88</v>
      </c>
      <c r="J21" s="14" t="s">
        <v>87</v>
      </c>
      <c r="K21" s="16">
        <v>3.94</v>
      </c>
      <c r="L21" s="3">
        <f>G21*K21</f>
        <v>3.94</v>
      </c>
    </row>
    <row r="23" spans="1:13" ht="15.75" thickBot="1" x14ac:dyDescent="0.3"/>
    <row r="24" spans="1:13" ht="15.75" thickBot="1" x14ac:dyDescent="0.3">
      <c r="K24" s="7" t="s">
        <v>79</v>
      </c>
      <c r="L24" s="8">
        <v>5</v>
      </c>
    </row>
    <row r="25" spans="1:13" ht="15.75" thickBot="1" x14ac:dyDescent="0.3">
      <c r="C25" s="9" t="s">
        <v>69</v>
      </c>
      <c r="D25" s="9"/>
      <c r="E25" s="9"/>
      <c r="K25" s="10" t="s">
        <v>73</v>
      </c>
      <c r="L25" s="11">
        <f>SUM(L2:L21)</f>
        <v>47.15</v>
      </c>
    </row>
    <row r="26" spans="1:13" x14ac:dyDescent="0.25">
      <c r="C26" s="9" t="s">
        <v>46</v>
      </c>
      <c r="D26" s="9" t="s">
        <v>71</v>
      </c>
      <c r="E26" s="9"/>
    </row>
    <row r="27" spans="1:13" x14ac:dyDescent="0.25">
      <c r="C27" s="9" t="s">
        <v>70</v>
      </c>
      <c r="D27" s="9" t="s">
        <v>72</v>
      </c>
      <c r="E27" s="9"/>
    </row>
  </sheetData>
  <conditionalFormatting sqref="B2:L21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pageSetup orientation="portrait" r:id="rId1"/>
  <ignoredErrors>
    <ignoredError sqref="B16 B13:B15 B17:B19" numberStoredAsText="1"/>
    <ignoredError sqref="L7:L8 K10:L10" formula="1"/>
    <ignoredError sqref="L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regulator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2016-07-04T18:48:58Z</dcterms:created>
  <dcterms:modified xsi:type="dcterms:W3CDTF">2016-07-10T20:12:23Z</dcterms:modified>
</cp:coreProperties>
</file>