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8595" windowHeight="24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5" i="1" l="1"/>
  <c r="L15" i="1"/>
  <c r="M14" i="1"/>
  <c r="M13" i="1"/>
  <c r="L13" i="1"/>
  <c r="L14" i="1"/>
  <c r="L12" i="1"/>
  <c r="M12" i="1" s="1"/>
  <c r="N6" i="1" l="1"/>
  <c r="N7" i="1"/>
  <c r="N8" i="1"/>
  <c r="M6" i="1"/>
  <c r="M7" i="1"/>
  <c r="M8" i="1"/>
  <c r="L6" i="1"/>
  <c r="L7" i="1"/>
  <c r="L8" i="1"/>
  <c r="K8" i="1"/>
  <c r="K6" i="1"/>
  <c r="K7" i="1"/>
  <c r="J8" i="1"/>
  <c r="J6" i="1"/>
  <c r="J7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<sst xmlns="http://schemas.openxmlformats.org/spreadsheetml/2006/main" count="54" uniqueCount="36">
  <si>
    <t>http://www.hobbyking.com/hobbyking/store/__41271__Turnigy_nano_tech_750mAh_1S_35_70C_Lipo_Pack_Walkera_V120D02S_QR_Infra_X_QR_W100S_.html</t>
  </si>
  <si>
    <t xml:space="preserve">battery </t>
  </si>
  <si>
    <t>3.7v 750mAh</t>
  </si>
  <si>
    <t>.</t>
  </si>
  <si>
    <t>LDO</t>
  </si>
  <si>
    <t>http://ww1.microchip.com/downloads/en/DeviceDoc/mic5209.pdf</t>
  </si>
  <si>
    <t>MIC5219-5.0</t>
  </si>
  <si>
    <t>http://ww1.microchip.com/downloads/en/DeviceDoc/mic37252.pdf</t>
  </si>
  <si>
    <t>MIC37252</t>
  </si>
  <si>
    <t>R1</t>
  </si>
  <si>
    <t>R2</t>
  </si>
  <si>
    <t>Vout</t>
  </si>
  <si>
    <t>Vout max</t>
  </si>
  <si>
    <t>Vout min</t>
  </si>
  <si>
    <t>1% values</t>
  </si>
  <si>
    <t>5% values</t>
  </si>
  <si>
    <t>Motor drivers</t>
  </si>
  <si>
    <t>https://www.pololu.com/product/1182/specs</t>
  </si>
  <si>
    <t>micro usb b connector</t>
  </si>
  <si>
    <t>http://www.digikey.com/product-detail/en/amphenol-fci/10118192-0001LF/609-4613-1-ND/2785378</t>
  </si>
  <si>
    <t>http://www.digikey.com/product-detail/en/microchip-technology/MIC5219-5.0YM5-TR/576-2770-1-ND/1821930</t>
  </si>
  <si>
    <t>switch for on/off</t>
  </si>
  <si>
    <t>http://www.digikey.com/product-detail/en/cw-industries/GF-661-0001/CW176-ND/3190580</t>
  </si>
  <si>
    <t>lipo controller</t>
  </si>
  <si>
    <t>http://www.digikey.com/product-detail/en/microchip-technology/MCP73831T-2ACI-OT/MCP73831T-2ACI-OTCT-ND/1979802</t>
  </si>
  <si>
    <t>http://www.digikey.com/product-detail/en/cw-industries/G-168S-3011/SW122-ND/9615</t>
  </si>
  <si>
    <t>http://www.digikey.com/product-detail/en/cw-industries/GF-124-0198/CWI338-ND/4089780</t>
  </si>
  <si>
    <t>5v regulator</t>
  </si>
  <si>
    <t>http://www.digikey.com/product-detail/en/stmicroelectronics/L6933H1.2TR/497-6145-1-ND/1654067</t>
  </si>
  <si>
    <t>look at the altium file download</t>
  </si>
  <si>
    <t>price</t>
  </si>
  <si>
    <t>I drive uA</t>
  </si>
  <si>
    <t>C13</t>
  </si>
  <si>
    <t>http://datasheets.avx.com/f93.pdf</t>
  </si>
  <si>
    <t>http://www.digikey.com/product-detail/en/avx-corporation/F931C106MAA/478-8237-1-ND/4005724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</si>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</sst>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avx-corporation/F931C106MAA/478-8237-1-ND/4005724" TargetMode="External"/><Relationship Id="rId2" Type="http://schemas.openxmlformats.org/officeDocument/2006/relationships/hyperlink" Target="http://www.hobbyking.com/hobbyking/store/__41271__Turnigy_nano_tech_750mAh_1S_35_70C_Lipo_Pack_Walkera_V120D02S_QR_Infra_X_QR_W100S_.html" TargetMode="External"/><Relationship Id="rId1" Type="http://schemas.openxmlformats.org/officeDocument/2006/relationships/hyperlink" Target="http://ww1.microchip.com/downloads/en/DeviceDoc/mic5209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workbookViewId="0">
      <selection activeCell="C17" sqref="C17"/>
    </sheetView>
  </sheetViews>
  <sheetFormatPr defaultRowHeight="15" x14ac:dyDescent="0.25"/>
  <cols>
    <col min="2" max="2" width="12.140625" bestFit="1" customWidth="1"/>
  </cols>
  <sheetData>
    <row r="2" spans="1:14" x14ac:dyDescent="0.25">
      <c r="A2" t="s">
        <v>1</v>
      </c>
      <c r="B2" t="s">
        <v>2</v>
      </c>
      <c r="C2" s="2" t="s">
        <v>0</v>
      </c>
      <c r="G2" t="s">
        <v>3</v>
      </c>
    </row>
    <row r="3" spans="1:14" x14ac:dyDescent="0.25">
      <c r="K3" t="s">
        <v>15</v>
      </c>
      <c r="M3" t="s">
        <v>14</v>
      </c>
    </row>
    <row r="4" spans="1:14" x14ac:dyDescent="0.25">
      <c r="A4" t="s">
        <v>4</v>
      </c>
      <c r="B4" t="s">
        <v>6</v>
      </c>
      <c r="C4" s="2" t="s">
        <v>5</v>
      </c>
      <c r="D4" s="2" t="s">
        <v>3</v>
      </c>
      <c r="E4" s="2" t="s">
        <v>20</v>
      </c>
      <c r="F4" s="2" t="s">
        <v>3</v>
      </c>
      <c r="G4" t="s">
        <v>3</v>
      </c>
      <c r="H4" t="s">
        <v>9</v>
      </c>
      <c r="I4" t="s">
        <v>10</v>
      </c>
      <c r="J4" s="1" t="s">
        <v>11</v>
      </c>
      <c r="K4" t="s">
        <v>12</v>
      </c>
      <c r="L4" t="s">
        <v>13</v>
      </c>
      <c r="M4" t="s">
        <v>12</v>
      </c>
      <c r="N4" t="s">
        <v>13</v>
      </c>
    </row>
    <row r="5" spans="1:14" x14ac:dyDescent="0.25">
      <c r="B5" t="s">
        <v>8</v>
      </c>
      <c r="C5" t="s">
        <v>7</v>
      </c>
      <c r="G5" t="s">
        <v>3</v>
      </c>
      <c r="H5" s="1">
        <v>9100</v>
      </c>
      <c r="I5" s="1">
        <v>3000</v>
      </c>
      <c r="J5" s="1">
        <f>1.24*((H5/I5)+1)</f>
        <v>5.0013333333333332</v>
      </c>
      <c r="K5" s="1">
        <f>1.24*(((H5*1.05)/(I5*0.95))+1)</f>
        <v>5.397263157894737</v>
      </c>
      <c r="L5" s="1">
        <f>1.24*(((H5*0.95)/(I5*1.05))+1)</f>
        <v>4.6431111111111107</v>
      </c>
      <c r="M5" s="1">
        <f>1.24*(((H5*1.01)/(I5*0.99))+1)</f>
        <v>5.0773198653198657</v>
      </c>
      <c r="N5" s="1">
        <f>1.24*(((H5*0.99)/(I5*1.01))+1)</f>
        <v>4.9268514851485152</v>
      </c>
    </row>
    <row r="6" spans="1:14" x14ac:dyDescent="0.25">
      <c r="H6">
        <v>9100</v>
      </c>
      <c r="I6">
        <v>3300</v>
      </c>
      <c r="J6" s="1">
        <f t="shared" ref="J6:J7" si="0">1.24*((H6/I6)+1)</f>
        <v>4.6593939393939392</v>
      </c>
      <c r="K6">
        <f t="shared" ref="K6:K7" si="1">1.24*(((H6*1.05)/(I6*0.95))+1)</f>
        <v>5.0193301435406692</v>
      </c>
      <c r="L6">
        <f t="shared" ref="L6:L8" si="2">1.24*(((H6*0.95)/(I6*1.05))+1)</f>
        <v>4.3337373737373737</v>
      </c>
      <c r="M6">
        <f t="shared" ref="M6:M8" si="3">1.24*(((H6*1.01)/(I6*0.99))+1)</f>
        <v>4.7284726048362415</v>
      </c>
      <c r="N6">
        <f t="shared" ref="N6:N8" si="4">1.24*(((H6*0.99)/(I6*1.01))+1)</f>
        <v>4.5916831683168322</v>
      </c>
    </row>
    <row r="7" spans="1:14" x14ac:dyDescent="0.25">
      <c r="H7">
        <v>8200</v>
      </c>
      <c r="I7">
        <v>2700</v>
      </c>
      <c r="J7" s="1">
        <f t="shared" si="0"/>
        <v>5.0059259259259257</v>
      </c>
      <c r="K7">
        <f t="shared" si="1"/>
        <v>5.4023391812865489</v>
      </c>
      <c r="L7">
        <f t="shared" si="2"/>
        <v>4.6472663139329802</v>
      </c>
      <c r="M7">
        <f t="shared" si="3"/>
        <v>5.082005237560792</v>
      </c>
      <c r="N7">
        <f t="shared" si="4"/>
        <v>4.9313531353135307</v>
      </c>
    </row>
    <row r="8" spans="1:14" x14ac:dyDescent="0.25">
      <c r="H8">
        <v>7500</v>
      </c>
      <c r="I8">
        <v>2400</v>
      </c>
      <c r="J8" s="1">
        <f>1.24*((H8/I8)+1)</f>
        <v>5.1150000000000002</v>
      </c>
      <c r="K8">
        <f>1.24*(((H8*1.05)/(I8*0.95))+1)</f>
        <v>5.5228947368421055</v>
      </c>
      <c r="L8">
        <f t="shared" si="2"/>
        <v>4.7459523809523807</v>
      </c>
      <c r="M8">
        <f t="shared" si="3"/>
        <v>5.1932828282828281</v>
      </c>
      <c r="N8">
        <f t="shared" si="4"/>
        <v>5.0382673267326732</v>
      </c>
    </row>
    <row r="10" spans="1:14" x14ac:dyDescent="0.25">
      <c r="G10" t="s">
        <v>30</v>
      </c>
    </row>
    <row r="11" spans="1:14" x14ac:dyDescent="0.25">
      <c r="A11" t="s">
        <v>16</v>
      </c>
      <c r="C11" t="s">
        <v>17</v>
      </c>
      <c r="D11" t="s">
        <v>3</v>
      </c>
      <c r="J11" t="s">
        <v>9</v>
      </c>
      <c r="K11" t="s">
        <v>10</v>
      </c>
      <c r="L11" t="s">
        <v>11</v>
      </c>
      <c r="M11" t="s">
        <v>31</v>
      </c>
    </row>
    <row r="12" spans="1:14" x14ac:dyDescent="0.25">
      <c r="A12" t="s">
        <v>18</v>
      </c>
      <c r="C12" t="s">
        <v>19</v>
      </c>
      <c r="D12" t="s">
        <v>3</v>
      </c>
      <c r="J12">
        <v>9700</v>
      </c>
      <c r="K12">
        <v>3000</v>
      </c>
      <c r="L12">
        <f>(1.2/K12)*(J12+K12)</f>
        <v>5.0799999999999992</v>
      </c>
      <c r="M12">
        <f>(1*10^6)*L12/(K12+J12)</f>
        <v>399.99999999999994</v>
      </c>
    </row>
    <row r="13" spans="1:14" x14ac:dyDescent="0.25">
      <c r="A13" t="s">
        <v>21</v>
      </c>
      <c r="C13" t="s">
        <v>22</v>
      </c>
      <c r="D13" t="s">
        <v>3</v>
      </c>
      <c r="E13" t="s">
        <v>25</v>
      </c>
      <c r="F13" t="s">
        <v>3</v>
      </c>
      <c r="G13" t="s">
        <v>26</v>
      </c>
      <c r="H13" t="s">
        <v>3</v>
      </c>
      <c r="J13">
        <v>10000</v>
      </c>
      <c r="K13">
        <v>3150</v>
      </c>
      <c r="L13">
        <f t="shared" ref="L13:L15" si="5">(1.2/K13)*(J13+K13)</f>
        <v>5.0095238095238095</v>
      </c>
      <c r="M13">
        <f>(1*10^6)*L13/(K13+J13)</f>
        <v>380.95238095238096</v>
      </c>
    </row>
    <row r="14" spans="1:14" x14ac:dyDescent="0.25">
      <c r="A14" t="s">
        <v>23</v>
      </c>
      <c r="C14" t="s">
        <v>24</v>
      </c>
      <c r="D14" t="s">
        <v>3</v>
      </c>
      <c r="J14">
        <v>10000</v>
      </c>
      <c r="K14">
        <v>3160</v>
      </c>
      <c r="L14">
        <f t="shared" si="5"/>
        <v>4.9974683544303797</v>
      </c>
      <c r="M14">
        <f>(1*10^6)*L14/(K14+J14)</f>
        <v>379.74683544303792</v>
      </c>
    </row>
    <row r="15" spans="1:14" x14ac:dyDescent="0.25">
      <c r="A15" t="s">
        <v>27</v>
      </c>
      <c r="C15" t="s">
        <v>28</v>
      </c>
      <c r="D15" t="s">
        <v>3</v>
      </c>
      <c r="E15" t="s">
        <v>29</v>
      </c>
      <c r="G15" s="3">
        <v>3.02</v>
      </c>
      <c r="J15">
        <v>10000</v>
      </c>
      <c r="K15">
        <v>3200</v>
      </c>
      <c r="L15">
        <f t="shared" si="5"/>
        <v>4.95</v>
      </c>
      <c r="M15">
        <f>(1*10^6)*L15/(K15+J15)</f>
        <v>375</v>
      </c>
    </row>
    <row r="16" spans="1:14" x14ac:dyDescent="0.25">
      <c r="A16" t="s">
        <v>32</v>
      </c>
      <c r="C16" s="2" t="s">
        <v>34</v>
      </c>
      <c r="D16" t="s">
        <v>3</v>
      </c>
      <c r="E16" t="s">
        <v>33</v>
      </c>
      <c r="F16" t="s">
        <v>3</v>
      </c>
    </row>
    <row r="17" spans="1:1" x14ac:dyDescent="0.25">
      <c r="A17" t="s">
        <v>35</v>
      </c>
    </row>
  </sheetData>
  <hyperlinks>
    <hyperlink ref="C4" r:id="rId1"/>
    <hyperlink ref="C2" r:id="rId2"/>
    <hyperlink ref="C16" r:id="rId3"/>
  </hyperlinks>
  <pageMargins left="0.7" right="0.7" top="0.75" bottom="0.75" header="0.3" footer="0.3"/>
  <pageSetup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2016-05-12T23:07:34Z</dcterms:created>
  <dcterms:modified xsi:type="dcterms:W3CDTF">2016-05-20T05:24:11Z</dcterms:modified>
</cp:coreProperties>
</file>