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ad\Documents\GHG DATA\"/>
    </mc:Choice>
  </mc:AlternateContent>
  <bookViews>
    <workbookView xWindow="0" yWindow="0" windowWidth="10695" windowHeight="7440"/>
  </bookViews>
  <sheets>
    <sheet name="carbon_dioxide" sheetId="2" r:id="rId1"/>
    <sheet name="carbon_dioxide_standards" sheetId="4" r:id="rId2"/>
    <sheet name="methane" sheetId="1" r:id="rId3"/>
    <sheet name="methane_standards" sheetId="5" r:id="rId4"/>
    <sheet name="soil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6" i="1" l="1"/>
  <c r="D515" i="1"/>
  <c r="I541" i="1"/>
  <c r="F541" i="1"/>
  <c r="E541" i="1"/>
  <c r="I540" i="1"/>
  <c r="F540" i="1"/>
  <c r="E540" i="1"/>
  <c r="I539" i="1"/>
  <c r="F539" i="1"/>
  <c r="E539" i="1"/>
  <c r="I538" i="1"/>
  <c r="F538" i="1"/>
  <c r="E538" i="1"/>
  <c r="I537" i="1"/>
  <c r="F537" i="1"/>
  <c r="E537" i="1"/>
  <c r="I536" i="1"/>
  <c r="F536" i="1"/>
  <c r="E536" i="1"/>
  <c r="I535" i="1"/>
  <c r="F535" i="1"/>
  <c r="E535" i="1"/>
  <c r="I534" i="1"/>
  <c r="F534" i="1"/>
  <c r="E534" i="1"/>
  <c r="I533" i="1"/>
  <c r="F533" i="1"/>
  <c r="E533" i="1"/>
  <c r="I532" i="1"/>
  <c r="F532" i="1"/>
  <c r="E532" i="1"/>
  <c r="I531" i="1"/>
  <c r="F531" i="1"/>
  <c r="E531" i="1"/>
  <c r="I530" i="1"/>
  <c r="F530" i="1"/>
  <c r="E530" i="1"/>
  <c r="I529" i="1"/>
  <c r="F529" i="1"/>
  <c r="E529" i="1"/>
  <c r="I528" i="1"/>
  <c r="F528" i="1"/>
  <c r="E528" i="1"/>
  <c r="I527" i="1"/>
  <c r="F527" i="1"/>
  <c r="E527" i="1"/>
  <c r="I526" i="1"/>
  <c r="F526" i="1"/>
  <c r="E526" i="1"/>
  <c r="I525" i="1"/>
  <c r="F525" i="1"/>
  <c r="E525" i="1"/>
  <c r="I524" i="1"/>
  <c r="F524" i="1"/>
  <c r="E524" i="1"/>
  <c r="I523" i="1"/>
  <c r="F523" i="1"/>
  <c r="E523" i="1"/>
  <c r="I522" i="1"/>
  <c r="F522" i="1"/>
  <c r="E522" i="1"/>
  <c r="I521" i="1"/>
  <c r="F521" i="1"/>
  <c r="E521" i="1"/>
  <c r="I520" i="1"/>
  <c r="F520" i="1"/>
  <c r="E520" i="1"/>
  <c r="I519" i="1"/>
  <c r="F519" i="1"/>
  <c r="E519" i="1"/>
  <c r="I518" i="1"/>
  <c r="F518" i="1"/>
  <c r="E518" i="1"/>
  <c r="I517" i="1"/>
  <c r="F517" i="1"/>
  <c r="E517" i="1"/>
  <c r="I516" i="1"/>
  <c r="F516" i="1"/>
  <c r="E516" i="1"/>
  <c r="I515" i="1"/>
  <c r="F515" i="1"/>
  <c r="E515" i="1"/>
  <c r="I514" i="1"/>
  <c r="F514" i="1"/>
  <c r="E514" i="1"/>
  <c r="I513" i="1"/>
  <c r="F513" i="1"/>
  <c r="E513" i="1"/>
  <c r="I512" i="1"/>
  <c r="F512" i="1"/>
  <c r="E512" i="1"/>
  <c r="I511" i="1"/>
  <c r="F511" i="1"/>
  <c r="E511" i="1"/>
  <c r="I510" i="1"/>
  <c r="F510" i="1"/>
  <c r="E510" i="1"/>
  <c r="I509" i="1"/>
  <c r="F509" i="1"/>
  <c r="E509" i="1"/>
  <c r="I508" i="1"/>
  <c r="F508" i="1"/>
  <c r="E508" i="1"/>
  <c r="I507" i="1"/>
  <c r="F507" i="1"/>
  <c r="E507" i="1"/>
  <c r="I506" i="1"/>
  <c r="F506" i="1"/>
  <c r="E506" i="1"/>
  <c r="I505" i="1"/>
  <c r="F505" i="1"/>
  <c r="E505" i="1"/>
  <c r="I504" i="1"/>
  <c r="F504" i="1"/>
  <c r="E504" i="1"/>
  <c r="I503" i="1"/>
  <c r="F503" i="1"/>
  <c r="E503" i="1"/>
  <c r="I502" i="1"/>
  <c r="F502" i="1"/>
  <c r="E502" i="1"/>
  <c r="I501" i="1"/>
  <c r="F501" i="1"/>
  <c r="E501" i="1"/>
  <c r="I500" i="1"/>
  <c r="F500" i="1"/>
  <c r="E500" i="1"/>
  <c r="I499" i="1"/>
  <c r="F499" i="1"/>
  <c r="E499" i="1"/>
  <c r="I498" i="1"/>
  <c r="F498" i="1"/>
  <c r="E498" i="1"/>
  <c r="I497" i="1"/>
  <c r="F497" i="1"/>
  <c r="E497" i="1"/>
  <c r="I496" i="1"/>
  <c r="F496" i="1"/>
  <c r="E496" i="1"/>
  <c r="I495" i="1"/>
  <c r="F495" i="1"/>
  <c r="E495" i="1"/>
  <c r="I494" i="1"/>
  <c r="F494" i="1"/>
  <c r="E494" i="1"/>
  <c r="I493" i="1"/>
  <c r="F493" i="1"/>
  <c r="E493" i="1"/>
  <c r="I492" i="1"/>
  <c r="F492" i="1"/>
  <c r="E492" i="1"/>
  <c r="I491" i="1"/>
  <c r="F491" i="1"/>
  <c r="E491" i="1"/>
  <c r="I490" i="1"/>
  <c r="F490" i="1"/>
  <c r="E490" i="1"/>
  <c r="I489" i="1"/>
  <c r="F489" i="1"/>
  <c r="E489" i="1"/>
  <c r="I488" i="1"/>
  <c r="F488" i="1"/>
  <c r="E488" i="1"/>
  <c r="I487" i="1"/>
  <c r="F487" i="1"/>
  <c r="E487" i="1"/>
  <c r="I486" i="1"/>
  <c r="F486" i="1"/>
  <c r="E486" i="1"/>
  <c r="I485" i="1"/>
  <c r="F485" i="1"/>
  <c r="E485" i="1"/>
  <c r="I484" i="1"/>
  <c r="F484" i="1"/>
  <c r="E484" i="1"/>
  <c r="I483" i="1"/>
  <c r="F483" i="1"/>
  <c r="E483" i="1"/>
  <c r="I482" i="1"/>
  <c r="F482" i="1"/>
  <c r="E482" i="1"/>
  <c r="I481" i="1"/>
  <c r="F481" i="1"/>
  <c r="E481" i="1"/>
  <c r="I480" i="1"/>
  <c r="F480" i="1"/>
  <c r="E480" i="1"/>
  <c r="I479" i="1"/>
  <c r="F479" i="1"/>
  <c r="E479" i="1"/>
  <c r="I478" i="1"/>
  <c r="F478" i="1"/>
  <c r="E478" i="1"/>
  <c r="I477" i="1"/>
  <c r="F477" i="1"/>
  <c r="E477" i="1"/>
  <c r="I466" i="1"/>
  <c r="F466" i="1"/>
  <c r="E466" i="1"/>
  <c r="I465" i="1"/>
  <c r="F465" i="1"/>
  <c r="E465" i="1"/>
  <c r="I464" i="1"/>
  <c r="F464" i="1"/>
  <c r="E464" i="1"/>
  <c r="I463" i="1"/>
  <c r="F463" i="1"/>
  <c r="E463" i="1"/>
  <c r="I462" i="1"/>
  <c r="F462" i="1"/>
  <c r="E462" i="1"/>
  <c r="I461" i="1"/>
  <c r="F461" i="1"/>
  <c r="E461" i="1"/>
  <c r="I460" i="1"/>
  <c r="F460" i="1"/>
  <c r="E460" i="1"/>
  <c r="I459" i="1"/>
  <c r="F459" i="1"/>
  <c r="E459" i="1"/>
  <c r="I458" i="1"/>
  <c r="F458" i="1"/>
  <c r="E458" i="1"/>
  <c r="I457" i="1"/>
  <c r="F457" i="1"/>
  <c r="E457" i="1"/>
  <c r="I451" i="1"/>
  <c r="F451" i="1"/>
  <c r="E451" i="1"/>
  <c r="I450" i="1"/>
  <c r="F450" i="1"/>
  <c r="E450" i="1"/>
  <c r="I449" i="1"/>
  <c r="F449" i="1"/>
  <c r="E449" i="1"/>
  <c r="I448" i="1"/>
  <c r="F448" i="1"/>
  <c r="E448" i="1"/>
  <c r="I447" i="1"/>
  <c r="F447" i="1"/>
  <c r="E447" i="1"/>
  <c r="I446" i="1"/>
  <c r="F446" i="1"/>
  <c r="E446" i="1"/>
  <c r="I445" i="1"/>
  <c r="F445" i="1"/>
  <c r="E445" i="1"/>
  <c r="I444" i="1"/>
  <c r="F444" i="1"/>
  <c r="E444" i="1"/>
  <c r="I443" i="1"/>
  <c r="F443" i="1"/>
  <c r="E443" i="1"/>
  <c r="I442" i="1"/>
  <c r="F442" i="1"/>
  <c r="E442" i="1"/>
  <c r="I441" i="1"/>
  <c r="F441" i="1"/>
  <c r="E441" i="1"/>
  <c r="I440" i="1"/>
  <c r="F440" i="1"/>
  <c r="E440" i="1"/>
  <c r="I439" i="1"/>
  <c r="F439" i="1"/>
  <c r="E439" i="1"/>
  <c r="I438" i="1"/>
  <c r="F438" i="1"/>
  <c r="E438" i="1"/>
  <c r="I437" i="1"/>
  <c r="F437" i="1"/>
  <c r="E437" i="1"/>
  <c r="I436" i="1"/>
  <c r="F436" i="1"/>
  <c r="E436" i="1"/>
  <c r="I435" i="1"/>
  <c r="F435" i="1"/>
  <c r="E435" i="1"/>
  <c r="I434" i="1"/>
  <c r="F434" i="1"/>
  <c r="E434" i="1"/>
  <c r="I433" i="1"/>
  <c r="F433" i="1"/>
  <c r="E433" i="1"/>
  <c r="I432" i="1"/>
  <c r="F432" i="1"/>
  <c r="E432" i="1"/>
  <c r="I431" i="1"/>
  <c r="F431" i="1"/>
  <c r="E431" i="1"/>
  <c r="I430" i="1"/>
  <c r="F430" i="1"/>
  <c r="E430" i="1"/>
  <c r="I429" i="1"/>
  <c r="F429" i="1"/>
  <c r="E429" i="1"/>
  <c r="I428" i="1"/>
  <c r="F428" i="1"/>
  <c r="E428" i="1"/>
  <c r="I427" i="1"/>
  <c r="F427" i="1"/>
  <c r="E427" i="1"/>
  <c r="I426" i="1"/>
  <c r="E426" i="1"/>
  <c r="I425" i="1"/>
  <c r="E425" i="1"/>
  <c r="I424" i="1"/>
  <c r="E424" i="1"/>
  <c r="I423" i="1"/>
  <c r="E423" i="1"/>
  <c r="I422" i="1"/>
  <c r="E422" i="1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66" i="2"/>
  <c r="F465" i="2"/>
  <c r="F464" i="2"/>
  <c r="F463" i="2"/>
  <c r="F462" i="2"/>
  <c r="F461" i="2"/>
  <c r="F460" i="2"/>
  <c r="F459" i="2"/>
  <c r="F458" i="2"/>
  <c r="F457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I486" i="2"/>
  <c r="I485" i="2"/>
  <c r="I484" i="2"/>
  <c r="I483" i="2"/>
  <c r="I482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7" i="2"/>
  <c r="I458" i="2"/>
  <c r="I459" i="2"/>
  <c r="I460" i="2"/>
  <c r="I461" i="2"/>
  <c r="I462" i="2"/>
  <c r="I463" i="2"/>
  <c r="I464" i="2"/>
  <c r="I465" i="2"/>
  <c r="I466" i="2"/>
  <c r="I477" i="2"/>
  <c r="I478" i="2"/>
  <c r="I479" i="2"/>
  <c r="I480" i="2"/>
  <c r="I481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66" i="2"/>
  <c r="E465" i="2"/>
  <c r="E464" i="2"/>
  <c r="E463" i="2"/>
  <c r="E462" i="2"/>
  <c r="E461" i="2"/>
  <c r="E460" i="2"/>
  <c r="E459" i="2"/>
  <c r="E458" i="2"/>
  <c r="E457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G421" i="1" l="1"/>
  <c r="F421" i="1"/>
  <c r="E421" i="1"/>
  <c r="G420" i="1"/>
  <c r="F420" i="1"/>
  <c r="E420" i="1"/>
  <c r="G419" i="1"/>
  <c r="F419" i="1"/>
  <c r="E419" i="1"/>
  <c r="G418" i="1"/>
  <c r="F418" i="1"/>
  <c r="E418" i="1"/>
  <c r="G417" i="1"/>
  <c r="F417" i="1"/>
  <c r="E417" i="1"/>
  <c r="G416" i="1"/>
  <c r="F416" i="1"/>
  <c r="E416" i="1"/>
  <c r="G415" i="1"/>
  <c r="F415" i="1"/>
  <c r="E415" i="1"/>
  <c r="G414" i="1"/>
  <c r="F414" i="1"/>
  <c r="E414" i="1"/>
  <c r="G413" i="1"/>
  <c r="F413" i="1"/>
  <c r="E413" i="1"/>
  <c r="G412" i="1"/>
  <c r="F412" i="1"/>
  <c r="E412" i="1"/>
  <c r="G411" i="1"/>
  <c r="F411" i="1"/>
  <c r="E411" i="1"/>
  <c r="G410" i="1"/>
  <c r="F410" i="1"/>
  <c r="E410" i="1"/>
  <c r="G409" i="1"/>
  <c r="F409" i="1"/>
  <c r="E409" i="1"/>
  <c r="G408" i="1"/>
  <c r="F408" i="1"/>
  <c r="E408" i="1"/>
  <c r="G407" i="1"/>
  <c r="F407" i="1"/>
  <c r="E407" i="1"/>
  <c r="G406" i="1"/>
  <c r="F406" i="1"/>
  <c r="E406" i="1"/>
  <c r="G405" i="1"/>
  <c r="F405" i="1"/>
  <c r="E405" i="1"/>
  <c r="G404" i="1"/>
  <c r="F404" i="1"/>
  <c r="E404" i="1"/>
  <c r="G403" i="1"/>
  <c r="F403" i="1"/>
  <c r="E403" i="1"/>
  <c r="G402" i="1"/>
  <c r="F402" i="1"/>
  <c r="E402" i="1"/>
  <c r="I401" i="1"/>
  <c r="G401" i="1"/>
  <c r="F401" i="1"/>
  <c r="E401" i="1"/>
  <c r="I400" i="1"/>
  <c r="G400" i="1"/>
  <c r="F400" i="1"/>
  <c r="E400" i="1"/>
  <c r="I399" i="1"/>
  <c r="G399" i="1"/>
  <c r="F399" i="1"/>
  <c r="E399" i="1"/>
  <c r="I398" i="1"/>
  <c r="G398" i="1"/>
  <c r="F398" i="1"/>
  <c r="E398" i="1"/>
  <c r="I397" i="1"/>
  <c r="G397" i="1"/>
  <c r="F397" i="1"/>
  <c r="E397" i="1"/>
  <c r="I396" i="1"/>
  <c r="G396" i="1"/>
  <c r="F396" i="1"/>
  <c r="E396" i="1"/>
  <c r="I395" i="1"/>
  <c r="G395" i="1"/>
  <c r="F395" i="1"/>
  <c r="E395" i="1"/>
  <c r="I394" i="1"/>
  <c r="G394" i="1"/>
  <c r="F394" i="1"/>
  <c r="E394" i="1"/>
  <c r="I393" i="1"/>
  <c r="G393" i="1"/>
  <c r="F393" i="1"/>
  <c r="E393" i="1"/>
  <c r="I392" i="1"/>
  <c r="G392" i="1"/>
  <c r="F392" i="1"/>
  <c r="E392" i="1"/>
  <c r="I391" i="1"/>
  <c r="G391" i="1"/>
  <c r="F391" i="1"/>
  <c r="E391" i="1"/>
  <c r="I390" i="1"/>
  <c r="G390" i="1"/>
  <c r="F390" i="1"/>
  <c r="E390" i="1"/>
  <c r="I389" i="1"/>
  <c r="G389" i="1"/>
  <c r="F389" i="1"/>
  <c r="E389" i="1"/>
  <c r="I388" i="1"/>
  <c r="G388" i="1"/>
  <c r="F388" i="1"/>
  <c r="E388" i="1"/>
  <c r="I387" i="1"/>
  <c r="G387" i="1"/>
  <c r="F387" i="1"/>
  <c r="E387" i="1"/>
  <c r="I386" i="1"/>
  <c r="G386" i="1"/>
  <c r="F386" i="1"/>
  <c r="E386" i="1"/>
  <c r="I385" i="1"/>
  <c r="G385" i="1"/>
  <c r="F385" i="1"/>
  <c r="E385" i="1"/>
  <c r="I384" i="1"/>
  <c r="G384" i="1"/>
  <c r="F384" i="1"/>
  <c r="E384" i="1"/>
  <c r="I383" i="1"/>
  <c r="G383" i="1"/>
  <c r="F383" i="1"/>
  <c r="E383" i="1"/>
  <c r="I382" i="1"/>
  <c r="G382" i="1"/>
  <c r="F382" i="1"/>
  <c r="E382" i="1"/>
  <c r="I381" i="1"/>
  <c r="G381" i="1"/>
  <c r="F381" i="1"/>
  <c r="E381" i="1"/>
  <c r="I380" i="1"/>
  <c r="G380" i="1"/>
  <c r="F380" i="1"/>
  <c r="E380" i="1"/>
  <c r="I379" i="1"/>
  <c r="G379" i="1"/>
  <c r="F379" i="1"/>
  <c r="E379" i="1"/>
  <c r="I378" i="1"/>
  <c r="G378" i="1"/>
  <c r="F378" i="1"/>
  <c r="E378" i="1"/>
  <c r="I377" i="1"/>
  <c r="G377" i="1"/>
  <c r="F377" i="1"/>
  <c r="E377" i="1"/>
  <c r="I376" i="1"/>
  <c r="G376" i="1"/>
  <c r="F376" i="1"/>
  <c r="E376" i="1"/>
  <c r="I375" i="1"/>
  <c r="G375" i="1"/>
  <c r="F375" i="1"/>
  <c r="E375" i="1"/>
  <c r="I374" i="1"/>
  <c r="G374" i="1"/>
  <c r="F374" i="1"/>
  <c r="E374" i="1"/>
  <c r="I373" i="1"/>
  <c r="G373" i="1"/>
  <c r="F373" i="1"/>
  <c r="E373" i="1"/>
  <c r="I372" i="1"/>
  <c r="G372" i="1"/>
  <c r="F372" i="1"/>
  <c r="E372" i="1"/>
  <c r="I371" i="1"/>
  <c r="G371" i="1"/>
  <c r="F371" i="1"/>
  <c r="E371" i="1"/>
  <c r="I370" i="1"/>
  <c r="G370" i="1"/>
  <c r="F370" i="1"/>
  <c r="E370" i="1"/>
  <c r="I369" i="1"/>
  <c r="G369" i="1"/>
  <c r="F369" i="1"/>
  <c r="E369" i="1"/>
  <c r="I368" i="1"/>
  <c r="G368" i="1"/>
  <c r="F368" i="1"/>
  <c r="E368" i="1"/>
  <c r="I367" i="1"/>
  <c r="G367" i="1"/>
  <c r="F367" i="1"/>
  <c r="E367" i="1"/>
  <c r="I366" i="1"/>
  <c r="G366" i="1"/>
  <c r="F366" i="1"/>
  <c r="E366" i="1"/>
  <c r="I365" i="1"/>
  <c r="G365" i="1"/>
  <c r="F365" i="1"/>
  <c r="E365" i="1"/>
  <c r="I364" i="1"/>
  <c r="G364" i="1"/>
  <c r="F364" i="1"/>
  <c r="E364" i="1"/>
  <c r="I363" i="1"/>
  <c r="G363" i="1"/>
  <c r="F363" i="1"/>
  <c r="E363" i="1"/>
  <c r="I362" i="1"/>
  <c r="G362" i="1"/>
  <c r="F362" i="1"/>
  <c r="E362" i="1"/>
  <c r="I361" i="1"/>
  <c r="G361" i="1"/>
  <c r="F361" i="1"/>
  <c r="E361" i="1"/>
  <c r="I360" i="1"/>
  <c r="G360" i="1"/>
  <c r="F360" i="1"/>
  <c r="E360" i="1"/>
  <c r="I359" i="1"/>
  <c r="G359" i="1"/>
  <c r="F359" i="1"/>
  <c r="E359" i="1"/>
  <c r="I358" i="1"/>
  <c r="G358" i="1"/>
  <c r="F358" i="1"/>
  <c r="E358" i="1"/>
  <c r="I357" i="1"/>
  <c r="G357" i="1"/>
  <c r="F357" i="1"/>
  <c r="E357" i="1"/>
  <c r="I356" i="1"/>
  <c r="G356" i="1"/>
  <c r="F356" i="1"/>
  <c r="E356" i="1"/>
  <c r="I355" i="1"/>
  <c r="G355" i="1"/>
  <c r="F355" i="1"/>
  <c r="E355" i="1"/>
  <c r="I354" i="1"/>
  <c r="G354" i="1"/>
  <c r="F354" i="1"/>
  <c r="E354" i="1"/>
  <c r="I353" i="1"/>
  <c r="G353" i="1"/>
  <c r="F353" i="1"/>
  <c r="E353" i="1"/>
  <c r="I352" i="1"/>
  <c r="G352" i="1"/>
  <c r="F352" i="1"/>
  <c r="E352" i="1"/>
  <c r="I351" i="1"/>
  <c r="G351" i="1"/>
  <c r="F351" i="1"/>
  <c r="E351" i="1"/>
  <c r="I350" i="1"/>
  <c r="G350" i="1"/>
  <c r="F350" i="1"/>
  <c r="E350" i="1"/>
  <c r="I349" i="1"/>
  <c r="G349" i="1"/>
  <c r="F349" i="1"/>
  <c r="E349" i="1"/>
  <c r="I348" i="1"/>
  <c r="G348" i="1"/>
  <c r="F348" i="1"/>
  <c r="E348" i="1"/>
  <c r="I347" i="1"/>
  <c r="G347" i="1"/>
  <c r="F347" i="1"/>
  <c r="E347" i="1"/>
  <c r="I341" i="1"/>
  <c r="G341" i="1"/>
  <c r="F341" i="1"/>
  <c r="E341" i="1"/>
  <c r="I340" i="1"/>
  <c r="G340" i="1"/>
  <c r="F340" i="1"/>
  <c r="E340" i="1"/>
  <c r="I339" i="1"/>
  <c r="G339" i="1"/>
  <c r="F339" i="1"/>
  <c r="E339" i="1"/>
  <c r="I338" i="1"/>
  <c r="G338" i="1"/>
  <c r="F338" i="1"/>
  <c r="E338" i="1"/>
  <c r="I337" i="1"/>
  <c r="G337" i="1"/>
  <c r="F337" i="1"/>
  <c r="E337" i="1"/>
  <c r="I336" i="1"/>
  <c r="G336" i="1"/>
  <c r="F336" i="1"/>
  <c r="E336" i="1"/>
  <c r="I335" i="1"/>
  <c r="G335" i="1"/>
  <c r="F335" i="1"/>
  <c r="E335" i="1"/>
  <c r="I334" i="1"/>
  <c r="G334" i="1"/>
  <c r="F334" i="1"/>
  <c r="E334" i="1"/>
  <c r="I333" i="1"/>
  <c r="G333" i="1"/>
  <c r="F333" i="1"/>
  <c r="E333" i="1"/>
  <c r="I332" i="1"/>
  <c r="G332" i="1"/>
  <c r="F332" i="1"/>
  <c r="E332" i="1"/>
  <c r="I331" i="1"/>
  <c r="G331" i="1"/>
  <c r="F331" i="1"/>
  <c r="E331" i="1"/>
  <c r="I330" i="1"/>
  <c r="G330" i="1"/>
  <c r="F330" i="1"/>
  <c r="E330" i="1"/>
  <c r="I329" i="1"/>
  <c r="G329" i="1"/>
  <c r="F329" i="1"/>
  <c r="E329" i="1"/>
  <c r="I328" i="1"/>
  <c r="G328" i="1"/>
  <c r="F328" i="1"/>
  <c r="E328" i="1"/>
  <c r="I327" i="1"/>
  <c r="G327" i="1"/>
  <c r="F327" i="1"/>
  <c r="E327" i="1"/>
  <c r="I326" i="1"/>
  <c r="G326" i="1"/>
  <c r="F326" i="1"/>
  <c r="E326" i="1"/>
  <c r="I325" i="1"/>
  <c r="G325" i="1"/>
  <c r="F325" i="1"/>
  <c r="E325" i="1"/>
  <c r="I324" i="1"/>
  <c r="G324" i="1"/>
  <c r="F324" i="1"/>
  <c r="E324" i="1"/>
  <c r="I323" i="1"/>
  <c r="G323" i="1"/>
  <c r="F323" i="1"/>
  <c r="E323" i="1"/>
  <c r="I322" i="1"/>
  <c r="G322" i="1"/>
  <c r="F322" i="1"/>
  <c r="E322" i="1"/>
  <c r="I321" i="1"/>
  <c r="G321" i="1"/>
  <c r="F321" i="1"/>
  <c r="E321" i="1"/>
  <c r="I320" i="1"/>
  <c r="G320" i="1"/>
  <c r="F320" i="1"/>
  <c r="E320" i="1"/>
  <c r="I319" i="1"/>
  <c r="G319" i="1"/>
  <c r="F319" i="1"/>
  <c r="E319" i="1"/>
  <c r="I318" i="1"/>
  <c r="G318" i="1"/>
  <c r="F318" i="1"/>
  <c r="E318" i="1"/>
  <c r="I317" i="1"/>
  <c r="G317" i="1"/>
  <c r="F317" i="1"/>
  <c r="E317" i="1"/>
  <c r="I316" i="1"/>
  <c r="G316" i="1"/>
  <c r="F316" i="1"/>
  <c r="E316" i="1"/>
  <c r="I315" i="1"/>
  <c r="G315" i="1"/>
  <c r="F315" i="1"/>
  <c r="E315" i="1"/>
  <c r="I314" i="1"/>
  <c r="G314" i="1"/>
  <c r="F314" i="1"/>
  <c r="E314" i="1"/>
  <c r="I313" i="1"/>
  <c r="G313" i="1"/>
  <c r="F313" i="1"/>
  <c r="E313" i="1"/>
  <c r="I312" i="1"/>
  <c r="G312" i="1"/>
  <c r="F312" i="1"/>
  <c r="E312" i="1"/>
  <c r="I311" i="1"/>
  <c r="G311" i="1"/>
  <c r="F311" i="1"/>
  <c r="E311" i="1"/>
  <c r="I310" i="1"/>
  <c r="G310" i="1"/>
  <c r="F310" i="1"/>
  <c r="E310" i="1"/>
  <c r="I309" i="1"/>
  <c r="G309" i="1"/>
  <c r="F309" i="1"/>
  <c r="E309" i="1"/>
  <c r="I308" i="1"/>
  <c r="G308" i="1"/>
  <c r="F308" i="1"/>
  <c r="E308" i="1"/>
  <c r="I307" i="1"/>
  <c r="G307" i="1"/>
  <c r="F307" i="1"/>
  <c r="E307" i="1"/>
  <c r="I306" i="1"/>
  <c r="G306" i="1"/>
  <c r="F306" i="1"/>
  <c r="E306" i="1"/>
  <c r="I305" i="1"/>
  <c r="G305" i="1"/>
  <c r="F305" i="1"/>
  <c r="E305" i="1"/>
  <c r="I304" i="1"/>
  <c r="G304" i="1"/>
  <c r="F304" i="1"/>
  <c r="E304" i="1"/>
  <c r="I303" i="1"/>
  <c r="G303" i="1"/>
  <c r="F303" i="1"/>
  <c r="E303" i="1"/>
  <c r="I302" i="1"/>
  <c r="G302" i="1"/>
  <c r="F302" i="1"/>
  <c r="E302" i="1"/>
  <c r="I301" i="1"/>
  <c r="G301" i="1"/>
  <c r="F301" i="1"/>
  <c r="E301" i="1"/>
  <c r="I300" i="1"/>
  <c r="G300" i="1"/>
  <c r="F300" i="1"/>
  <c r="E300" i="1"/>
  <c r="I299" i="1"/>
  <c r="G299" i="1"/>
  <c r="F299" i="1"/>
  <c r="E299" i="1"/>
  <c r="I298" i="1"/>
  <c r="G298" i="1"/>
  <c r="F298" i="1"/>
  <c r="E298" i="1"/>
  <c r="I297" i="1"/>
  <c r="G297" i="1"/>
  <c r="F297" i="1"/>
  <c r="E297" i="1"/>
  <c r="I296" i="1"/>
  <c r="G296" i="1"/>
  <c r="F296" i="1"/>
  <c r="E296" i="1"/>
  <c r="I295" i="1"/>
  <c r="G295" i="1"/>
  <c r="F295" i="1"/>
  <c r="E295" i="1"/>
  <c r="I294" i="1"/>
  <c r="G294" i="1"/>
  <c r="F294" i="1"/>
  <c r="E294" i="1"/>
  <c r="I293" i="1"/>
  <c r="G293" i="1"/>
  <c r="F293" i="1"/>
  <c r="E293" i="1"/>
  <c r="I292" i="1"/>
  <c r="G292" i="1"/>
  <c r="F292" i="1"/>
  <c r="E292" i="1"/>
  <c r="I291" i="1"/>
  <c r="G291" i="1"/>
  <c r="F291" i="1"/>
  <c r="E291" i="1"/>
  <c r="I290" i="1"/>
  <c r="G290" i="1"/>
  <c r="F290" i="1"/>
  <c r="E290" i="1"/>
  <c r="I289" i="1"/>
  <c r="G289" i="1"/>
  <c r="F289" i="1"/>
  <c r="E289" i="1"/>
  <c r="I288" i="1"/>
  <c r="G288" i="1"/>
  <c r="F288" i="1"/>
  <c r="E288" i="1"/>
  <c r="I287" i="1"/>
  <c r="G287" i="1"/>
  <c r="F287" i="1"/>
  <c r="E287" i="1"/>
  <c r="I286" i="1"/>
  <c r="G286" i="1"/>
  <c r="F286" i="1"/>
  <c r="E286" i="1"/>
  <c r="I285" i="1"/>
  <c r="G285" i="1"/>
  <c r="F285" i="1"/>
  <c r="E285" i="1"/>
  <c r="I284" i="1"/>
  <c r="G284" i="1"/>
  <c r="F284" i="1"/>
  <c r="E284" i="1"/>
  <c r="I283" i="1"/>
  <c r="G283" i="1"/>
  <c r="F283" i="1"/>
  <c r="E283" i="1"/>
  <c r="I282" i="1"/>
  <c r="G282" i="1"/>
  <c r="F282" i="1"/>
  <c r="E282" i="1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61" i="1" l="1"/>
  <c r="G261" i="1"/>
  <c r="F261" i="1"/>
  <c r="E261" i="1"/>
  <c r="I260" i="1"/>
  <c r="G260" i="1"/>
  <c r="F260" i="1"/>
  <c r="E260" i="1"/>
  <c r="I259" i="1"/>
  <c r="G259" i="1"/>
  <c r="F259" i="1"/>
  <c r="E259" i="1"/>
  <c r="I258" i="1"/>
  <c r="G258" i="1"/>
  <c r="F258" i="1"/>
  <c r="E258" i="1"/>
  <c r="I257" i="1"/>
  <c r="G257" i="1"/>
  <c r="F257" i="1"/>
  <c r="E257" i="1"/>
  <c r="I256" i="1"/>
  <c r="G256" i="1"/>
  <c r="F256" i="1"/>
  <c r="E256" i="1"/>
  <c r="I255" i="1"/>
  <c r="G255" i="1"/>
  <c r="F255" i="1"/>
  <c r="E255" i="1"/>
  <c r="I254" i="1"/>
  <c r="G254" i="1"/>
  <c r="F254" i="1"/>
  <c r="E254" i="1"/>
  <c r="I253" i="1"/>
  <c r="G253" i="1"/>
  <c r="F253" i="1"/>
  <c r="E253" i="1"/>
  <c r="I252" i="1"/>
  <c r="G252" i="1"/>
  <c r="F252" i="1"/>
  <c r="E252" i="1"/>
  <c r="I251" i="1"/>
  <c r="G251" i="1"/>
  <c r="F251" i="1"/>
  <c r="E251" i="1"/>
  <c r="I250" i="1"/>
  <c r="G250" i="1"/>
  <c r="F250" i="1"/>
  <c r="E250" i="1"/>
  <c r="I249" i="1"/>
  <c r="G249" i="1"/>
  <c r="F249" i="1"/>
  <c r="E249" i="1"/>
  <c r="I248" i="1"/>
  <c r="G248" i="1"/>
  <c r="F248" i="1"/>
  <c r="E248" i="1"/>
  <c r="I247" i="1"/>
  <c r="G247" i="1"/>
  <c r="F247" i="1"/>
  <c r="E247" i="1"/>
  <c r="I246" i="1"/>
  <c r="G246" i="1"/>
  <c r="F246" i="1"/>
  <c r="E246" i="1"/>
  <c r="I245" i="1"/>
  <c r="G245" i="1"/>
  <c r="F245" i="1"/>
  <c r="E245" i="1"/>
  <c r="I244" i="1"/>
  <c r="G244" i="1"/>
  <c r="F244" i="1"/>
  <c r="E244" i="1"/>
  <c r="I243" i="1"/>
  <c r="G243" i="1"/>
  <c r="F243" i="1"/>
  <c r="E243" i="1"/>
  <c r="I242" i="1"/>
  <c r="G242" i="1"/>
  <c r="F242" i="1"/>
  <c r="E242" i="1"/>
  <c r="I241" i="1"/>
  <c r="G241" i="1"/>
  <c r="F241" i="1"/>
  <c r="E241" i="1"/>
  <c r="I240" i="1"/>
  <c r="G240" i="1"/>
  <c r="F240" i="1"/>
  <c r="E240" i="1"/>
  <c r="I239" i="1"/>
  <c r="G239" i="1"/>
  <c r="F239" i="1"/>
  <c r="E239" i="1"/>
  <c r="I238" i="1"/>
  <c r="G238" i="1"/>
  <c r="F238" i="1"/>
  <c r="E238" i="1"/>
  <c r="I237" i="1"/>
  <c r="G237" i="1"/>
  <c r="F237" i="1"/>
  <c r="E237" i="1"/>
  <c r="I236" i="1"/>
  <c r="G236" i="1"/>
  <c r="F236" i="1"/>
  <c r="E236" i="1"/>
  <c r="I235" i="1"/>
  <c r="G235" i="1"/>
  <c r="F235" i="1"/>
  <c r="E235" i="1"/>
  <c r="I234" i="1"/>
  <c r="G234" i="1"/>
  <c r="F234" i="1"/>
  <c r="E234" i="1"/>
  <c r="I233" i="1"/>
  <c r="G233" i="1"/>
  <c r="F233" i="1"/>
  <c r="E233" i="1"/>
  <c r="I232" i="1"/>
  <c r="G232" i="1"/>
  <c r="F232" i="1"/>
  <c r="E232" i="1"/>
  <c r="I231" i="1"/>
  <c r="G231" i="1"/>
  <c r="F231" i="1"/>
  <c r="E231" i="1"/>
  <c r="I230" i="1"/>
  <c r="G230" i="1"/>
  <c r="F230" i="1"/>
  <c r="E230" i="1"/>
  <c r="I229" i="1"/>
  <c r="G229" i="1"/>
  <c r="F229" i="1"/>
  <c r="E229" i="1"/>
  <c r="I228" i="1"/>
  <c r="G228" i="1"/>
  <c r="F228" i="1"/>
  <c r="E228" i="1"/>
  <c r="I227" i="1"/>
  <c r="G227" i="1"/>
  <c r="F227" i="1"/>
  <c r="E227" i="1"/>
  <c r="I226" i="1"/>
  <c r="G226" i="1"/>
  <c r="F226" i="1"/>
  <c r="E226" i="1"/>
  <c r="I225" i="1"/>
  <c r="G225" i="1"/>
  <c r="F225" i="1"/>
  <c r="E225" i="1"/>
  <c r="I224" i="1"/>
  <c r="G224" i="1"/>
  <c r="F224" i="1"/>
  <c r="E224" i="1"/>
  <c r="I223" i="1"/>
  <c r="G223" i="1"/>
  <c r="F223" i="1"/>
  <c r="E223" i="1"/>
  <c r="I222" i="1"/>
  <c r="G222" i="1"/>
  <c r="F222" i="1"/>
  <c r="E222" i="1"/>
  <c r="I221" i="1"/>
  <c r="G221" i="1"/>
  <c r="F221" i="1"/>
  <c r="E221" i="1"/>
  <c r="I220" i="1"/>
  <c r="G220" i="1"/>
  <c r="F220" i="1"/>
  <c r="E220" i="1"/>
  <c r="I219" i="1"/>
  <c r="G219" i="1"/>
  <c r="F219" i="1"/>
  <c r="E219" i="1"/>
  <c r="I218" i="1"/>
  <c r="G218" i="1"/>
  <c r="F218" i="1"/>
  <c r="E218" i="1"/>
  <c r="I217" i="1"/>
  <c r="G217" i="1"/>
  <c r="F217" i="1"/>
  <c r="E217" i="1"/>
  <c r="I216" i="1"/>
  <c r="G216" i="1"/>
  <c r="F216" i="1"/>
  <c r="E216" i="1"/>
  <c r="I215" i="1"/>
  <c r="G215" i="1"/>
  <c r="F215" i="1"/>
  <c r="E215" i="1"/>
  <c r="I214" i="1"/>
  <c r="G214" i="1"/>
  <c r="F214" i="1"/>
  <c r="E214" i="1"/>
  <c r="I213" i="1"/>
  <c r="G213" i="1"/>
  <c r="F213" i="1"/>
  <c r="E213" i="1"/>
  <c r="I212" i="1"/>
  <c r="G212" i="1"/>
  <c r="F212" i="1"/>
  <c r="E212" i="1"/>
  <c r="I211" i="1"/>
  <c r="G211" i="1"/>
  <c r="F211" i="1"/>
  <c r="E211" i="1"/>
  <c r="I210" i="1"/>
  <c r="G210" i="1"/>
  <c r="F210" i="1"/>
  <c r="E210" i="1"/>
  <c r="I209" i="1"/>
  <c r="G209" i="1"/>
  <c r="F209" i="1"/>
  <c r="E209" i="1"/>
  <c r="I208" i="1"/>
  <c r="G208" i="1"/>
  <c r="F208" i="1"/>
  <c r="E208" i="1"/>
  <c r="I207" i="1"/>
  <c r="G207" i="1"/>
  <c r="F207" i="1"/>
  <c r="E207" i="1"/>
  <c r="I201" i="1"/>
  <c r="G201" i="1"/>
  <c r="F201" i="1"/>
  <c r="E201" i="1"/>
  <c r="I200" i="1"/>
  <c r="G200" i="1"/>
  <c r="F200" i="1"/>
  <c r="E200" i="1"/>
  <c r="I199" i="1"/>
  <c r="G199" i="1"/>
  <c r="F199" i="1"/>
  <c r="E199" i="1"/>
  <c r="I198" i="1"/>
  <c r="G198" i="1"/>
  <c r="F198" i="1"/>
  <c r="E198" i="1"/>
  <c r="I197" i="1"/>
  <c r="G197" i="1"/>
  <c r="F197" i="1"/>
  <c r="E197" i="1"/>
  <c r="I196" i="1"/>
  <c r="G196" i="1"/>
  <c r="F196" i="1"/>
  <c r="E196" i="1"/>
  <c r="I195" i="1"/>
  <c r="G195" i="1"/>
  <c r="F195" i="1"/>
  <c r="E195" i="1"/>
  <c r="I194" i="1"/>
  <c r="G194" i="1"/>
  <c r="F194" i="1"/>
  <c r="E194" i="1"/>
  <c r="I193" i="1"/>
  <c r="G193" i="1"/>
  <c r="F193" i="1"/>
  <c r="E193" i="1"/>
  <c r="I192" i="1"/>
  <c r="G192" i="1"/>
  <c r="F192" i="1"/>
  <c r="E192" i="1"/>
  <c r="I191" i="1"/>
  <c r="G191" i="1"/>
  <c r="F191" i="1"/>
  <c r="E191" i="1"/>
  <c r="I190" i="1"/>
  <c r="G190" i="1"/>
  <c r="F190" i="1"/>
  <c r="E190" i="1"/>
  <c r="I189" i="1"/>
  <c r="G189" i="1"/>
  <c r="F189" i="1"/>
  <c r="E189" i="1"/>
  <c r="I188" i="1"/>
  <c r="G188" i="1"/>
  <c r="F188" i="1"/>
  <c r="E188" i="1"/>
  <c r="I187" i="1"/>
  <c r="G187" i="1"/>
  <c r="F187" i="1"/>
  <c r="E187" i="1"/>
  <c r="I186" i="1"/>
  <c r="G186" i="1"/>
  <c r="F186" i="1"/>
  <c r="E186" i="1"/>
  <c r="I185" i="1"/>
  <c r="G185" i="1"/>
  <c r="F185" i="1"/>
  <c r="E185" i="1"/>
  <c r="I184" i="1"/>
  <c r="G184" i="1"/>
  <c r="F184" i="1"/>
  <c r="E184" i="1"/>
  <c r="I183" i="1"/>
  <c r="G183" i="1"/>
  <c r="F183" i="1"/>
  <c r="E183" i="1"/>
  <c r="I182" i="1"/>
  <c r="G182" i="1"/>
  <c r="F182" i="1"/>
  <c r="E182" i="1"/>
  <c r="I181" i="1"/>
  <c r="G181" i="1"/>
  <c r="F181" i="1"/>
  <c r="E181" i="1"/>
  <c r="I180" i="1"/>
  <c r="G180" i="1"/>
  <c r="F180" i="1"/>
  <c r="E180" i="1"/>
  <c r="I179" i="1"/>
  <c r="G179" i="1"/>
  <c r="F179" i="1"/>
  <c r="E179" i="1"/>
  <c r="I178" i="1"/>
  <c r="G178" i="1"/>
  <c r="F178" i="1"/>
  <c r="E178" i="1"/>
  <c r="I177" i="1"/>
  <c r="G177" i="1"/>
  <c r="F177" i="1"/>
  <c r="E177" i="1"/>
  <c r="I176" i="1"/>
  <c r="G176" i="1"/>
  <c r="F176" i="1"/>
  <c r="E176" i="1"/>
  <c r="I175" i="1"/>
  <c r="G175" i="1"/>
  <c r="F175" i="1"/>
  <c r="E175" i="1"/>
  <c r="I174" i="1"/>
  <c r="G174" i="1"/>
  <c r="F174" i="1"/>
  <c r="E174" i="1"/>
  <c r="I173" i="1"/>
  <c r="G173" i="1"/>
  <c r="F173" i="1"/>
  <c r="E173" i="1"/>
  <c r="I172" i="1"/>
  <c r="G172" i="1"/>
  <c r="F172" i="1"/>
  <c r="E172" i="1"/>
  <c r="I171" i="1"/>
  <c r="G171" i="1"/>
  <c r="F171" i="1"/>
  <c r="E171" i="1"/>
  <c r="I170" i="1"/>
  <c r="G170" i="1"/>
  <c r="F170" i="1"/>
  <c r="E170" i="1"/>
  <c r="I169" i="1"/>
  <c r="G169" i="1"/>
  <c r="F169" i="1"/>
  <c r="E169" i="1"/>
  <c r="I168" i="1"/>
  <c r="G168" i="1"/>
  <c r="F168" i="1"/>
  <c r="E168" i="1"/>
  <c r="I167" i="1"/>
  <c r="G167" i="1"/>
  <c r="F167" i="1"/>
  <c r="E167" i="1"/>
  <c r="I166" i="1"/>
  <c r="G166" i="1"/>
  <c r="F166" i="1"/>
  <c r="E166" i="1"/>
  <c r="I165" i="1"/>
  <c r="G165" i="1"/>
  <c r="F165" i="1"/>
  <c r="E165" i="1"/>
  <c r="I164" i="1"/>
  <c r="G164" i="1"/>
  <c r="F164" i="1"/>
  <c r="E164" i="1"/>
  <c r="I163" i="1"/>
  <c r="G163" i="1"/>
  <c r="F163" i="1"/>
  <c r="E163" i="1"/>
  <c r="I162" i="1"/>
  <c r="G162" i="1"/>
  <c r="F162" i="1"/>
  <c r="E162" i="1"/>
  <c r="I161" i="1"/>
  <c r="G161" i="1"/>
  <c r="F161" i="1"/>
  <c r="E161" i="1"/>
  <c r="I160" i="1"/>
  <c r="G160" i="1"/>
  <c r="F160" i="1"/>
  <c r="E160" i="1"/>
  <c r="I159" i="1"/>
  <c r="G159" i="1"/>
  <c r="F159" i="1"/>
  <c r="E159" i="1"/>
  <c r="I158" i="1"/>
  <c r="G158" i="1"/>
  <c r="F158" i="1"/>
  <c r="E158" i="1"/>
  <c r="I157" i="1"/>
  <c r="G157" i="1"/>
  <c r="F157" i="1"/>
  <c r="E157" i="1"/>
  <c r="I156" i="1"/>
  <c r="G156" i="1"/>
  <c r="F156" i="1"/>
  <c r="E156" i="1"/>
  <c r="I155" i="1"/>
  <c r="G155" i="1"/>
  <c r="F155" i="1"/>
  <c r="E155" i="1"/>
  <c r="I154" i="1"/>
  <c r="G154" i="1"/>
  <c r="F154" i="1"/>
  <c r="E154" i="1"/>
  <c r="I153" i="1"/>
  <c r="G153" i="1"/>
  <c r="F153" i="1"/>
  <c r="E153" i="1"/>
  <c r="I152" i="1"/>
  <c r="G152" i="1"/>
  <c r="F152" i="1"/>
  <c r="E152" i="1"/>
  <c r="I151" i="1"/>
  <c r="G151" i="1"/>
  <c r="F151" i="1"/>
  <c r="E151" i="1"/>
  <c r="I150" i="1"/>
  <c r="G150" i="1"/>
  <c r="F150" i="1"/>
  <c r="E150" i="1"/>
  <c r="I149" i="1"/>
  <c r="G149" i="1"/>
  <c r="F149" i="1"/>
  <c r="E149" i="1"/>
  <c r="I148" i="1"/>
  <c r="G148" i="1"/>
  <c r="F148" i="1"/>
  <c r="E148" i="1"/>
  <c r="I147" i="1"/>
  <c r="G147" i="1"/>
  <c r="F147" i="1"/>
  <c r="E147" i="1"/>
  <c r="I146" i="1"/>
  <c r="G146" i="1"/>
  <c r="F146" i="1"/>
  <c r="E146" i="1"/>
  <c r="I145" i="1"/>
  <c r="G145" i="1"/>
  <c r="F145" i="1"/>
  <c r="E145" i="1"/>
  <c r="I144" i="1"/>
  <c r="G144" i="1"/>
  <c r="F144" i="1"/>
  <c r="E144" i="1"/>
  <c r="I143" i="1"/>
  <c r="G143" i="1"/>
  <c r="F143" i="1"/>
  <c r="E143" i="1"/>
  <c r="I142" i="1"/>
  <c r="G142" i="1"/>
  <c r="F142" i="1"/>
  <c r="E142" i="1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F143" i="2"/>
  <c r="F144" i="2"/>
  <c r="F145" i="2"/>
  <c r="F146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I261" i="2" l="1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21" i="2" l="1"/>
  <c r="F121" i="2"/>
  <c r="E121" i="2"/>
  <c r="I120" i="2"/>
  <c r="F120" i="2"/>
  <c r="E120" i="2"/>
  <c r="I119" i="2"/>
  <c r="F119" i="2"/>
  <c r="E119" i="2"/>
  <c r="I118" i="2"/>
  <c r="F118" i="2"/>
  <c r="E118" i="2"/>
  <c r="I117" i="2"/>
  <c r="F117" i="2"/>
  <c r="E117" i="2"/>
  <c r="I116" i="2"/>
  <c r="F116" i="2"/>
  <c r="E116" i="2"/>
  <c r="I115" i="2"/>
  <c r="F115" i="2"/>
  <c r="E115" i="2"/>
  <c r="I114" i="2"/>
  <c r="F114" i="2"/>
  <c r="E114" i="2"/>
  <c r="I113" i="2"/>
  <c r="F113" i="2"/>
  <c r="E113" i="2"/>
  <c r="I112" i="2"/>
  <c r="F112" i="2"/>
  <c r="E112" i="2"/>
  <c r="I111" i="2"/>
  <c r="F111" i="2"/>
  <c r="E111" i="2"/>
  <c r="I110" i="2"/>
  <c r="F110" i="2"/>
  <c r="E110" i="2"/>
  <c r="I109" i="2"/>
  <c r="F109" i="2"/>
  <c r="E109" i="2"/>
  <c r="I108" i="2"/>
  <c r="F108" i="2"/>
  <c r="E108" i="2"/>
  <c r="I107" i="2"/>
  <c r="F107" i="2"/>
  <c r="E107" i="2"/>
  <c r="I106" i="2"/>
  <c r="F106" i="2"/>
  <c r="E106" i="2"/>
  <c r="I105" i="2"/>
  <c r="F105" i="2"/>
  <c r="E105" i="2"/>
  <c r="I104" i="2"/>
  <c r="F104" i="2"/>
  <c r="E104" i="2"/>
  <c r="I103" i="2"/>
  <c r="F103" i="2"/>
  <c r="E103" i="2"/>
  <c r="I102" i="2"/>
  <c r="F102" i="2"/>
  <c r="E102" i="2"/>
  <c r="I101" i="2"/>
  <c r="F101" i="2"/>
  <c r="E101" i="2"/>
  <c r="I100" i="2"/>
  <c r="F100" i="2"/>
  <c r="E100" i="2"/>
  <c r="I99" i="2"/>
  <c r="F99" i="2"/>
  <c r="E99" i="2"/>
  <c r="I98" i="2"/>
  <c r="F98" i="2"/>
  <c r="E98" i="2"/>
  <c r="I97" i="2"/>
  <c r="F97" i="2"/>
  <c r="E97" i="2"/>
  <c r="I96" i="2"/>
  <c r="F96" i="2"/>
  <c r="E96" i="2"/>
  <c r="I95" i="2"/>
  <c r="F95" i="2"/>
  <c r="E95" i="2"/>
  <c r="I94" i="2"/>
  <c r="F94" i="2"/>
  <c r="E94" i="2"/>
  <c r="I93" i="2"/>
  <c r="F93" i="2"/>
  <c r="E93" i="2"/>
  <c r="I92" i="2"/>
  <c r="F92" i="2"/>
  <c r="E92" i="2"/>
  <c r="I91" i="2"/>
  <c r="F91" i="2"/>
  <c r="E91" i="2"/>
  <c r="I90" i="2"/>
  <c r="F90" i="2"/>
  <c r="E90" i="2"/>
  <c r="I89" i="2"/>
  <c r="F89" i="2"/>
  <c r="E89" i="2"/>
  <c r="I88" i="2"/>
  <c r="F88" i="2"/>
  <c r="E88" i="2"/>
  <c r="I87" i="2"/>
  <c r="F87" i="2"/>
  <c r="E87" i="2"/>
  <c r="I86" i="2"/>
  <c r="F86" i="2"/>
  <c r="E86" i="2"/>
  <c r="I85" i="2"/>
  <c r="F85" i="2"/>
  <c r="E85" i="2"/>
  <c r="I84" i="2"/>
  <c r="F84" i="2"/>
  <c r="E84" i="2"/>
  <c r="I83" i="2"/>
  <c r="F83" i="2"/>
  <c r="E83" i="2"/>
  <c r="I82" i="2"/>
  <c r="F82" i="2"/>
  <c r="E82" i="2"/>
  <c r="I81" i="2"/>
  <c r="F81" i="2"/>
  <c r="E81" i="2"/>
  <c r="I80" i="2"/>
  <c r="F80" i="2"/>
  <c r="E80" i="2"/>
  <c r="I79" i="2"/>
  <c r="F79" i="2"/>
  <c r="E79" i="2"/>
  <c r="I78" i="2"/>
  <c r="F78" i="2"/>
  <c r="E78" i="2"/>
  <c r="I77" i="2"/>
  <c r="F77" i="2"/>
  <c r="E77" i="2"/>
  <c r="I76" i="2"/>
  <c r="F76" i="2"/>
  <c r="E76" i="2"/>
  <c r="I75" i="2"/>
  <c r="F75" i="2"/>
  <c r="E75" i="2"/>
  <c r="I74" i="2"/>
  <c r="F74" i="2"/>
  <c r="E74" i="2"/>
  <c r="I73" i="2"/>
  <c r="F73" i="2"/>
  <c r="E73" i="2"/>
  <c r="I72" i="2"/>
  <c r="F72" i="2"/>
  <c r="E72" i="2"/>
  <c r="I71" i="2"/>
  <c r="F71" i="2"/>
  <c r="E71" i="2"/>
  <c r="I70" i="2"/>
  <c r="F70" i="2"/>
  <c r="E70" i="2"/>
  <c r="I69" i="2"/>
  <c r="F69" i="2"/>
  <c r="E69" i="2"/>
  <c r="I68" i="2"/>
  <c r="F68" i="2"/>
  <c r="E68" i="2"/>
  <c r="I67" i="2"/>
  <c r="F67" i="2"/>
  <c r="E67" i="2"/>
  <c r="I61" i="2"/>
  <c r="F61" i="2"/>
  <c r="E61" i="2"/>
  <c r="I60" i="2"/>
  <c r="F60" i="2"/>
  <c r="E60" i="2"/>
  <c r="I59" i="2"/>
  <c r="F59" i="2"/>
  <c r="E59" i="2"/>
  <c r="I58" i="2"/>
  <c r="F58" i="2"/>
  <c r="E58" i="2"/>
  <c r="I57" i="2"/>
  <c r="F57" i="2"/>
  <c r="E57" i="2"/>
  <c r="I56" i="2"/>
  <c r="F56" i="2"/>
  <c r="E56" i="2"/>
  <c r="I55" i="2"/>
  <c r="F55" i="2"/>
  <c r="E55" i="2"/>
  <c r="I54" i="2"/>
  <c r="F54" i="2"/>
  <c r="E54" i="2"/>
  <c r="I53" i="2"/>
  <c r="F53" i="2"/>
  <c r="E53" i="2"/>
  <c r="I52" i="2"/>
  <c r="F52" i="2"/>
  <c r="E52" i="2"/>
  <c r="I51" i="2"/>
  <c r="F51" i="2"/>
  <c r="E51" i="2"/>
  <c r="I50" i="2"/>
  <c r="F50" i="2"/>
  <c r="E50" i="2"/>
  <c r="I49" i="2"/>
  <c r="F49" i="2"/>
  <c r="E49" i="2"/>
  <c r="I48" i="2"/>
  <c r="F48" i="2"/>
  <c r="E48" i="2"/>
  <c r="I47" i="2"/>
  <c r="F47" i="2"/>
  <c r="E47" i="2"/>
  <c r="I46" i="2"/>
  <c r="F46" i="2"/>
  <c r="E46" i="2"/>
  <c r="I45" i="2"/>
  <c r="F45" i="2"/>
  <c r="E45" i="2"/>
  <c r="I44" i="2"/>
  <c r="F44" i="2"/>
  <c r="E44" i="2"/>
  <c r="I43" i="2"/>
  <c r="F43" i="2"/>
  <c r="E43" i="2"/>
  <c r="I42" i="2"/>
  <c r="F42" i="2"/>
  <c r="E42" i="2"/>
  <c r="I41" i="2"/>
  <c r="F41" i="2"/>
  <c r="E41" i="2"/>
  <c r="I40" i="2"/>
  <c r="F40" i="2"/>
  <c r="E40" i="2"/>
  <c r="I39" i="2"/>
  <c r="F39" i="2"/>
  <c r="E39" i="2"/>
  <c r="I38" i="2"/>
  <c r="F38" i="2"/>
  <c r="E38" i="2"/>
  <c r="I37" i="2"/>
  <c r="F37" i="2"/>
  <c r="E37" i="2"/>
  <c r="I36" i="2"/>
  <c r="F36" i="2"/>
  <c r="E36" i="2"/>
  <c r="I35" i="2"/>
  <c r="F35" i="2"/>
  <c r="E35" i="2"/>
  <c r="I34" i="2"/>
  <c r="F34" i="2"/>
  <c r="E34" i="2"/>
  <c r="I33" i="2"/>
  <c r="F33" i="2"/>
  <c r="E33" i="2"/>
  <c r="I32" i="2"/>
  <c r="F32" i="2"/>
  <c r="E32" i="2"/>
  <c r="I31" i="2"/>
  <c r="F31" i="2"/>
  <c r="E31" i="2"/>
  <c r="I30" i="2"/>
  <c r="F30" i="2"/>
  <c r="E30" i="2"/>
  <c r="I29" i="2"/>
  <c r="F29" i="2"/>
  <c r="E29" i="2"/>
  <c r="I28" i="2"/>
  <c r="F28" i="2"/>
  <c r="E28" i="2"/>
  <c r="I27" i="2"/>
  <c r="F27" i="2"/>
  <c r="E27" i="2"/>
  <c r="I26" i="2"/>
  <c r="F26" i="2"/>
  <c r="E26" i="2"/>
  <c r="I25" i="2"/>
  <c r="F25" i="2"/>
  <c r="E25" i="2"/>
  <c r="I24" i="2"/>
  <c r="F24" i="2"/>
  <c r="E24" i="2"/>
  <c r="I23" i="2"/>
  <c r="F23" i="2"/>
  <c r="E23" i="2"/>
  <c r="I22" i="2"/>
  <c r="F22" i="2"/>
  <c r="E22" i="2"/>
  <c r="I21" i="2"/>
  <c r="F21" i="2"/>
  <c r="E21" i="2"/>
  <c r="I20" i="2"/>
  <c r="F20" i="2"/>
  <c r="E20" i="2"/>
  <c r="I19" i="2"/>
  <c r="F19" i="2"/>
  <c r="E19" i="2"/>
  <c r="I18" i="2"/>
  <c r="F18" i="2"/>
  <c r="E18" i="2"/>
  <c r="I17" i="2"/>
  <c r="F17" i="2"/>
  <c r="E17" i="2"/>
  <c r="I16" i="2"/>
  <c r="F16" i="2"/>
  <c r="E16" i="2"/>
  <c r="I15" i="2"/>
  <c r="F15" i="2"/>
  <c r="E15" i="2"/>
  <c r="I14" i="2"/>
  <c r="F14" i="2"/>
  <c r="E14" i="2"/>
  <c r="I13" i="2"/>
  <c r="F13" i="2"/>
  <c r="E13" i="2"/>
  <c r="I12" i="2"/>
  <c r="F12" i="2"/>
  <c r="E12" i="2"/>
  <c r="I11" i="2"/>
  <c r="F11" i="2"/>
  <c r="E11" i="2"/>
  <c r="I10" i="2"/>
  <c r="F10" i="2"/>
  <c r="E10" i="2"/>
  <c r="I9" i="2"/>
  <c r="F9" i="2"/>
  <c r="E9" i="2"/>
  <c r="I8" i="2"/>
  <c r="F8" i="2"/>
  <c r="E8" i="2"/>
  <c r="I7" i="2"/>
  <c r="F7" i="2"/>
  <c r="E7" i="2"/>
  <c r="I6" i="2"/>
  <c r="F6" i="2"/>
  <c r="E6" i="2"/>
  <c r="I5" i="2"/>
  <c r="F5" i="2"/>
  <c r="E5" i="2"/>
  <c r="I4" i="2"/>
  <c r="F4" i="2"/>
  <c r="E4" i="2"/>
  <c r="I3" i="2"/>
  <c r="F3" i="2"/>
  <c r="E3" i="2"/>
  <c r="I2" i="2"/>
  <c r="F2" i="2"/>
  <c r="E2" i="2"/>
  <c r="I73" i="1"/>
  <c r="I74" i="1"/>
  <c r="I75" i="1"/>
  <c r="I76" i="1"/>
  <c r="I68" i="1"/>
  <c r="I69" i="1"/>
  <c r="I70" i="1"/>
  <c r="I71" i="1"/>
  <c r="I78" i="1"/>
  <c r="I79" i="1"/>
  <c r="I80" i="1"/>
  <c r="I81" i="1"/>
  <c r="I83" i="1"/>
  <c r="I84" i="1"/>
  <c r="I85" i="1"/>
  <c r="I86" i="1"/>
  <c r="I88" i="1"/>
  <c r="I89" i="1"/>
  <c r="I90" i="1"/>
  <c r="I91" i="1"/>
  <c r="I93" i="1"/>
  <c r="I94" i="1"/>
  <c r="I95" i="1"/>
  <c r="I96" i="1"/>
  <c r="I98" i="1"/>
  <c r="I99" i="1"/>
  <c r="I100" i="1"/>
  <c r="I101" i="1"/>
  <c r="I103" i="1"/>
  <c r="I104" i="1"/>
  <c r="I105" i="1"/>
  <c r="I106" i="1"/>
  <c r="I108" i="1"/>
  <c r="I109" i="1"/>
  <c r="I110" i="1"/>
  <c r="I111" i="1"/>
  <c r="I113" i="1"/>
  <c r="I114" i="1"/>
  <c r="I115" i="1"/>
  <c r="I116" i="1"/>
  <c r="I118" i="1"/>
  <c r="I119" i="1"/>
  <c r="I120" i="1"/>
  <c r="I121" i="1"/>
  <c r="F118" i="1"/>
  <c r="F119" i="1"/>
  <c r="F120" i="1"/>
  <c r="F121" i="1"/>
  <c r="F113" i="1"/>
  <c r="F114" i="1"/>
  <c r="F115" i="1"/>
  <c r="F116" i="1"/>
  <c r="F108" i="1"/>
  <c r="F109" i="1"/>
  <c r="F110" i="1"/>
  <c r="F111" i="1"/>
  <c r="F103" i="1"/>
  <c r="F104" i="1"/>
  <c r="F105" i="1"/>
  <c r="F106" i="1"/>
  <c r="F98" i="1"/>
  <c r="F99" i="1"/>
  <c r="F100" i="1"/>
  <c r="F101" i="1"/>
  <c r="F117" i="1"/>
  <c r="F112" i="1"/>
  <c r="F107" i="1"/>
  <c r="F102" i="1"/>
  <c r="F97" i="1"/>
  <c r="I117" i="1"/>
  <c r="I112" i="1"/>
  <c r="I107" i="1"/>
  <c r="I102" i="1"/>
  <c r="I97" i="1"/>
  <c r="I92" i="1"/>
  <c r="I87" i="1"/>
  <c r="I82" i="1"/>
  <c r="I77" i="1"/>
  <c r="I72" i="1"/>
  <c r="I67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92" i="1"/>
  <c r="F93" i="1"/>
  <c r="F94" i="1"/>
  <c r="F95" i="1"/>
  <c r="F96" i="1"/>
  <c r="F88" i="1"/>
  <c r="F89" i="1"/>
  <c r="F90" i="1"/>
  <c r="F91" i="1"/>
  <c r="F83" i="1"/>
  <c r="F84" i="1"/>
  <c r="F85" i="1"/>
  <c r="F86" i="1"/>
  <c r="F78" i="1"/>
  <c r="F79" i="1"/>
  <c r="F80" i="1"/>
  <c r="F81" i="1"/>
  <c r="F73" i="1"/>
  <c r="F74" i="1"/>
  <c r="F75" i="1"/>
  <c r="F76" i="1"/>
  <c r="F68" i="1"/>
  <c r="F69" i="1"/>
  <c r="F70" i="1"/>
  <c r="F71" i="1"/>
  <c r="F92" i="1"/>
  <c r="F87" i="1"/>
  <c r="F82" i="1"/>
  <c r="F77" i="1"/>
  <c r="F72" i="1"/>
  <c r="F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67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32" i="1"/>
  <c r="I58" i="1"/>
  <c r="I59" i="1"/>
  <c r="I60" i="1"/>
  <c r="I61" i="1"/>
  <c r="I53" i="1"/>
  <c r="I54" i="1"/>
  <c r="I55" i="1"/>
  <c r="I56" i="1"/>
  <c r="I48" i="1"/>
  <c r="I49" i="1"/>
  <c r="I50" i="1"/>
  <c r="I51" i="1"/>
  <c r="I43" i="1"/>
  <c r="I44" i="1"/>
  <c r="I45" i="1"/>
  <c r="I46" i="1"/>
  <c r="I38" i="1"/>
  <c r="I39" i="1"/>
  <c r="I40" i="1"/>
  <c r="I41" i="1"/>
  <c r="I57" i="1"/>
  <c r="I52" i="1"/>
  <c r="I47" i="1"/>
  <c r="I42" i="1"/>
  <c r="I37" i="1"/>
  <c r="F58" i="1"/>
  <c r="F59" i="1"/>
  <c r="F60" i="1"/>
  <c r="F61" i="1"/>
  <c r="F53" i="1"/>
  <c r="F54" i="1"/>
  <c r="F55" i="1"/>
  <c r="F56" i="1"/>
  <c r="F48" i="1"/>
  <c r="F49" i="1"/>
  <c r="F50" i="1"/>
  <c r="F51" i="1"/>
  <c r="F43" i="1"/>
  <c r="F44" i="1"/>
  <c r="F45" i="1"/>
  <c r="F46" i="1"/>
  <c r="F38" i="1"/>
  <c r="F39" i="1"/>
  <c r="F40" i="1"/>
  <c r="F41" i="1"/>
  <c r="F57" i="1"/>
  <c r="F52" i="1"/>
  <c r="F47" i="1"/>
  <c r="F42" i="1"/>
  <c r="F37" i="1"/>
  <c r="I33" i="1"/>
  <c r="I34" i="1"/>
  <c r="I35" i="1"/>
  <c r="I36" i="1"/>
  <c r="I28" i="1"/>
  <c r="I29" i="1"/>
  <c r="I30" i="1"/>
  <c r="I31" i="1"/>
  <c r="I23" i="1"/>
  <c r="I24" i="1"/>
  <c r="I25" i="1"/>
  <c r="I26" i="1"/>
  <c r="I18" i="1"/>
  <c r="I19" i="1"/>
  <c r="I20" i="1"/>
  <c r="I21" i="1"/>
  <c r="I13" i="1"/>
  <c r="I14" i="1"/>
  <c r="I15" i="1"/>
  <c r="I16" i="1"/>
  <c r="I8" i="1"/>
  <c r="I9" i="1"/>
  <c r="I10" i="1"/>
  <c r="I11" i="1"/>
  <c r="I3" i="1"/>
  <c r="I4" i="1"/>
  <c r="I5" i="1"/>
  <c r="I6" i="1"/>
  <c r="I32" i="1"/>
  <c r="I27" i="1"/>
  <c r="I22" i="1"/>
  <c r="I17" i="1"/>
  <c r="I12" i="1"/>
  <c r="I7" i="1"/>
  <c r="I2" i="1"/>
  <c r="F33" i="1"/>
  <c r="F34" i="1"/>
  <c r="F35" i="1"/>
  <c r="F36" i="1"/>
  <c r="F28" i="1"/>
  <c r="F29" i="1"/>
  <c r="F30" i="1"/>
  <c r="F31" i="1"/>
  <c r="F23" i="1"/>
  <c r="F24" i="1"/>
  <c r="F25" i="1"/>
  <c r="F26" i="1"/>
  <c r="F18" i="1"/>
  <c r="F19" i="1"/>
  <c r="F20" i="1"/>
  <c r="F21" i="1"/>
  <c r="F13" i="1"/>
  <c r="F14" i="1"/>
  <c r="F15" i="1"/>
  <c r="F16" i="1"/>
  <c r="F8" i="1"/>
  <c r="F9" i="1"/>
  <c r="F10" i="1"/>
  <c r="F11" i="1"/>
  <c r="F3" i="1"/>
  <c r="F4" i="1"/>
  <c r="F5" i="1"/>
  <c r="F6" i="1"/>
  <c r="F32" i="1"/>
  <c r="F27" i="1"/>
  <c r="F22" i="1"/>
  <c r="F17" i="1"/>
  <c r="F12" i="1"/>
  <c r="F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<sst xmlns="http://schemas.openxmlformats.org/spreadsheetml/2006/main" count="4159" uniqueCount="100">
  <si>
    <t>date</t>
  </si>
  <si>
    <t>code</t>
  </si>
  <si>
    <t>area</t>
  </si>
  <si>
    <t>air_temp</t>
  </si>
  <si>
    <t>soil_temp</t>
  </si>
  <si>
    <t>lab_temp</t>
  </si>
  <si>
    <t>chamber_top_volume</t>
  </si>
  <si>
    <t>chamber_base_volume</t>
  </si>
  <si>
    <t>NNHA</t>
  </si>
  <si>
    <t>AS</t>
  </si>
  <si>
    <t>NNHB</t>
  </si>
  <si>
    <t>NNHC</t>
  </si>
  <si>
    <t>NNLA</t>
  </si>
  <si>
    <t>NNLB</t>
  </si>
  <si>
    <t>NNLC</t>
  </si>
  <si>
    <t>NEHA</t>
  </si>
  <si>
    <t>NEHB</t>
  </si>
  <si>
    <t>NEHC</t>
  </si>
  <si>
    <t>NELA</t>
  </si>
  <si>
    <t>NELB</t>
  </si>
  <si>
    <t>NELC</t>
  </si>
  <si>
    <t>CNHA</t>
  </si>
  <si>
    <t>CNHB</t>
  </si>
  <si>
    <t>CNHC</t>
  </si>
  <si>
    <t>CNLA</t>
  </si>
  <si>
    <t>CNLB</t>
  </si>
  <si>
    <t>CNLC</t>
  </si>
  <si>
    <t>CSHA</t>
  </si>
  <si>
    <t>CSHB</t>
  </si>
  <si>
    <t>CSHC</t>
  </si>
  <si>
    <t>CSLA</t>
  </si>
  <si>
    <t>CSLB</t>
  </si>
  <si>
    <t>CSLC</t>
  </si>
  <si>
    <t>WPXA</t>
  </si>
  <si>
    <t>WPXB</t>
  </si>
  <si>
    <t>WPXC</t>
  </si>
  <si>
    <t>WPXD</t>
  </si>
  <si>
    <t>NA</t>
  </si>
  <si>
    <t>2019_10_18</t>
  </si>
  <si>
    <t>2019_10_19</t>
  </si>
  <si>
    <t>2019_10_20</t>
  </si>
  <si>
    <t>2019_10_21</t>
  </si>
  <si>
    <t>2019_10_22</t>
  </si>
  <si>
    <t>2019_10_23</t>
  </si>
  <si>
    <t>2019_10_24</t>
  </si>
  <si>
    <t>2019_10_25</t>
  </si>
  <si>
    <t>2019_10_26</t>
  </si>
  <si>
    <t>2019_10_27</t>
  </si>
  <si>
    <t>2019_10_28</t>
  </si>
  <si>
    <t>2019_10_29</t>
  </si>
  <si>
    <t>2019_10_30</t>
  </si>
  <si>
    <t>2019_10_31</t>
  </si>
  <si>
    <t>2019_10_32</t>
  </si>
  <si>
    <t>2019_10_33</t>
  </si>
  <si>
    <t>2019_10_34</t>
  </si>
  <si>
    <t>2019_10_35</t>
  </si>
  <si>
    <t>2019_10_36</t>
  </si>
  <si>
    <t>2019_10_37</t>
  </si>
  <si>
    <t>2019_10_38</t>
  </si>
  <si>
    <t>2019_10_39</t>
  </si>
  <si>
    <t>2019_10_40</t>
  </si>
  <si>
    <t>2019_10_41</t>
  </si>
  <si>
    <t>2019_10_42</t>
  </si>
  <si>
    <t>2019_10_43</t>
  </si>
  <si>
    <t>2019_10_44</t>
  </si>
  <si>
    <t>2019_10_45</t>
  </si>
  <si>
    <t>time</t>
  </si>
  <si>
    <t>ppm</t>
  </si>
  <si>
    <t>wet_weight</t>
  </si>
  <si>
    <t>dry_weight</t>
  </si>
  <si>
    <t>2019_10_04</t>
  </si>
  <si>
    <t>2019_09_13</t>
  </si>
  <si>
    <t>2019_08_30</t>
  </si>
  <si>
    <t>2019_08_31</t>
  </si>
  <si>
    <t>2019_08_32</t>
  </si>
  <si>
    <t>2019_08_33</t>
  </si>
  <si>
    <t>2019_08_34</t>
  </si>
  <si>
    <t>2019_08_35</t>
  </si>
  <si>
    <t>2019_08_36</t>
  </si>
  <si>
    <t>2019_08_37</t>
  </si>
  <si>
    <t>2019_08_38</t>
  </si>
  <si>
    <t>2019_08_39</t>
  </si>
  <si>
    <t>2019_08_40</t>
  </si>
  <si>
    <t>2019_08_41</t>
  </si>
  <si>
    <t>2019_08_42</t>
  </si>
  <si>
    <t>2019_08_43</t>
  </si>
  <si>
    <t>2019_08_44</t>
  </si>
  <si>
    <t>2019_08_45</t>
  </si>
  <si>
    <t>2019_08_46</t>
  </si>
  <si>
    <t>2019_08_47</t>
  </si>
  <si>
    <t>2019_08_48</t>
  </si>
  <si>
    <t>2019_08_49</t>
  </si>
  <si>
    <t>2019_08_50</t>
  </si>
  <si>
    <t>2019_08_51</t>
  </si>
  <si>
    <t>2019_08_52</t>
  </si>
  <si>
    <t>2019_08_53</t>
  </si>
  <si>
    <t>2019_08_54</t>
  </si>
  <si>
    <t>2019_08_55</t>
  </si>
  <si>
    <t>2019_08_56</t>
  </si>
  <si>
    <t>2019_08_57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</si>
</sst>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1"/>
      <color rgb="FF000000"/>
      <name val="Docs-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right" wrapText="1"/>
    </xf>
    <xf numFmtId="0" fontId="1" fillId="0" borderId="0" xfId="0" applyFont="1" applyFill="1"/>
    <xf numFmtId="14" fontId="0" fillId="0" borderId="0" xfId="0" applyNumberFormat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0" xfId="0" applyFill="1"/>
    <xf numFmtId="0" fontId="0" fillId="0" borderId="0" xfId="0" applyFill="1" applyAlignment="1">
      <alignment horizontal="right"/>
    </xf>
    <xf numFmtId="0" fontId="1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Fill="1" applyBorder="1" applyAlignment="1">
      <alignment horizontal="right" wrapText="1"/>
    </xf>
    <xf numFmtId="0" fontId="3" fillId="0" borderId="1" xfId="0" applyFont="1" applyFill="1" applyBorder="1" applyAlignment="1">
      <alignment horizontal="right" wrapText="1"/>
    </xf>
    <xf numFmtId="0" fontId="4" fillId="0" borderId="1" xfId="0" applyFont="1" applyFill="1" applyBorder="1" applyAlignment="1">
      <alignment horizontal="right" wrapText="1"/>
    </xf>
    <xf numFmtId="0" fontId="5" fillId="2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6"/>
  <sheetViews>
    <sheetView tabSelected="1" workbookViewId="0">
      <pane ySplit="1" topLeftCell="A538" activePane="bottomLeft" state="frozen"/>
      <selection pane="bottomLeft" activeCell="E422" sqref="E422:I561"/>
    </sheetView>
  </sheetViews>
  <sheetFormatPr defaultRowHeight="20.100000000000001" customHeight="1"/>
  <cols>
    <col min="1" max="1" width="12" bestFit="1" customWidth="1"/>
    <col min="2" max="2" width="13.85546875" bestFit="1" customWidth="1"/>
    <col min="3" max="3" width="5.140625" bestFit="1" customWidth="1"/>
    <col min="4" max="4" width="8.5703125" bestFit="1" customWidth="1"/>
    <col min="5" max="5" width="9" bestFit="1" customWidth="1"/>
    <col min="6" max="6" width="9.85546875" bestFit="1" customWidth="1"/>
    <col min="7" max="7" width="9.42578125" bestFit="1" customWidth="1"/>
    <col min="8" max="8" width="20.7109375" bestFit="1" customWidth="1"/>
    <col min="9" max="9" width="22" bestFit="1" customWidth="1"/>
  </cols>
  <sheetData>
    <row r="1" spans="1:9" ht="20.100000000000001" customHeight="1" thickBot="1">
      <c r="A1" t="s">
        <v>0</v>
      </c>
      <c r="B1" t="s">
        <v>1</v>
      </c>
      <c r="C1" t="s">
        <v>66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ht="20.100000000000001" customHeight="1" thickBot="1">
      <c r="A2" s="3" t="s">
        <v>38</v>
      </c>
      <c r="B2" t="s">
        <v>8</v>
      </c>
      <c r="C2" t="s">
        <v>9</v>
      </c>
      <c r="D2" s="6">
        <v>14.792999999999999</v>
      </c>
      <c r="E2">
        <f t="shared" ref="E2:E65" si="0">27.9+273</f>
        <v>300.89999999999998</v>
      </c>
      <c r="F2" s="4">
        <f>35.9+273</f>
        <v>308.89999999999998</v>
      </c>
      <c r="G2">
        <v>293.8</v>
      </c>
      <c r="H2" s="4">
        <v>4.4000000000000004</v>
      </c>
      <c r="I2">
        <f>2.375*27.5*27.5/1000</f>
        <v>1.79609375</v>
      </c>
    </row>
    <row r="3" spans="1:9" ht="20.100000000000001" customHeight="1" thickBot="1">
      <c r="A3" s="3" t="s">
        <v>38</v>
      </c>
      <c r="B3" t="s">
        <v>8</v>
      </c>
      <c r="C3">
        <v>0</v>
      </c>
      <c r="D3" s="6">
        <v>14.863</v>
      </c>
      <c r="E3">
        <f t="shared" si="0"/>
        <v>300.89999999999998</v>
      </c>
      <c r="F3" s="4">
        <f t="shared" ref="F3:F6" si="1">35.9+273</f>
        <v>308.89999999999998</v>
      </c>
      <c r="G3">
        <v>293.8</v>
      </c>
      <c r="H3" s="4">
        <v>4.4000000000000004</v>
      </c>
      <c r="I3">
        <f t="shared" ref="I3:I6" si="2">2.375*27.5*27.5/1000</f>
        <v>1.79609375</v>
      </c>
    </row>
    <row r="4" spans="1:9" ht="20.100000000000001" customHeight="1" thickBot="1">
      <c r="A4" s="3" t="s">
        <v>38</v>
      </c>
      <c r="B4" t="s">
        <v>8</v>
      </c>
      <c r="C4">
        <v>15</v>
      </c>
      <c r="D4" s="6">
        <v>16.268999999999998</v>
      </c>
      <c r="E4">
        <f t="shared" si="0"/>
        <v>300.89999999999998</v>
      </c>
      <c r="F4" s="4">
        <f t="shared" si="1"/>
        <v>308.89999999999998</v>
      </c>
      <c r="G4">
        <v>293.8</v>
      </c>
      <c r="H4" s="4">
        <v>4.4000000000000004</v>
      </c>
      <c r="I4">
        <f t="shared" si="2"/>
        <v>1.79609375</v>
      </c>
    </row>
    <row r="5" spans="1:9" ht="20.100000000000001" customHeight="1" thickBot="1">
      <c r="A5" s="3" t="s">
        <v>38</v>
      </c>
      <c r="B5" t="s">
        <v>8</v>
      </c>
      <c r="C5">
        <v>30</v>
      </c>
      <c r="D5" s="6">
        <v>17.329999999999998</v>
      </c>
      <c r="E5">
        <f t="shared" si="0"/>
        <v>300.89999999999998</v>
      </c>
      <c r="F5" s="4">
        <f t="shared" si="1"/>
        <v>308.89999999999998</v>
      </c>
      <c r="G5">
        <v>293.8</v>
      </c>
      <c r="H5" s="4">
        <v>4.4000000000000004</v>
      </c>
      <c r="I5">
        <f t="shared" si="2"/>
        <v>1.79609375</v>
      </c>
    </row>
    <row r="6" spans="1:9" ht="20.100000000000001" customHeight="1" thickBot="1">
      <c r="A6" s="3" t="s">
        <v>38</v>
      </c>
      <c r="B6" t="s">
        <v>8</v>
      </c>
      <c r="C6">
        <v>45</v>
      </c>
      <c r="D6" s="6">
        <v>18.373999999999999</v>
      </c>
      <c r="E6">
        <f t="shared" si="0"/>
        <v>300.89999999999998</v>
      </c>
      <c r="F6" s="4">
        <f t="shared" si="1"/>
        <v>308.89999999999998</v>
      </c>
      <c r="G6">
        <v>293.8</v>
      </c>
      <c r="H6" s="4">
        <v>4.4000000000000004</v>
      </c>
      <c r="I6">
        <f t="shared" si="2"/>
        <v>1.79609375</v>
      </c>
    </row>
    <row r="7" spans="1:9" ht="20.100000000000001" customHeight="1" thickBot="1">
      <c r="A7" s="3" t="s">
        <v>38</v>
      </c>
      <c r="B7" t="s">
        <v>10</v>
      </c>
      <c r="C7" t="s">
        <v>9</v>
      </c>
      <c r="D7" s="6">
        <v>14.949</v>
      </c>
      <c r="E7">
        <f t="shared" si="0"/>
        <v>300.89999999999998</v>
      </c>
      <c r="F7" s="4">
        <f>33.1+273</f>
        <v>306.10000000000002</v>
      </c>
      <c r="G7">
        <v>293.8</v>
      </c>
      <c r="H7" s="4">
        <v>12.5</v>
      </c>
      <c r="I7">
        <f>0.625*27.5*27.5/1000</f>
        <v>0.47265625</v>
      </c>
    </row>
    <row r="8" spans="1:9" ht="20.100000000000001" customHeight="1" thickBot="1">
      <c r="A8" s="3" t="s">
        <v>38</v>
      </c>
      <c r="B8" t="s">
        <v>10</v>
      </c>
      <c r="C8">
        <v>0</v>
      </c>
      <c r="D8" s="6">
        <v>15.313000000000001</v>
      </c>
      <c r="E8">
        <f t="shared" si="0"/>
        <v>300.89999999999998</v>
      </c>
      <c r="F8" s="4">
        <f t="shared" ref="F8:F11" si="3">33.1+273</f>
        <v>306.10000000000002</v>
      </c>
      <c r="G8">
        <v>293.8</v>
      </c>
      <c r="H8" s="4">
        <v>12.5</v>
      </c>
      <c r="I8">
        <f t="shared" ref="I8:I11" si="4">0.625*27.5*27.5/1000</f>
        <v>0.47265625</v>
      </c>
    </row>
    <row r="9" spans="1:9" ht="20.100000000000001" customHeight="1" thickBot="1">
      <c r="A9" s="3" t="s">
        <v>38</v>
      </c>
      <c r="B9" t="s">
        <v>10</v>
      </c>
      <c r="C9">
        <v>15</v>
      </c>
      <c r="D9" s="6">
        <v>17.782</v>
      </c>
      <c r="E9">
        <f t="shared" si="0"/>
        <v>300.89999999999998</v>
      </c>
      <c r="F9" s="4">
        <f t="shared" si="3"/>
        <v>306.10000000000002</v>
      </c>
      <c r="G9">
        <v>293.8</v>
      </c>
      <c r="H9" s="4">
        <v>12.5</v>
      </c>
      <c r="I9">
        <f t="shared" si="4"/>
        <v>0.47265625</v>
      </c>
    </row>
    <row r="10" spans="1:9" ht="20.100000000000001" customHeight="1" thickBot="1">
      <c r="A10" s="3" t="s">
        <v>38</v>
      </c>
      <c r="B10" t="s">
        <v>10</v>
      </c>
      <c r="C10">
        <v>30</v>
      </c>
      <c r="D10" s="6">
        <v>19.489999999999998</v>
      </c>
      <c r="E10">
        <f t="shared" si="0"/>
        <v>300.89999999999998</v>
      </c>
      <c r="F10" s="4">
        <f t="shared" si="3"/>
        <v>306.10000000000002</v>
      </c>
      <c r="G10">
        <v>293.8</v>
      </c>
      <c r="H10" s="4">
        <v>12.5</v>
      </c>
      <c r="I10">
        <f t="shared" si="4"/>
        <v>0.47265625</v>
      </c>
    </row>
    <row r="11" spans="1:9" ht="20.100000000000001" customHeight="1" thickBot="1">
      <c r="A11" s="3" t="s">
        <v>38</v>
      </c>
      <c r="B11" t="s">
        <v>10</v>
      </c>
      <c r="C11">
        <v>45</v>
      </c>
      <c r="D11" s="6">
        <v>20.588999999999999</v>
      </c>
      <c r="E11">
        <f t="shared" si="0"/>
        <v>300.89999999999998</v>
      </c>
      <c r="F11" s="4">
        <f t="shared" si="3"/>
        <v>306.10000000000002</v>
      </c>
      <c r="G11">
        <v>293.8</v>
      </c>
      <c r="H11" s="4">
        <v>12.5</v>
      </c>
      <c r="I11">
        <f t="shared" si="4"/>
        <v>0.47265625</v>
      </c>
    </row>
    <row r="12" spans="1:9" ht="20.100000000000001" customHeight="1" thickBot="1">
      <c r="A12" s="3" t="s">
        <v>38</v>
      </c>
      <c r="B12" t="s">
        <v>11</v>
      </c>
      <c r="C12" t="s">
        <v>9</v>
      </c>
      <c r="D12" s="6">
        <v>20.274000000000001</v>
      </c>
      <c r="E12">
        <f t="shared" si="0"/>
        <v>300.89999999999998</v>
      </c>
      <c r="F12" s="4">
        <f>273+31.2</f>
        <v>304.2</v>
      </c>
      <c r="G12">
        <v>293.8</v>
      </c>
      <c r="H12" s="4">
        <v>12.5</v>
      </c>
      <c r="I12">
        <f>0.0625*27.5*27.5/1000</f>
        <v>4.7265624999999999E-2</v>
      </c>
    </row>
    <row r="13" spans="1:9" ht="20.100000000000001" customHeight="1" thickBot="1">
      <c r="A13" s="3" t="s">
        <v>38</v>
      </c>
      <c r="B13" t="s">
        <v>11</v>
      </c>
      <c r="C13">
        <v>0</v>
      </c>
      <c r="D13" s="6">
        <v>15.173999999999999</v>
      </c>
      <c r="E13">
        <f t="shared" si="0"/>
        <v>300.89999999999998</v>
      </c>
      <c r="F13" s="4">
        <f t="shared" ref="F13:F16" si="5">273+31.2</f>
        <v>304.2</v>
      </c>
      <c r="G13">
        <v>293.8</v>
      </c>
      <c r="H13" s="4">
        <v>12.5</v>
      </c>
      <c r="I13">
        <f t="shared" ref="I13:I16" si="6">0.0625*27.5*27.5/1000</f>
        <v>4.7265624999999999E-2</v>
      </c>
    </row>
    <row r="14" spans="1:9" ht="20.100000000000001" customHeight="1" thickBot="1">
      <c r="A14" s="3" t="s">
        <v>38</v>
      </c>
      <c r="B14" t="s">
        <v>11</v>
      </c>
      <c r="C14">
        <v>15</v>
      </c>
      <c r="D14" s="6">
        <v>18.721</v>
      </c>
      <c r="E14">
        <f t="shared" si="0"/>
        <v>300.89999999999998</v>
      </c>
      <c r="F14" s="4">
        <f t="shared" si="5"/>
        <v>304.2</v>
      </c>
      <c r="G14">
        <v>293.8</v>
      </c>
      <c r="H14" s="4">
        <v>12.5</v>
      </c>
      <c r="I14">
        <f t="shared" si="6"/>
        <v>4.7265624999999999E-2</v>
      </c>
    </row>
    <row r="15" spans="1:9" ht="20.100000000000001" customHeight="1" thickBot="1">
      <c r="A15" s="3" t="s">
        <v>38</v>
      </c>
      <c r="B15" t="s">
        <v>11</v>
      </c>
      <c r="C15">
        <v>30</v>
      </c>
      <c r="D15" s="6">
        <v>20.309000000000001</v>
      </c>
      <c r="E15">
        <f t="shared" si="0"/>
        <v>300.89999999999998</v>
      </c>
      <c r="F15" s="4">
        <f t="shared" si="5"/>
        <v>304.2</v>
      </c>
      <c r="G15">
        <v>293.8</v>
      </c>
      <c r="H15" s="4">
        <v>12.5</v>
      </c>
      <c r="I15">
        <f t="shared" si="6"/>
        <v>4.7265624999999999E-2</v>
      </c>
    </row>
    <row r="16" spans="1:9" ht="20.100000000000001" customHeight="1" thickBot="1">
      <c r="A16" s="3" t="s">
        <v>38</v>
      </c>
      <c r="B16" t="s">
        <v>11</v>
      </c>
      <c r="C16">
        <v>45</v>
      </c>
      <c r="D16" s="6">
        <v>21.495000000000001</v>
      </c>
      <c r="E16">
        <f t="shared" si="0"/>
        <v>300.89999999999998</v>
      </c>
      <c r="F16" s="4">
        <f t="shared" si="5"/>
        <v>304.2</v>
      </c>
      <c r="G16">
        <v>293.8</v>
      </c>
      <c r="H16" s="4">
        <v>12.5</v>
      </c>
      <c r="I16">
        <f t="shared" si="6"/>
        <v>4.7265624999999999E-2</v>
      </c>
    </row>
    <row r="17" spans="1:9" ht="20.100000000000001" customHeight="1" thickBot="1">
      <c r="A17" s="3" t="s">
        <v>38</v>
      </c>
      <c r="B17" t="s">
        <v>12</v>
      </c>
      <c r="C17" t="s">
        <v>9</v>
      </c>
      <c r="D17" s="6">
        <v>15.276999999999999</v>
      </c>
      <c r="E17">
        <f t="shared" si="0"/>
        <v>300.89999999999998</v>
      </c>
      <c r="F17" s="4">
        <f>32.8+273</f>
        <v>305.8</v>
      </c>
      <c r="G17">
        <v>293.8</v>
      </c>
      <c r="H17" s="4">
        <v>12.5</v>
      </c>
      <c r="I17">
        <f>1.375*27.5*27.5/1000</f>
        <v>1.03984375</v>
      </c>
    </row>
    <row r="18" spans="1:9" ht="20.100000000000001" customHeight="1" thickBot="1">
      <c r="A18" s="3" t="s">
        <v>38</v>
      </c>
      <c r="B18" t="s">
        <v>12</v>
      </c>
      <c r="C18">
        <v>0</v>
      </c>
      <c r="D18" s="6">
        <v>15.571999999999999</v>
      </c>
      <c r="E18">
        <f t="shared" si="0"/>
        <v>300.89999999999998</v>
      </c>
      <c r="F18" s="4">
        <f t="shared" ref="F18:F21" si="7">32.8+273</f>
        <v>305.8</v>
      </c>
      <c r="G18">
        <v>293.8</v>
      </c>
      <c r="H18" s="4">
        <v>12.5</v>
      </c>
      <c r="I18">
        <f t="shared" ref="I18:I21" si="8">1.375*27.5*27.5/1000</f>
        <v>1.03984375</v>
      </c>
    </row>
    <row r="19" spans="1:9" ht="20.100000000000001" customHeight="1" thickBot="1">
      <c r="A19" s="3" t="s">
        <v>38</v>
      </c>
      <c r="B19" t="s">
        <v>12</v>
      </c>
      <c r="C19">
        <v>15</v>
      </c>
      <c r="D19" s="6">
        <v>17.187999999999999</v>
      </c>
      <c r="E19">
        <f t="shared" si="0"/>
        <v>300.89999999999998</v>
      </c>
      <c r="F19" s="4">
        <f t="shared" si="7"/>
        <v>305.8</v>
      </c>
      <c r="G19">
        <v>293.8</v>
      </c>
      <c r="H19" s="4">
        <v>12.5</v>
      </c>
      <c r="I19">
        <f t="shared" si="8"/>
        <v>1.03984375</v>
      </c>
    </row>
    <row r="20" spans="1:9" ht="20.100000000000001" customHeight="1" thickBot="1">
      <c r="A20" s="3" t="s">
        <v>38</v>
      </c>
      <c r="B20" t="s">
        <v>12</v>
      </c>
      <c r="C20">
        <v>30</v>
      </c>
      <c r="D20" s="6">
        <v>17.971</v>
      </c>
      <c r="E20">
        <f t="shared" si="0"/>
        <v>300.89999999999998</v>
      </c>
      <c r="F20" s="4">
        <f t="shared" si="7"/>
        <v>305.8</v>
      </c>
      <c r="G20">
        <v>293.8</v>
      </c>
      <c r="H20" s="4">
        <v>12.5</v>
      </c>
      <c r="I20">
        <f t="shared" si="8"/>
        <v>1.03984375</v>
      </c>
    </row>
    <row r="21" spans="1:9" ht="20.100000000000001" customHeight="1" thickBot="1">
      <c r="A21" s="3" t="s">
        <v>38</v>
      </c>
      <c r="B21" t="s">
        <v>12</v>
      </c>
      <c r="C21">
        <v>45</v>
      </c>
      <c r="D21" s="6">
        <v>17.536000000000001</v>
      </c>
      <c r="E21">
        <f t="shared" si="0"/>
        <v>300.89999999999998</v>
      </c>
      <c r="F21" s="4">
        <f t="shared" si="7"/>
        <v>305.8</v>
      </c>
      <c r="G21">
        <v>293.8</v>
      </c>
      <c r="H21" s="4">
        <v>12.5</v>
      </c>
      <c r="I21">
        <f t="shared" si="8"/>
        <v>1.03984375</v>
      </c>
    </row>
    <row r="22" spans="1:9" ht="20.100000000000001" customHeight="1" thickBot="1">
      <c r="A22" s="3" t="s">
        <v>38</v>
      </c>
      <c r="B22" t="s">
        <v>13</v>
      </c>
      <c r="C22" t="s">
        <v>9</v>
      </c>
      <c r="D22" s="6">
        <v>18.283999999999999</v>
      </c>
      <c r="E22">
        <f t="shared" si="0"/>
        <v>300.89999999999998</v>
      </c>
      <c r="F22" s="4">
        <f>32.3+273</f>
        <v>305.3</v>
      </c>
      <c r="G22">
        <v>293.8</v>
      </c>
      <c r="H22" s="4">
        <v>12.5</v>
      </c>
      <c r="I22">
        <f>2.875*27.5*27.5/1000</f>
        <v>2.1742187500000001</v>
      </c>
    </row>
    <row r="23" spans="1:9" ht="20.100000000000001" customHeight="1" thickBot="1">
      <c r="A23" s="3" t="s">
        <v>38</v>
      </c>
      <c r="B23" t="s">
        <v>13</v>
      </c>
      <c r="C23">
        <v>0</v>
      </c>
      <c r="D23" s="6">
        <v>14.496</v>
      </c>
      <c r="E23">
        <f t="shared" si="0"/>
        <v>300.89999999999998</v>
      </c>
      <c r="F23" s="4">
        <f t="shared" ref="F23:F26" si="9">32.3+273</f>
        <v>305.3</v>
      </c>
      <c r="G23">
        <v>293.8</v>
      </c>
      <c r="H23" s="4">
        <v>12.5</v>
      </c>
      <c r="I23">
        <f t="shared" ref="I23:I26" si="10">2.875*27.5*27.5/1000</f>
        <v>2.1742187500000001</v>
      </c>
    </row>
    <row r="24" spans="1:9" ht="20.100000000000001" customHeight="1" thickBot="1">
      <c r="A24" s="3" t="s">
        <v>38</v>
      </c>
      <c r="B24" t="s">
        <v>13</v>
      </c>
      <c r="C24">
        <v>15</v>
      </c>
      <c r="D24" s="6">
        <v>16.058</v>
      </c>
      <c r="E24">
        <f t="shared" si="0"/>
        <v>300.89999999999998</v>
      </c>
      <c r="F24" s="4">
        <f t="shared" si="9"/>
        <v>305.3</v>
      </c>
      <c r="G24">
        <v>293.8</v>
      </c>
      <c r="H24" s="4">
        <v>12.5</v>
      </c>
      <c r="I24">
        <f t="shared" si="10"/>
        <v>2.1742187500000001</v>
      </c>
    </row>
    <row r="25" spans="1:9" ht="20.100000000000001" customHeight="1" thickBot="1">
      <c r="A25" s="3" t="s">
        <v>38</v>
      </c>
      <c r="B25" t="s">
        <v>13</v>
      </c>
      <c r="C25">
        <v>30</v>
      </c>
      <c r="D25" s="6">
        <v>16.006</v>
      </c>
      <c r="E25">
        <f t="shared" si="0"/>
        <v>300.89999999999998</v>
      </c>
      <c r="F25" s="4">
        <f t="shared" si="9"/>
        <v>305.3</v>
      </c>
      <c r="G25">
        <v>293.8</v>
      </c>
      <c r="H25" s="4">
        <v>12.5</v>
      </c>
      <c r="I25">
        <f t="shared" si="10"/>
        <v>2.1742187500000001</v>
      </c>
    </row>
    <row r="26" spans="1:9" ht="20.100000000000001" customHeight="1" thickBot="1">
      <c r="A26" s="3" t="s">
        <v>38</v>
      </c>
      <c r="B26" t="s">
        <v>13</v>
      </c>
      <c r="C26">
        <v>45</v>
      </c>
      <c r="D26" s="6">
        <v>15.571</v>
      </c>
      <c r="E26">
        <f t="shared" si="0"/>
        <v>300.89999999999998</v>
      </c>
      <c r="F26" s="4">
        <f t="shared" si="9"/>
        <v>305.3</v>
      </c>
      <c r="G26">
        <v>293.8</v>
      </c>
      <c r="H26" s="4">
        <v>12.5</v>
      </c>
      <c r="I26">
        <f t="shared" si="10"/>
        <v>2.1742187500000001</v>
      </c>
    </row>
    <row r="27" spans="1:9" ht="20.100000000000001" customHeight="1" thickBot="1">
      <c r="A27" s="3" t="s">
        <v>38</v>
      </c>
      <c r="B27" t="s">
        <v>14</v>
      </c>
      <c r="C27" t="s">
        <v>9</v>
      </c>
      <c r="D27" s="6">
        <v>15.71</v>
      </c>
      <c r="E27">
        <f t="shared" si="0"/>
        <v>300.89999999999998</v>
      </c>
      <c r="F27" s="4">
        <f>28.7+273</f>
        <v>301.7</v>
      </c>
      <c r="G27">
        <v>293.8</v>
      </c>
      <c r="H27" s="4">
        <v>12.5</v>
      </c>
      <c r="I27">
        <f>2.375*27.5*27.5/1000</f>
        <v>1.79609375</v>
      </c>
    </row>
    <row r="28" spans="1:9" ht="20.100000000000001" customHeight="1" thickBot="1">
      <c r="A28" s="3" t="s">
        <v>38</v>
      </c>
      <c r="B28" t="s">
        <v>14</v>
      </c>
      <c r="C28">
        <v>0</v>
      </c>
      <c r="D28" s="6">
        <v>17.605</v>
      </c>
      <c r="E28">
        <f t="shared" si="0"/>
        <v>300.89999999999998</v>
      </c>
      <c r="F28" s="4">
        <f t="shared" ref="F28:F31" si="11">28.7+273</f>
        <v>301.7</v>
      </c>
      <c r="G28">
        <v>293.8</v>
      </c>
      <c r="H28" s="4">
        <v>12.5</v>
      </c>
      <c r="I28">
        <f t="shared" ref="I28:I31" si="12">2.375*27.5*27.5/1000</f>
        <v>1.79609375</v>
      </c>
    </row>
    <row r="29" spans="1:9" ht="20.100000000000001" customHeight="1" thickBot="1">
      <c r="A29" s="3" t="s">
        <v>38</v>
      </c>
      <c r="B29" t="s">
        <v>14</v>
      </c>
      <c r="C29">
        <v>15</v>
      </c>
      <c r="D29" s="6">
        <v>20.62</v>
      </c>
      <c r="E29">
        <f t="shared" si="0"/>
        <v>300.89999999999998</v>
      </c>
      <c r="F29" s="4">
        <f t="shared" si="11"/>
        <v>301.7</v>
      </c>
      <c r="G29">
        <v>293.8</v>
      </c>
      <c r="H29" s="4">
        <v>12.5</v>
      </c>
      <c r="I29">
        <f t="shared" si="12"/>
        <v>1.79609375</v>
      </c>
    </row>
    <row r="30" spans="1:9" ht="20.100000000000001" customHeight="1" thickBot="1">
      <c r="A30" s="3" t="s">
        <v>38</v>
      </c>
      <c r="B30" t="s">
        <v>14</v>
      </c>
      <c r="C30">
        <v>30</v>
      </c>
      <c r="D30" s="6">
        <v>22.646999999999998</v>
      </c>
      <c r="E30">
        <f t="shared" si="0"/>
        <v>300.89999999999998</v>
      </c>
      <c r="F30" s="4">
        <f t="shared" si="11"/>
        <v>301.7</v>
      </c>
      <c r="G30">
        <v>293.8</v>
      </c>
      <c r="H30" s="4">
        <v>12.5</v>
      </c>
      <c r="I30">
        <f t="shared" si="12"/>
        <v>1.79609375</v>
      </c>
    </row>
    <row r="31" spans="1:9" ht="20.100000000000001" customHeight="1" thickBot="1">
      <c r="A31" s="3" t="s">
        <v>38</v>
      </c>
      <c r="B31" t="s">
        <v>14</v>
      </c>
      <c r="C31">
        <v>45</v>
      </c>
      <c r="D31" s="6">
        <v>24.532</v>
      </c>
      <c r="E31">
        <f t="shared" si="0"/>
        <v>300.89999999999998</v>
      </c>
      <c r="F31" s="4">
        <f t="shared" si="11"/>
        <v>301.7</v>
      </c>
      <c r="G31">
        <v>293.8</v>
      </c>
      <c r="H31" s="4">
        <v>12.5</v>
      </c>
      <c r="I31">
        <f t="shared" si="12"/>
        <v>1.79609375</v>
      </c>
    </row>
    <row r="32" spans="1:9" ht="20.100000000000001" customHeight="1" thickBot="1">
      <c r="A32" s="3" t="s">
        <v>38</v>
      </c>
      <c r="B32" t="s">
        <v>15</v>
      </c>
      <c r="C32" t="s">
        <v>9</v>
      </c>
      <c r="D32" s="6">
        <v>14.842000000000001</v>
      </c>
      <c r="E32" s="5">
        <f t="shared" ref="E32:E61" si="13">25.6+273</f>
        <v>298.60000000000002</v>
      </c>
      <c r="F32" s="4">
        <f>30.7+273</f>
        <v>303.7</v>
      </c>
      <c r="G32">
        <v>293.8</v>
      </c>
      <c r="H32" s="4">
        <v>12.5</v>
      </c>
      <c r="I32">
        <f>2*27.5*27.5/1000</f>
        <v>1.5125</v>
      </c>
    </row>
    <row r="33" spans="1:9" ht="20.100000000000001" customHeight="1" thickBot="1">
      <c r="A33" s="3" t="s">
        <v>38</v>
      </c>
      <c r="B33" t="s">
        <v>15</v>
      </c>
      <c r="C33">
        <v>0</v>
      </c>
      <c r="D33" s="6">
        <v>15.797000000000001</v>
      </c>
      <c r="E33" s="5">
        <f t="shared" si="13"/>
        <v>298.60000000000002</v>
      </c>
      <c r="F33" s="4">
        <f t="shared" ref="F33:F36" si="14">30.7+273</f>
        <v>303.7</v>
      </c>
      <c r="G33">
        <v>293.8</v>
      </c>
      <c r="H33" s="4">
        <v>12.5</v>
      </c>
      <c r="I33">
        <f t="shared" ref="I33:I36" si="15">2*27.5*27.5/1000</f>
        <v>1.5125</v>
      </c>
    </row>
    <row r="34" spans="1:9" ht="20.100000000000001" customHeight="1" thickBot="1">
      <c r="A34" s="3" t="s">
        <v>38</v>
      </c>
      <c r="B34" t="s">
        <v>15</v>
      </c>
      <c r="C34">
        <v>15</v>
      </c>
      <c r="D34" s="6">
        <v>17.655999999999999</v>
      </c>
      <c r="E34" s="5">
        <f t="shared" si="13"/>
        <v>298.60000000000002</v>
      </c>
      <c r="F34" s="4">
        <f t="shared" si="14"/>
        <v>303.7</v>
      </c>
      <c r="G34">
        <v>293.8</v>
      </c>
      <c r="H34" s="4">
        <v>12.5</v>
      </c>
      <c r="I34">
        <f t="shared" si="15"/>
        <v>1.5125</v>
      </c>
    </row>
    <row r="35" spans="1:9" ht="20.100000000000001" customHeight="1" thickBot="1">
      <c r="A35" s="3" t="s">
        <v>38</v>
      </c>
      <c r="B35" t="s">
        <v>15</v>
      </c>
      <c r="C35">
        <v>30</v>
      </c>
      <c r="D35" s="6">
        <v>19.626000000000001</v>
      </c>
      <c r="E35" s="5">
        <f t="shared" si="13"/>
        <v>298.60000000000002</v>
      </c>
      <c r="F35" s="4">
        <f t="shared" si="14"/>
        <v>303.7</v>
      </c>
      <c r="G35">
        <v>293.8</v>
      </c>
      <c r="H35" s="4">
        <v>12.5</v>
      </c>
      <c r="I35">
        <f t="shared" si="15"/>
        <v>1.5125</v>
      </c>
    </row>
    <row r="36" spans="1:9" ht="20.100000000000001" customHeight="1" thickBot="1">
      <c r="A36" s="3" t="s">
        <v>38</v>
      </c>
      <c r="B36" t="s">
        <v>15</v>
      </c>
      <c r="C36">
        <v>45</v>
      </c>
      <c r="D36" s="6">
        <v>21.946999999999999</v>
      </c>
      <c r="E36" s="5">
        <f t="shared" si="13"/>
        <v>298.60000000000002</v>
      </c>
      <c r="F36" s="4">
        <f t="shared" si="14"/>
        <v>303.7</v>
      </c>
      <c r="G36">
        <v>293.8</v>
      </c>
      <c r="H36" s="4">
        <v>12.5</v>
      </c>
      <c r="I36">
        <f t="shared" si="15"/>
        <v>1.5125</v>
      </c>
    </row>
    <row r="37" spans="1:9" ht="20.100000000000001" customHeight="1" thickBot="1">
      <c r="A37" s="3" t="s">
        <v>38</v>
      </c>
      <c r="B37" t="s">
        <v>16</v>
      </c>
      <c r="C37" t="s">
        <v>9</v>
      </c>
      <c r="D37" s="6">
        <v>15.102</v>
      </c>
      <c r="E37" s="5">
        <f t="shared" si="13"/>
        <v>298.60000000000002</v>
      </c>
      <c r="F37" s="4">
        <f>29.7+273</f>
        <v>302.7</v>
      </c>
      <c r="G37">
        <v>293.8</v>
      </c>
      <c r="H37" s="4">
        <v>12.5</v>
      </c>
      <c r="I37">
        <f>2*27.5*27.5/1000</f>
        <v>1.5125</v>
      </c>
    </row>
    <row r="38" spans="1:9" ht="20.100000000000001" customHeight="1" thickBot="1">
      <c r="A38" s="3" t="s">
        <v>38</v>
      </c>
      <c r="B38" t="s">
        <v>16</v>
      </c>
      <c r="C38">
        <v>0</v>
      </c>
      <c r="D38" s="6">
        <v>14.72</v>
      </c>
      <c r="E38" s="5">
        <f t="shared" si="13"/>
        <v>298.60000000000002</v>
      </c>
      <c r="F38" s="4">
        <f t="shared" ref="F38:F41" si="16">29.7+273</f>
        <v>302.7</v>
      </c>
      <c r="G38">
        <v>293.8</v>
      </c>
      <c r="H38" s="4">
        <v>12.5</v>
      </c>
      <c r="I38">
        <f t="shared" ref="I38:I41" si="17">2*27.5*27.5/1000</f>
        <v>1.5125</v>
      </c>
    </row>
    <row r="39" spans="1:9" ht="20.100000000000001" customHeight="1" thickBot="1">
      <c r="A39" s="3" t="s">
        <v>38</v>
      </c>
      <c r="B39" t="s">
        <v>16</v>
      </c>
      <c r="C39">
        <v>15</v>
      </c>
      <c r="D39" s="6">
        <v>17.725999999999999</v>
      </c>
      <c r="E39" s="5">
        <f t="shared" si="13"/>
        <v>298.60000000000002</v>
      </c>
      <c r="F39" s="4">
        <f t="shared" si="16"/>
        <v>302.7</v>
      </c>
      <c r="G39">
        <v>293.8</v>
      </c>
      <c r="H39" s="4">
        <v>12.5</v>
      </c>
      <c r="I39">
        <f t="shared" si="17"/>
        <v>1.5125</v>
      </c>
    </row>
    <row r="40" spans="1:9" ht="20.100000000000001" customHeight="1" thickBot="1">
      <c r="A40" s="3" t="s">
        <v>38</v>
      </c>
      <c r="B40" t="s">
        <v>16</v>
      </c>
      <c r="C40">
        <v>30</v>
      </c>
      <c r="D40" s="6">
        <v>19.52</v>
      </c>
      <c r="E40" s="5">
        <f t="shared" si="13"/>
        <v>298.60000000000002</v>
      </c>
      <c r="F40" s="4">
        <f t="shared" si="16"/>
        <v>302.7</v>
      </c>
      <c r="G40">
        <v>293.8</v>
      </c>
      <c r="H40" s="4">
        <v>12.5</v>
      </c>
      <c r="I40">
        <f t="shared" si="17"/>
        <v>1.5125</v>
      </c>
    </row>
    <row r="41" spans="1:9" ht="20.100000000000001" customHeight="1" thickBot="1">
      <c r="A41" s="3" t="s">
        <v>38</v>
      </c>
      <c r="B41" t="s">
        <v>16</v>
      </c>
      <c r="C41">
        <v>45</v>
      </c>
      <c r="D41" s="6">
        <v>20.724</v>
      </c>
      <c r="E41" s="5">
        <f t="shared" si="13"/>
        <v>298.60000000000002</v>
      </c>
      <c r="F41" s="4">
        <f t="shared" si="16"/>
        <v>302.7</v>
      </c>
      <c r="G41">
        <v>293.8</v>
      </c>
      <c r="H41" s="4">
        <v>12.5</v>
      </c>
      <c r="I41">
        <f t="shared" si="17"/>
        <v>1.5125</v>
      </c>
    </row>
    <row r="42" spans="1:9" ht="20.100000000000001" customHeight="1" thickBot="1">
      <c r="A42" s="3" t="s">
        <v>38</v>
      </c>
      <c r="B42" t="s">
        <v>17</v>
      </c>
      <c r="C42" t="s">
        <v>9</v>
      </c>
      <c r="D42" s="6">
        <v>16.213999999999999</v>
      </c>
      <c r="E42" s="5">
        <f t="shared" si="13"/>
        <v>298.60000000000002</v>
      </c>
      <c r="F42" s="5">
        <f>29.4+273</f>
        <v>302.39999999999998</v>
      </c>
      <c r="G42">
        <v>293.8</v>
      </c>
      <c r="H42" s="5">
        <v>4.4000000000000004</v>
      </c>
      <c r="I42">
        <f>2.875*27.5*27.5/1000</f>
        <v>2.1742187500000001</v>
      </c>
    </row>
    <row r="43" spans="1:9" ht="20.100000000000001" customHeight="1" thickBot="1">
      <c r="A43" s="3" t="s">
        <v>38</v>
      </c>
      <c r="B43" t="s">
        <v>17</v>
      </c>
      <c r="C43">
        <v>0</v>
      </c>
      <c r="D43" s="6">
        <v>15.987</v>
      </c>
      <c r="E43" s="5">
        <f t="shared" si="13"/>
        <v>298.60000000000002</v>
      </c>
      <c r="F43" s="5">
        <f t="shared" ref="F43:F46" si="18">29.4+273</f>
        <v>302.39999999999998</v>
      </c>
      <c r="G43">
        <v>293.8</v>
      </c>
      <c r="H43" s="5">
        <v>4.4000000000000004</v>
      </c>
      <c r="I43">
        <f t="shared" ref="I43:I46" si="19">2.875*27.5*27.5/1000</f>
        <v>2.1742187500000001</v>
      </c>
    </row>
    <row r="44" spans="1:9" ht="20.100000000000001" customHeight="1" thickBot="1">
      <c r="A44" s="3" t="s">
        <v>38</v>
      </c>
      <c r="B44" t="s">
        <v>17</v>
      </c>
      <c r="C44">
        <v>15</v>
      </c>
      <c r="D44" s="6">
        <v>19.678000000000001</v>
      </c>
      <c r="E44" s="5">
        <f t="shared" si="13"/>
        <v>298.60000000000002</v>
      </c>
      <c r="F44" s="5">
        <f t="shared" si="18"/>
        <v>302.39999999999998</v>
      </c>
      <c r="G44">
        <v>293.8</v>
      </c>
      <c r="H44" s="5">
        <v>4.4000000000000004</v>
      </c>
      <c r="I44">
        <f t="shared" si="19"/>
        <v>2.1742187500000001</v>
      </c>
    </row>
    <row r="45" spans="1:9" ht="20.100000000000001" customHeight="1" thickBot="1">
      <c r="A45" s="3" t="s">
        <v>38</v>
      </c>
      <c r="B45" t="s">
        <v>17</v>
      </c>
      <c r="C45">
        <v>30</v>
      </c>
      <c r="D45" s="6">
        <v>21.143999999999998</v>
      </c>
      <c r="E45" s="5">
        <f t="shared" si="13"/>
        <v>298.60000000000002</v>
      </c>
      <c r="F45" s="5">
        <f t="shared" si="18"/>
        <v>302.39999999999998</v>
      </c>
      <c r="G45">
        <v>293.8</v>
      </c>
      <c r="H45" s="5">
        <v>4.4000000000000004</v>
      </c>
      <c r="I45">
        <f t="shared" si="19"/>
        <v>2.1742187500000001</v>
      </c>
    </row>
    <row r="46" spans="1:9" ht="20.100000000000001" customHeight="1" thickBot="1">
      <c r="A46" s="3" t="s">
        <v>38</v>
      </c>
      <c r="B46" t="s">
        <v>17</v>
      </c>
      <c r="C46">
        <v>45</v>
      </c>
      <c r="D46" s="6">
        <v>21.879000000000001</v>
      </c>
      <c r="E46" s="5">
        <f t="shared" si="13"/>
        <v>298.60000000000002</v>
      </c>
      <c r="F46" s="5">
        <f t="shared" si="18"/>
        <v>302.39999999999998</v>
      </c>
      <c r="G46">
        <v>293.8</v>
      </c>
      <c r="H46" s="5">
        <v>4.4000000000000004</v>
      </c>
      <c r="I46">
        <f t="shared" si="19"/>
        <v>2.1742187500000001</v>
      </c>
    </row>
    <row r="47" spans="1:9" ht="20.100000000000001" customHeight="1" thickBot="1">
      <c r="A47" s="3" t="s">
        <v>38</v>
      </c>
      <c r="B47" t="s">
        <v>18</v>
      </c>
      <c r="C47" t="s">
        <v>9</v>
      </c>
      <c r="D47" s="6">
        <v>15.797000000000001</v>
      </c>
      <c r="E47" s="5">
        <f t="shared" si="13"/>
        <v>298.60000000000002</v>
      </c>
      <c r="F47" s="4">
        <f>29.7+273</f>
        <v>302.7</v>
      </c>
      <c r="G47">
        <v>293.8</v>
      </c>
      <c r="H47" s="4">
        <v>12.5</v>
      </c>
      <c r="I47">
        <f>3*27.5*27.5/1000</f>
        <v>2.2687499999999998</v>
      </c>
    </row>
    <row r="48" spans="1:9" ht="20.100000000000001" customHeight="1" thickBot="1">
      <c r="A48" s="3" t="s">
        <v>38</v>
      </c>
      <c r="B48" t="s">
        <v>18</v>
      </c>
      <c r="C48">
        <v>0</v>
      </c>
      <c r="D48" s="6">
        <v>15.605</v>
      </c>
      <c r="E48" s="5">
        <f t="shared" si="13"/>
        <v>298.60000000000002</v>
      </c>
      <c r="F48" s="4">
        <f t="shared" ref="F48:F51" si="20">29.7+273</f>
        <v>302.7</v>
      </c>
      <c r="G48">
        <v>293.8</v>
      </c>
      <c r="H48" s="4">
        <v>12.5</v>
      </c>
      <c r="I48">
        <f t="shared" ref="I48:I51" si="21">3*27.5*27.5/1000</f>
        <v>2.2687499999999998</v>
      </c>
    </row>
    <row r="49" spans="1:9" ht="20.100000000000001" customHeight="1" thickBot="1">
      <c r="A49" s="3" t="s">
        <v>38</v>
      </c>
      <c r="B49" t="s">
        <v>18</v>
      </c>
      <c r="C49">
        <v>15</v>
      </c>
      <c r="D49" s="6">
        <v>15.207000000000001</v>
      </c>
      <c r="E49" s="5">
        <f t="shared" si="13"/>
        <v>298.60000000000002</v>
      </c>
      <c r="F49" s="4">
        <f t="shared" si="20"/>
        <v>302.7</v>
      </c>
      <c r="G49">
        <v>293.8</v>
      </c>
      <c r="H49" s="4">
        <v>12.5</v>
      </c>
      <c r="I49">
        <f t="shared" si="21"/>
        <v>2.2687499999999998</v>
      </c>
    </row>
    <row r="50" spans="1:9" ht="20.100000000000001" customHeight="1" thickBot="1">
      <c r="A50" s="3" t="s">
        <v>38</v>
      </c>
      <c r="B50" t="s">
        <v>18</v>
      </c>
      <c r="C50">
        <v>30</v>
      </c>
      <c r="D50" s="6">
        <v>15.206</v>
      </c>
      <c r="E50" s="5">
        <f t="shared" si="13"/>
        <v>298.60000000000002</v>
      </c>
      <c r="F50" s="4">
        <f t="shared" si="20"/>
        <v>302.7</v>
      </c>
      <c r="G50">
        <v>293.8</v>
      </c>
      <c r="H50" s="4">
        <v>12.5</v>
      </c>
      <c r="I50">
        <f t="shared" si="21"/>
        <v>2.2687499999999998</v>
      </c>
    </row>
    <row r="51" spans="1:9" ht="20.100000000000001" customHeight="1" thickBot="1">
      <c r="A51" s="3" t="s">
        <v>38</v>
      </c>
      <c r="B51" t="s">
        <v>18</v>
      </c>
      <c r="C51">
        <v>45</v>
      </c>
      <c r="D51" s="6">
        <v>14.443</v>
      </c>
      <c r="E51" s="5">
        <f t="shared" si="13"/>
        <v>298.60000000000002</v>
      </c>
      <c r="F51" s="4">
        <f t="shared" si="20"/>
        <v>302.7</v>
      </c>
      <c r="G51">
        <v>293.8</v>
      </c>
      <c r="H51" s="4">
        <v>12.5</v>
      </c>
      <c r="I51">
        <f t="shared" si="21"/>
        <v>2.2687499999999998</v>
      </c>
    </row>
    <row r="52" spans="1:9" ht="20.100000000000001" customHeight="1" thickBot="1">
      <c r="A52" s="3" t="s">
        <v>38</v>
      </c>
      <c r="B52" t="s">
        <v>19</v>
      </c>
      <c r="C52" t="s">
        <v>9</v>
      </c>
      <c r="D52" s="6">
        <v>14.875999999999999</v>
      </c>
      <c r="E52" s="5">
        <f t="shared" si="13"/>
        <v>298.60000000000002</v>
      </c>
      <c r="F52" s="4">
        <f>273+29.9</f>
        <v>302.89999999999998</v>
      </c>
      <c r="G52">
        <v>293.8</v>
      </c>
      <c r="H52" s="4">
        <v>12.5</v>
      </c>
      <c r="I52">
        <f>2.5*27.5*27.5/1000</f>
        <v>1.890625</v>
      </c>
    </row>
    <row r="53" spans="1:9" ht="20.100000000000001" customHeight="1" thickBot="1">
      <c r="A53" s="3" t="s">
        <v>38</v>
      </c>
      <c r="B53" t="s">
        <v>19</v>
      </c>
      <c r="C53">
        <v>0</v>
      </c>
      <c r="D53" s="6">
        <v>14.617000000000001</v>
      </c>
      <c r="E53" s="5">
        <f t="shared" si="13"/>
        <v>298.60000000000002</v>
      </c>
      <c r="F53" s="4">
        <f t="shared" ref="F53:F56" si="22">273+29.9</f>
        <v>302.89999999999998</v>
      </c>
      <c r="G53">
        <v>293.8</v>
      </c>
      <c r="H53" s="4">
        <v>12.5</v>
      </c>
      <c r="I53">
        <f t="shared" ref="I53:I56" si="23">2.5*27.5*27.5/1000</f>
        <v>1.890625</v>
      </c>
    </row>
    <row r="54" spans="1:9" ht="20.100000000000001" customHeight="1" thickBot="1">
      <c r="A54" s="3" t="s">
        <v>38</v>
      </c>
      <c r="B54" t="s">
        <v>19</v>
      </c>
      <c r="C54">
        <v>15</v>
      </c>
      <c r="D54" s="6">
        <v>18.021999999999998</v>
      </c>
      <c r="E54" s="5">
        <f t="shared" si="13"/>
        <v>298.60000000000002</v>
      </c>
      <c r="F54" s="4">
        <f t="shared" si="22"/>
        <v>302.89999999999998</v>
      </c>
      <c r="G54">
        <v>293.8</v>
      </c>
      <c r="H54" s="4">
        <v>12.5</v>
      </c>
      <c r="I54">
        <f t="shared" si="23"/>
        <v>1.890625</v>
      </c>
    </row>
    <row r="55" spans="1:9" ht="20.100000000000001" customHeight="1" thickBot="1">
      <c r="A55" s="3" t="s">
        <v>38</v>
      </c>
      <c r="B55" t="s">
        <v>19</v>
      </c>
      <c r="C55">
        <v>30</v>
      </c>
      <c r="D55" s="6">
        <v>18.353000000000002</v>
      </c>
      <c r="E55" s="5">
        <f t="shared" si="13"/>
        <v>298.60000000000002</v>
      </c>
      <c r="F55" s="4">
        <f t="shared" si="22"/>
        <v>302.89999999999998</v>
      </c>
      <c r="G55">
        <v>293.8</v>
      </c>
      <c r="H55" s="4">
        <v>12.5</v>
      </c>
      <c r="I55">
        <f t="shared" si="23"/>
        <v>1.890625</v>
      </c>
    </row>
    <row r="56" spans="1:9" ht="20.100000000000001" customHeight="1" thickBot="1">
      <c r="A56" s="3" t="s">
        <v>38</v>
      </c>
      <c r="B56" t="s">
        <v>19</v>
      </c>
      <c r="C56">
        <v>45</v>
      </c>
      <c r="D56" s="6">
        <v>19.032</v>
      </c>
      <c r="E56" s="5">
        <f t="shared" si="13"/>
        <v>298.60000000000002</v>
      </c>
      <c r="F56" s="4">
        <f t="shared" si="22"/>
        <v>302.89999999999998</v>
      </c>
      <c r="G56">
        <v>293.8</v>
      </c>
      <c r="H56" s="4">
        <v>12.5</v>
      </c>
      <c r="I56">
        <f t="shared" si="23"/>
        <v>1.890625</v>
      </c>
    </row>
    <row r="57" spans="1:9" ht="20.100000000000001" customHeight="1" thickBot="1">
      <c r="A57" s="3" t="s">
        <v>38</v>
      </c>
      <c r="B57" t="s">
        <v>20</v>
      </c>
      <c r="C57" t="s">
        <v>9</v>
      </c>
      <c r="D57" s="6">
        <v>16.596</v>
      </c>
      <c r="E57" s="5">
        <f t="shared" si="13"/>
        <v>298.60000000000002</v>
      </c>
      <c r="F57" s="4">
        <f>273+30</f>
        <v>303</v>
      </c>
      <c r="G57">
        <v>293.8</v>
      </c>
      <c r="H57" s="4">
        <v>4.4000000000000004</v>
      </c>
      <c r="I57">
        <f>2.125*27.5*27.5/1000</f>
        <v>1.6070312499999999</v>
      </c>
    </row>
    <row r="58" spans="1:9" ht="20.100000000000001" customHeight="1" thickBot="1">
      <c r="A58" s="3" t="s">
        <v>38</v>
      </c>
      <c r="B58" t="s">
        <v>20</v>
      </c>
      <c r="C58">
        <v>0</v>
      </c>
      <c r="D58" s="6">
        <v>15.500999999999999</v>
      </c>
      <c r="E58" s="5">
        <f t="shared" si="13"/>
        <v>298.60000000000002</v>
      </c>
      <c r="F58" s="4">
        <f t="shared" ref="F58:F61" si="24">273+30</f>
        <v>303</v>
      </c>
      <c r="G58">
        <v>293.8</v>
      </c>
      <c r="H58" s="4">
        <v>4.4000000000000004</v>
      </c>
      <c r="I58">
        <f t="shared" ref="I58:I61" si="25">2.125*27.5*27.5/1000</f>
        <v>1.6070312499999999</v>
      </c>
    </row>
    <row r="59" spans="1:9" ht="20.100000000000001" customHeight="1" thickBot="1">
      <c r="A59" s="3" t="s">
        <v>38</v>
      </c>
      <c r="B59" t="s">
        <v>20</v>
      </c>
      <c r="C59">
        <v>15</v>
      </c>
      <c r="D59" s="6">
        <v>22.734999999999999</v>
      </c>
      <c r="E59" s="5">
        <f t="shared" si="13"/>
        <v>298.60000000000002</v>
      </c>
      <c r="F59" s="4">
        <f t="shared" si="24"/>
        <v>303</v>
      </c>
      <c r="G59">
        <v>293.8</v>
      </c>
      <c r="H59" s="4">
        <v>4.4000000000000004</v>
      </c>
      <c r="I59">
        <f t="shared" si="25"/>
        <v>1.6070312499999999</v>
      </c>
    </row>
    <row r="60" spans="1:9" ht="20.100000000000001" customHeight="1" thickBot="1">
      <c r="A60" s="3" t="s">
        <v>38</v>
      </c>
      <c r="B60" t="s">
        <v>20</v>
      </c>
      <c r="C60">
        <v>30</v>
      </c>
      <c r="D60" s="6">
        <v>24.417000000000002</v>
      </c>
      <c r="E60" s="5">
        <f t="shared" si="13"/>
        <v>298.60000000000002</v>
      </c>
      <c r="F60" s="4">
        <f t="shared" si="24"/>
        <v>303</v>
      </c>
      <c r="G60">
        <v>293.8</v>
      </c>
      <c r="H60" s="4">
        <v>4.4000000000000004</v>
      </c>
      <c r="I60">
        <f t="shared" si="25"/>
        <v>1.6070312499999999</v>
      </c>
    </row>
    <row r="61" spans="1:9" ht="20.100000000000001" customHeight="1" thickBot="1">
      <c r="A61" s="3" t="s">
        <v>38</v>
      </c>
      <c r="B61" t="s">
        <v>20</v>
      </c>
      <c r="C61">
        <v>45</v>
      </c>
      <c r="D61" s="6">
        <v>27.899000000000001</v>
      </c>
      <c r="E61" s="5">
        <f t="shared" si="13"/>
        <v>298.60000000000002</v>
      </c>
      <c r="F61" s="4">
        <f t="shared" si="24"/>
        <v>303</v>
      </c>
      <c r="G61">
        <v>293.8</v>
      </c>
      <c r="H61" s="4">
        <v>4.4000000000000004</v>
      </c>
      <c r="I61">
        <f t="shared" si="25"/>
        <v>1.6070312499999999</v>
      </c>
    </row>
    <row r="62" spans="1:9" ht="20.100000000000001" customHeight="1">
      <c r="A62" s="3" t="s">
        <v>38</v>
      </c>
      <c r="B62" s="2" t="s">
        <v>21</v>
      </c>
      <c r="C62" s="2" t="s">
        <v>9</v>
      </c>
      <c r="D62" s="8" t="s">
        <v>37</v>
      </c>
      <c r="E62" s="9" t="s">
        <v>37</v>
      </c>
      <c r="F62" s="9" t="s">
        <v>37</v>
      </c>
      <c r="G62" s="9" t="s">
        <v>37</v>
      </c>
      <c r="H62" s="9" t="s">
        <v>37</v>
      </c>
      <c r="I62" s="9" t="s">
        <v>37</v>
      </c>
    </row>
    <row r="63" spans="1:9" ht="20.100000000000001" customHeight="1">
      <c r="A63" s="3" t="s">
        <v>38</v>
      </c>
      <c r="B63" s="2" t="s">
        <v>21</v>
      </c>
      <c r="C63" s="2">
        <v>0</v>
      </c>
      <c r="D63" s="8" t="s">
        <v>37</v>
      </c>
      <c r="E63" s="9" t="s">
        <v>37</v>
      </c>
      <c r="F63" s="9" t="s">
        <v>37</v>
      </c>
      <c r="G63" s="9" t="s">
        <v>37</v>
      </c>
      <c r="H63" s="9" t="s">
        <v>37</v>
      </c>
      <c r="I63" s="9" t="s">
        <v>37</v>
      </c>
    </row>
    <row r="64" spans="1:9" ht="20.100000000000001" customHeight="1">
      <c r="A64" s="3" t="s">
        <v>38</v>
      </c>
      <c r="B64" s="2" t="s">
        <v>21</v>
      </c>
      <c r="C64" s="2">
        <v>15</v>
      </c>
      <c r="D64" s="8" t="s">
        <v>37</v>
      </c>
      <c r="E64" s="9" t="s">
        <v>37</v>
      </c>
      <c r="F64" s="9" t="s">
        <v>37</v>
      </c>
      <c r="G64" s="9" t="s">
        <v>37</v>
      </c>
      <c r="H64" s="9" t="s">
        <v>37</v>
      </c>
      <c r="I64" s="9" t="s">
        <v>37</v>
      </c>
    </row>
    <row r="65" spans="1:9" ht="20.100000000000001" customHeight="1">
      <c r="A65" s="3" t="s">
        <v>38</v>
      </c>
      <c r="B65" s="2" t="s">
        <v>21</v>
      </c>
      <c r="C65" s="2">
        <v>30</v>
      </c>
      <c r="D65" s="8" t="s">
        <v>37</v>
      </c>
      <c r="E65" s="9" t="s">
        <v>37</v>
      </c>
      <c r="F65" s="9" t="s">
        <v>37</v>
      </c>
      <c r="G65" s="9" t="s">
        <v>37</v>
      </c>
      <c r="H65" s="9" t="s">
        <v>37</v>
      </c>
      <c r="I65" s="9" t="s">
        <v>37</v>
      </c>
    </row>
    <row r="66" spans="1:9" ht="20.100000000000001" customHeight="1" thickBot="1">
      <c r="A66" s="3" t="s">
        <v>38</v>
      </c>
      <c r="B66" s="2" t="s">
        <v>21</v>
      </c>
      <c r="C66" s="2">
        <v>45</v>
      </c>
      <c r="D66" s="8" t="s">
        <v>37</v>
      </c>
      <c r="E66" s="9" t="s">
        <v>37</v>
      </c>
      <c r="F66" s="9" t="s">
        <v>37</v>
      </c>
      <c r="G66" s="9" t="s">
        <v>37</v>
      </c>
      <c r="H66" s="9" t="s">
        <v>37</v>
      </c>
      <c r="I66" s="9" t="s">
        <v>37</v>
      </c>
    </row>
    <row r="67" spans="1:9" ht="20.100000000000001" customHeight="1" thickBot="1">
      <c r="A67" s="3" t="s">
        <v>38</v>
      </c>
      <c r="B67" t="s">
        <v>22</v>
      </c>
      <c r="C67" t="s">
        <v>9</v>
      </c>
      <c r="D67" s="6">
        <v>15.555</v>
      </c>
      <c r="E67" s="4">
        <f>30+273</f>
        <v>303</v>
      </c>
      <c r="F67" s="4">
        <f>21+273</f>
        <v>294</v>
      </c>
      <c r="G67">
        <v>293.8</v>
      </c>
      <c r="H67" s="4">
        <v>12.5</v>
      </c>
      <c r="I67">
        <f>1.25*27.5*27.5/1000</f>
        <v>0.9453125</v>
      </c>
    </row>
    <row r="68" spans="1:9" ht="20.100000000000001" customHeight="1" thickBot="1">
      <c r="A68" s="3" t="s">
        <v>38</v>
      </c>
      <c r="B68" t="s">
        <v>22</v>
      </c>
      <c r="C68">
        <v>0</v>
      </c>
      <c r="D68" s="6">
        <v>15.971</v>
      </c>
      <c r="E68" s="4">
        <f t="shared" ref="E68:E91" si="26">30+273</f>
        <v>303</v>
      </c>
      <c r="F68" s="4">
        <f t="shared" ref="F68:F71" si="27">21+273</f>
        <v>294</v>
      </c>
      <c r="G68">
        <v>293.8</v>
      </c>
      <c r="H68" s="4">
        <v>12.5</v>
      </c>
      <c r="I68">
        <f t="shared" ref="I68:I71" si="28">1.25*27.5*27.5/1000</f>
        <v>0.9453125</v>
      </c>
    </row>
    <row r="69" spans="1:9" ht="20.100000000000001" customHeight="1" thickBot="1">
      <c r="A69" s="3" t="s">
        <v>38</v>
      </c>
      <c r="B69" t="s">
        <v>22</v>
      </c>
      <c r="C69">
        <v>15</v>
      </c>
      <c r="D69" s="6">
        <v>16.719000000000001</v>
      </c>
      <c r="E69" s="4">
        <f t="shared" si="26"/>
        <v>303</v>
      </c>
      <c r="F69" s="4">
        <f t="shared" si="27"/>
        <v>294</v>
      </c>
      <c r="G69">
        <v>293.8</v>
      </c>
      <c r="H69" s="4">
        <v>12.5</v>
      </c>
      <c r="I69">
        <f t="shared" si="28"/>
        <v>0.9453125</v>
      </c>
    </row>
    <row r="70" spans="1:9" ht="20.100000000000001" customHeight="1" thickBot="1">
      <c r="A70" s="3" t="s">
        <v>38</v>
      </c>
      <c r="B70" t="s">
        <v>22</v>
      </c>
      <c r="C70">
        <v>30</v>
      </c>
      <c r="D70" s="6">
        <v>16.475999999999999</v>
      </c>
      <c r="E70" s="4">
        <f t="shared" si="26"/>
        <v>303</v>
      </c>
      <c r="F70" s="4">
        <f t="shared" si="27"/>
        <v>294</v>
      </c>
      <c r="G70">
        <v>293.8</v>
      </c>
      <c r="H70" s="4">
        <v>12.5</v>
      </c>
      <c r="I70">
        <f t="shared" si="28"/>
        <v>0.9453125</v>
      </c>
    </row>
    <row r="71" spans="1:9" ht="20.100000000000001" customHeight="1" thickBot="1">
      <c r="A71" s="3" t="s">
        <v>38</v>
      </c>
      <c r="B71" t="s">
        <v>22</v>
      </c>
      <c r="C71">
        <v>45</v>
      </c>
      <c r="D71" s="6">
        <v>16.562999999999999</v>
      </c>
      <c r="E71" s="4">
        <f t="shared" si="26"/>
        <v>303</v>
      </c>
      <c r="F71" s="4">
        <f t="shared" si="27"/>
        <v>294</v>
      </c>
      <c r="G71">
        <v>293.8</v>
      </c>
      <c r="H71" s="4">
        <v>12.5</v>
      </c>
      <c r="I71">
        <f t="shared" si="28"/>
        <v>0.9453125</v>
      </c>
    </row>
    <row r="72" spans="1:9" ht="20.100000000000001" customHeight="1" thickBot="1">
      <c r="A72" s="3" t="s">
        <v>38</v>
      </c>
      <c r="B72" t="s">
        <v>23</v>
      </c>
      <c r="C72" t="s">
        <v>9</v>
      </c>
      <c r="D72" s="6">
        <v>15.121</v>
      </c>
      <c r="E72" s="4">
        <f t="shared" si="26"/>
        <v>303</v>
      </c>
      <c r="F72" s="4">
        <f>273+27.1</f>
        <v>300.10000000000002</v>
      </c>
      <c r="G72">
        <v>293.8</v>
      </c>
      <c r="H72" s="4">
        <v>12.5</v>
      </c>
      <c r="I72">
        <f>1.375*27.5*27.5/1000</f>
        <v>1.03984375</v>
      </c>
    </row>
    <row r="73" spans="1:9" ht="20.100000000000001" customHeight="1" thickBot="1">
      <c r="A73" s="3" t="s">
        <v>38</v>
      </c>
      <c r="B73" t="s">
        <v>23</v>
      </c>
      <c r="C73">
        <v>0</v>
      </c>
      <c r="D73" s="6">
        <v>15.121</v>
      </c>
      <c r="E73" s="4">
        <f t="shared" si="26"/>
        <v>303</v>
      </c>
      <c r="F73" s="4">
        <f t="shared" ref="F73:F76" si="29">273+27.1</f>
        <v>300.10000000000002</v>
      </c>
      <c r="G73">
        <v>293.8</v>
      </c>
      <c r="H73" s="4">
        <v>12.5</v>
      </c>
      <c r="I73">
        <f t="shared" ref="I73:I76" si="30">1.375*27.5*27.5/1000</f>
        <v>1.03984375</v>
      </c>
    </row>
    <row r="74" spans="1:9" ht="20.100000000000001" customHeight="1" thickBot="1">
      <c r="A74" s="3" t="s">
        <v>38</v>
      </c>
      <c r="B74" t="s">
        <v>23</v>
      </c>
      <c r="C74">
        <v>15</v>
      </c>
      <c r="D74" s="6">
        <v>18.823</v>
      </c>
      <c r="E74" s="4">
        <f t="shared" si="26"/>
        <v>303</v>
      </c>
      <c r="F74" s="4">
        <f t="shared" si="29"/>
        <v>300.10000000000002</v>
      </c>
      <c r="G74">
        <v>293.8</v>
      </c>
      <c r="H74" s="4">
        <v>12.5</v>
      </c>
      <c r="I74">
        <f t="shared" si="30"/>
        <v>1.03984375</v>
      </c>
    </row>
    <row r="75" spans="1:9" ht="20.100000000000001" customHeight="1" thickBot="1">
      <c r="A75" s="3" t="s">
        <v>38</v>
      </c>
      <c r="B75" t="s">
        <v>23</v>
      </c>
      <c r="C75">
        <v>30</v>
      </c>
      <c r="D75" s="6">
        <v>19.888999999999999</v>
      </c>
      <c r="E75" s="4">
        <f t="shared" si="26"/>
        <v>303</v>
      </c>
      <c r="F75" s="4">
        <f t="shared" si="29"/>
        <v>300.10000000000002</v>
      </c>
      <c r="G75">
        <v>293.8</v>
      </c>
      <c r="H75" s="4">
        <v>12.5</v>
      </c>
      <c r="I75">
        <f t="shared" si="30"/>
        <v>1.03984375</v>
      </c>
    </row>
    <row r="76" spans="1:9" ht="20.100000000000001" customHeight="1" thickBot="1">
      <c r="A76" s="3" t="s">
        <v>38</v>
      </c>
      <c r="B76" t="s">
        <v>23</v>
      </c>
      <c r="C76">
        <v>45</v>
      </c>
      <c r="D76" s="6">
        <v>21.829000000000001</v>
      </c>
      <c r="E76" s="4">
        <f t="shared" si="26"/>
        <v>303</v>
      </c>
      <c r="F76" s="4">
        <f t="shared" si="29"/>
        <v>300.10000000000002</v>
      </c>
      <c r="G76">
        <v>293.8</v>
      </c>
      <c r="H76" s="4">
        <v>12.5</v>
      </c>
      <c r="I76">
        <f t="shared" si="30"/>
        <v>1.03984375</v>
      </c>
    </row>
    <row r="77" spans="1:9" ht="20.100000000000001" customHeight="1" thickBot="1">
      <c r="A77" s="3" t="s">
        <v>38</v>
      </c>
      <c r="B77" t="s">
        <v>24</v>
      </c>
      <c r="C77" t="s">
        <v>9</v>
      </c>
      <c r="D77" s="6">
        <v>14.808999999999999</v>
      </c>
      <c r="E77" s="4">
        <f t="shared" si="26"/>
        <v>303</v>
      </c>
      <c r="F77" s="4">
        <f>18.9+273</f>
        <v>291.89999999999998</v>
      </c>
      <c r="G77">
        <v>293.8</v>
      </c>
      <c r="H77" s="4">
        <v>12.5</v>
      </c>
      <c r="I77">
        <f>4.5*27.5*27.5/1000</f>
        <v>3.4031250000000002</v>
      </c>
    </row>
    <row r="78" spans="1:9" ht="20.100000000000001" customHeight="1" thickBot="1">
      <c r="A78" s="3" t="s">
        <v>38</v>
      </c>
      <c r="B78" t="s">
        <v>24</v>
      </c>
      <c r="C78">
        <v>0</v>
      </c>
      <c r="D78" s="6">
        <v>14.930999999999999</v>
      </c>
      <c r="E78" s="4">
        <f t="shared" si="26"/>
        <v>303</v>
      </c>
      <c r="F78" s="4">
        <f t="shared" ref="F78:F81" si="31">18.9+273</f>
        <v>291.89999999999998</v>
      </c>
      <c r="G78">
        <v>293.8</v>
      </c>
      <c r="H78" s="4">
        <v>12.5</v>
      </c>
      <c r="I78">
        <f t="shared" ref="I78:I81" si="32">4.5*27.5*27.5/1000</f>
        <v>3.4031250000000002</v>
      </c>
    </row>
    <row r="79" spans="1:9" ht="20.100000000000001" customHeight="1" thickBot="1">
      <c r="A79" s="3" t="s">
        <v>38</v>
      </c>
      <c r="B79" t="s">
        <v>24</v>
      </c>
      <c r="C79">
        <v>15</v>
      </c>
      <c r="D79" s="6">
        <v>14.983000000000001</v>
      </c>
      <c r="E79" s="4">
        <f t="shared" si="26"/>
        <v>303</v>
      </c>
      <c r="F79" s="4">
        <f t="shared" si="31"/>
        <v>291.89999999999998</v>
      </c>
      <c r="G79">
        <v>293.8</v>
      </c>
      <c r="H79" s="4">
        <v>12.5</v>
      </c>
      <c r="I79">
        <f t="shared" si="32"/>
        <v>3.4031250000000002</v>
      </c>
    </row>
    <row r="80" spans="1:9" ht="20.100000000000001" customHeight="1" thickBot="1">
      <c r="A80" s="3" t="s">
        <v>38</v>
      </c>
      <c r="B80" t="s">
        <v>24</v>
      </c>
      <c r="C80">
        <v>30</v>
      </c>
      <c r="D80" s="6">
        <v>15.643000000000001</v>
      </c>
      <c r="E80" s="4">
        <f t="shared" si="26"/>
        <v>303</v>
      </c>
      <c r="F80" s="4">
        <f t="shared" si="31"/>
        <v>291.89999999999998</v>
      </c>
      <c r="G80">
        <v>293.8</v>
      </c>
      <c r="H80" s="4">
        <v>12.5</v>
      </c>
      <c r="I80">
        <f t="shared" si="32"/>
        <v>3.4031250000000002</v>
      </c>
    </row>
    <row r="81" spans="1:9" ht="20.100000000000001" customHeight="1" thickBot="1">
      <c r="A81" s="3" t="s">
        <v>38</v>
      </c>
      <c r="B81" t="s">
        <v>24</v>
      </c>
      <c r="C81">
        <v>45</v>
      </c>
      <c r="D81" s="6">
        <v>16.510999999999999</v>
      </c>
      <c r="E81" s="4">
        <f t="shared" si="26"/>
        <v>303</v>
      </c>
      <c r="F81" s="4">
        <f t="shared" si="31"/>
        <v>291.89999999999998</v>
      </c>
      <c r="G81">
        <v>293.8</v>
      </c>
      <c r="H81" s="4">
        <v>12.5</v>
      </c>
      <c r="I81">
        <f t="shared" si="32"/>
        <v>3.4031250000000002</v>
      </c>
    </row>
    <row r="82" spans="1:9" ht="20.100000000000001" customHeight="1" thickBot="1">
      <c r="A82" s="3" t="s">
        <v>38</v>
      </c>
      <c r="B82" t="s">
        <v>25</v>
      </c>
      <c r="C82" t="s">
        <v>9</v>
      </c>
      <c r="D82" s="6">
        <v>15.313000000000001</v>
      </c>
      <c r="E82" s="4">
        <f t="shared" si="26"/>
        <v>303</v>
      </c>
      <c r="F82" s="4">
        <f>20.9+273</f>
        <v>293.89999999999998</v>
      </c>
      <c r="G82">
        <v>293.8</v>
      </c>
      <c r="H82" s="4">
        <v>12.5</v>
      </c>
      <c r="I82">
        <f>1.875*27.5*27.5/1000</f>
        <v>1.41796875</v>
      </c>
    </row>
    <row r="83" spans="1:9" ht="20.100000000000001" customHeight="1" thickBot="1">
      <c r="A83" s="3" t="s">
        <v>38</v>
      </c>
      <c r="B83" t="s">
        <v>25</v>
      </c>
      <c r="C83">
        <v>0</v>
      </c>
      <c r="D83" s="6">
        <v>16.024999999999999</v>
      </c>
      <c r="E83" s="4">
        <f t="shared" si="26"/>
        <v>303</v>
      </c>
      <c r="F83" s="4">
        <f t="shared" ref="F83:F86" si="33">20.9+273</f>
        <v>293.89999999999998</v>
      </c>
      <c r="G83">
        <v>293.8</v>
      </c>
      <c r="H83" s="4">
        <v>12.5</v>
      </c>
      <c r="I83">
        <f t="shared" ref="I83:I86" si="34">1.875*27.5*27.5/1000</f>
        <v>1.41796875</v>
      </c>
    </row>
    <row r="84" spans="1:9" ht="20.100000000000001" customHeight="1" thickBot="1">
      <c r="A84" s="3" t="s">
        <v>38</v>
      </c>
      <c r="B84" t="s">
        <v>25</v>
      </c>
      <c r="C84">
        <v>15</v>
      </c>
      <c r="D84" s="6">
        <v>18.077000000000002</v>
      </c>
      <c r="E84" s="4">
        <f t="shared" si="26"/>
        <v>303</v>
      </c>
      <c r="F84" s="4">
        <f t="shared" si="33"/>
        <v>293.89999999999998</v>
      </c>
      <c r="G84">
        <v>293.8</v>
      </c>
      <c r="H84" s="4">
        <v>12.5</v>
      </c>
      <c r="I84">
        <f t="shared" si="34"/>
        <v>1.41796875</v>
      </c>
    </row>
    <row r="85" spans="1:9" ht="20.100000000000001" customHeight="1" thickBot="1">
      <c r="A85" s="3" t="s">
        <v>38</v>
      </c>
      <c r="B85" t="s">
        <v>25</v>
      </c>
      <c r="C85">
        <v>30</v>
      </c>
      <c r="D85" s="6">
        <v>18.582000000000001</v>
      </c>
      <c r="E85" s="4">
        <f t="shared" si="26"/>
        <v>303</v>
      </c>
      <c r="F85" s="4">
        <f t="shared" si="33"/>
        <v>293.89999999999998</v>
      </c>
      <c r="G85">
        <v>293.8</v>
      </c>
      <c r="H85" s="4">
        <v>12.5</v>
      </c>
      <c r="I85">
        <f t="shared" si="34"/>
        <v>1.41796875</v>
      </c>
    </row>
    <row r="86" spans="1:9" ht="20.100000000000001" customHeight="1" thickBot="1">
      <c r="A86" s="3" t="s">
        <v>38</v>
      </c>
      <c r="B86" t="s">
        <v>25</v>
      </c>
      <c r="C86">
        <v>45</v>
      </c>
      <c r="D86" s="6">
        <v>18.795000000000002</v>
      </c>
      <c r="E86" s="4">
        <f t="shared" si="26"/>
        <v>303</v>
      </c>
      <c r="F86" s="4">
        <f t="shared" si="33"/>
        <v>293.89999999999998</v>
      </c>
      <c r="G86">
        <v>293.8</v>
      </c>
      <c r="H86" s="4">
        <v>12.5</v>
      </c>
      <c r="I86">
        <f t="shared" si="34"/>
        <v>1.41796875</v>
      </c>
    </row>
    <row r="87" spans="1:9" ht="20.100000000000001" customHeight="1" thickBot="1">
      <c r="A87" s="3" t="s">
        <v>38</v>
      </c>
      <c r="B87" t="s">
        <v>26</v>
      </c>
      <c r="C87" t="s">
        <v>9</v>
      </c>
      <c r="D87" s="6">
        <v>16.007999999999999</v>
      </c>
      <c r="E87" s="4">
        <f t="shared" si="26"/>
        <v>303</v>
      </c>
      <c r="F87" s="4">
        <f>273+21.5</f>
        <v>294.5</v>
      </c>
      <c r="G87">
        <v>293.8</v>
      </c>
      <c r="H87" s="4">
        <v>12.5</v>
      </c>
      <c r="I87">
        <f>1.875*27.5*27.5/1000</f>
        <v>1.41796875</v>
      </c>
    </row>
    <row r="88" spans="1:9" ht="20.100000000000001" customHeight="1" thickBot="1">
      <c r="A88" s="3" t="s">
        <v>38</v>
      </c>
      <c r="B88" t="s">
        <v>26</v>
      </c>
      <c r="C88">
        <v>0</v>
      </c>
      <c r="D88" s="6">
        <v>15.173</v>
      </c>
      <c r="E88" s="4">
        <f t="shared" si="26"/>
        <v>303</v>
      </c>
      <c r="F88" s="4">
        <f t="shared" ref="F88:F91" si="35">273+21.5</f>
        <v>294.5</v>
      </c>
      <c r="G88">
        <v>293.8</v>
      </c>
      <c r="H88" s="4">
        <v>12.5</v>
      </c>
      <c r="I88">
        <f t="shared" ref="I88:I91" si="36">1.875*27.5*27.5/1000</f>
        <v>1.41796875</v>
      </c>
    </row>
    <row r="89" spans="1:9" ht="20.100000000000001" customHeight="1" thickBot="1">
      <c r="A89" s="3" t="s">
        <v>38</v>
      </c>
      <c r="B89" t="s">
        <v>26</v>
      </c>
      <c r="C89">
        <v>15</v>
      </c>
      <c r="D89" s="6">
        <v>21.13</v>
      </c>
      <c r="E89" s="4">
        <f t="shared" si="26"/>
        <v>303</v>
      </c>
      <c r="F89" s="4">
        <f t="shared" si="35"/>
        <v>294.5</v>
      </c>
      <c r="G89">
        <v>293.8</v>
      </c>
      <c r="H89" s="4">
        <v>12.5</v>
      </c>
      <c r="I89">
        <f t="shared" si="36"/>
        <v>1.41796875</v>
      </c>
    </row>
    <row r="90" spans="1:9" ht="20.100000000000001" customHeight="1" thickBot="1">
      <c r="A90" s="3" t="s">
        <v>38</v>
      </c>
      <c r="B90" t="s">
        <v>26</v>
      </c>
      <c r="C90">
        <v>30</v>
      </c>
      <c r="D90" s="6">
        <v>22.824999999999999</v>
      </c>
      <c r="E90" s="4">
        <f t="shared" si="26"/>
        <v>303</v>
      </c>
      <c r="F90" s="4">
        <f t="shared" si="35"/>
        <v>294.5</v>
      </c>
      <c r="G90">
        <v>293.8</v>
      </c>
      <c r="H90" s="4">
        <v>12.5</v>
      </c>
      <c r="I90">
        <f t="shared" si="36"/>
        <v>1.41796875</v>
      </c>
    </row>
    <row r="91" spans="1:9" ht="20.100000000000001" customHeight="1" thickBot="1">
      <c r="A91" s="3" t="s">
        <v>38</v>
      </c>
      <c r="B91" t="s">
        <v>26</v>
      </c>
      <c r="C91">
        <v>45</v>
      </c>
      <c r="D91" s="6">
        <v>23.931000000000001</v>
      </c>
      <c r="E91" s="4">
        <f t="shared" si="26"/>
        <v>303</v>
      </c>
      <c r="F91" s="4">
        <f t="shared" si="35"/>
        <v>294.5</v>
      </c>
      <c r="G91">
        <v>293.8</v>
      </c>
      <c r="H91" s="4">
        <v>12.5</v>
      </c>
      <c r="I91">
        <f t="shared" si="36"/>
        <v>1.41796875</v>
      </c>
    </row>
    <row r="92" spans="1:9" ht="20.100000000000001" customHeight="1" thickBot="1">
      <c r="A92" s="3" t="s">
        <v>38</v>
      </c>
      <c r="B92" t="s">
        <v>27</v>
      </c>
      <c r="C92" t="s">
        <v>9</v>
      </c>
      <c r="D92" s="6">
        <v>17.225000000000001</v>
      </c>
      <c r="E92" s="4">
        <f>273+25</f>
        <v>298</v>
      </c>
      <c r="F92">
        <f>273+20.1</f>
        <v>293.10000000000002</v>
      </c>
      <c r="G92">
        <v>293.8</v>
      </c>
      <c r="H92" s="4">
        <v>12.5</v>
      </c>
      <c r="I92">
        <f>1.625*27.5*27.5/1000</f>
        <v>1.2289062500000001</v>
      </c>
    </row>
    <row r="93" spans="1:9" ht="20.100000000000001" customHeight="1" thickBot="1">
      <c r="A93" s="3" t="s">
        <v>38</v>
      </c>
      <c r="B93" t="s">
        <v>27</v>
      </c>
      <c r="C93">
        <v>0</v>
      </c>
      <c r="D93" s="6">
        <v>15.366</v>
      </c>
      <c r="E93" s="4">
        <f t="shared" ref="E93:E121" si="37">273+25</f>
        <v>298</v>
      </c>
      <c r="F93">
        <f t="shared" ref="F93:F96" si="38">273+20.1</f>
        <v>293.10000000000002</v>
      </c>
      <c r="G93">
        <v>293.8</v>
      </c>
      <c r="H93" s="4">
        <v>12.5</v>
      </c>
      <c r="I93">
        <f t="shared" ref="I93:I96" si="39">1.625*27.5*27.5/1000</f>
        <v>1.2289062500000001</v>
      </c>
    </row>
    <row r="94" spans="1:9" ht="20.100000000000001" customHeight="1" thickBot="1">
      <c r="A94" s="3" t="s">
        <v>38</v>
      </c>
      <c r="B94" t="s">
        <v>27</v>
      </c>
      <c r="C94">
        <v>15</v>
      </c>
      <c r="D94" s="6">
        <v>19.402000000000001</v>
      </c>
      <c r="E94" s="4">
        <f t="shared" si="37"/>
        <v>298</v>
      </c>
      <c r="F94">
        <f t="shared" si="38"/>
        <v>293.10000000000002</v>
      </c>
      <c r="G94">
        <v>293.8</v>
      </c>
      <c r="H94" s="4">
        <v>12.5</v>
      </c>
      <c r="I94">
        <f t="shared" si="39"/>
        <v>1.2289062500000001</v>
      </c>
    </row>
    <row r="95" spans="1:9" ht="20.100000000000001" customHeight="1" thickBot="1">
      <c r="A95" s="3" t="s">
        <v>38</v>
      </c>
      <c r="B95" t="s">
        <v>27</v>
      </c>
      <c r="C95">
        <v>30</v>
      </c>
      <c r="D95" s="6">
        <v>24.562000000000001</v>
      </c>
      <c r="E95" s="4">
        <f t="shared" si="37"/>
        <v>298</v>
      </c>
      <c r="F95">
        <f t="shared" si="38"/>
        <v>293.10000000000002</v>
      </c>
      <c r="G95">
        <v>293.8</v>
      </c>
      <c r="H95" s="4">
        <v>12.5</v>
      </c>
      <c r="I95">
        <f t="shared" si="39"/>
        <v>1.2289062500000001</v>
      </c>
    </row>
    <row r="96" spans="1:9" ht="20.100000000000001" customHeight="1" thickBot="1">
      <c r="A96" s="3" t="s">
        <v>38</v>
      </c>
      <c r="B96" t="s">
        <v>27</v>
      </c>
      <c r="C96">
        <v>45</v>
      </c>
      <c r="D96" s="6">
        <v>27.710999999999999</v>
      </c>
      <c r="E96" s="4">
        <f t="shared" si="37"/>
        <v>298</v>
      </c>
      <c r="F96">
        <f t="shared" si="38"/>
        <v>293.10000000000002</v>
      </c>
      <c r="G96">
        <v>293.8</v>
      </c>
      <c r="H96" s="4">
        <v>12.5</v>
      </c>
      <c r="I96">
        <f t="shared" si="39"/>
        <v>1.2289062500000001</v>
      </c>
    </row>
    <row r="97" spans="1:9" ht="20.100000000000001" customHeight="1" thickBot="1">
      <c r="A97" s="3" t="s">
        <v>38</v>
      </c>
      <c r="B97" t="s">
        <v>28</v>
      </c>
      <c r="C97" t="s">
        <v>9</v>
      </c>
      <c r="D97" s="6">
        <v>14.965999999999999</v>
      </c>
      <c r="E97" s="4">
        <f t="shared" si="37"/>
        <v>298</v>
      </c>
      <c r="F97">
        <f>273+21.3</f>
        <v>294.3</v>
      </c>
      <c r="G97">
        <v>293.8</v>
      </c>
      <c r="H97" s="4">
        <v>12.5</v>
      </c>
      <c r="I97">
        <f>1.875*27.5*27.5/1000</f>
        <v>1.41796875</v>
      </c>
    </row>
    <row r="98" spans="1:9" ht="20.100000000000001" customHeight="1" thickBot="1">
      <c r="A98" s="3" t="s">
        <v>38</v>
      </c>
      <c r="B98" t="s">
        <v>28</v>
      </c>
      <c r="C98">
        <v>0</v>
      </c>
      <c r="D98" s="4">
        <v>15.626189999999999</v>
      </c>
      <c r="E98" s="4">
        <f t="shared" si="37"/>
        <v>298</v>
      </c>
      <c r="F98">
        <f t="shared" ref="F98:F101" si="40">273+21.3</f>
        <v>294.3</v>
      </c>
      <c r="G98">
        <v>293.8</v>
      </c>
      <c r="H98" s="4">
        <v>12.5</v>
      </c>
      <c r="I98">
        <f t="shared" ref="I98:I101" si="41">1.875*27.5*27.5/1000</f>
        <v>1.41796875</v>
      </c>
    </row>
    <row r="99" spans="1:9" ht="20.100000000000001" customHeight="1" thickBot="1">
      <c r="A99" s="3" t="s">
        <v>38</v>
      </c>
      <c r="B99" t="s">
        <v>28</v>
      </c>
      <c r="C99">
        <v>15</v>
      </c>
      <c r="D99" s="6">
        <v>19.210999999999999</v>
      </c>
      <c r="E99" s="4">
        <f t="shared" si="37"/>
        <v>298</v>
      </c>
      <c r="F99">
        <f t="shared" si="40"/>
        <v>294.3</v>
      </c>
      <c r="G99">
        <v>293.8</v>
      </c>
      <c r="H99" s="4">
        <v>12.5</v>
      </c>
      <c r="I99">
        <f t="shared" si="41"/>
        <v>1.41796875</v>
      </c>
    </row>
    <row r="100" spans="1:9" ht="20.100000000000001" customHeight="1" thickBot="1">
      <c r="A100" s="3" t="s">
        <v>38</v>
      </c>
      <c r="B100" t="s">
        <v>28</v>
      </c>
      <c r="C100">
        <v>30</v>
      </c>
      <c r="D100" s="6">
        <v>24.283000000000001</v>
      </c>
      <c r="E100" s="4">
        <f t="shared" si="37"/>
        <v>298</v>
      </c>
      <c r="F100">
        <f t="shared" si="40"/>
        <v>294.3</v>
      </c>
      <c r="G100">
        <v>293.8</v>
      </c>
      <c r="H100" s="4">
        <v>12.5</v>
      </c>
      <c r="I100">
        <f t="shared" si="41"/>
        <v>1.41796875</v>
      </c>
    </row>
    <row r="101" spans="1:9" ht="20.100000000000001" customHeight="1" thickBot="1">
      <c r="A101" s="3" t="s">
        <v>38</v>
      </c>
      <c r="B101" t="s">
        <v>28</v>
      </c>
      <c r="C101">
        <v>45</v>
      </c>
      <c r="D101" s="6">
        <v>28.117000000000001</v>
      </c>
      <c r="E101" s="4">
        <f t="shared" si="37"/>
        <v>298</v>
      </c>
      <c r="F101">
        <f t="shared" si="40"/>
        <v>294.3</v>
      </c>
      <c r="G101">
        <v>293.8</v>
      </c>
      <c r="H101" s="4">
        <v>12.5</v>
      </c>
      <c r="I101">
        <f t="shared" si="41"/>
        <v>1.41796875</v>
      </c>
    </row>
    <row r="102" spans="1:9" ht="20.100000000000001" customHeight="1" thickBot="1">
      <c r="A102" s="3" t="s">
        <v>38</v>
      </c>
      <c r="B102" t="s">
        <v>29</v>
      </c>
      <c r="C102" t="s">
        <v>9</v>
      </c>
      <c r="D102" s="6">
        <v>14.568</v>
      </c>
      <c r="E102" s="4">
        <f t="shared" si="37"/>
        <v>298</v>
      </c>
      <c r="F102">
        <f>20.7+273</f>
        <v>293.7</v>
      </c>
      <c r="G102">
        <v>293.8</v>
      </c>
      <c r="H102" s="5">
        <v>4.4000000000000004</v>
      </c>
      <c r="I102">
        <f>0.375*27.5*27.5/1000</f>
        <v>0.28359374999999998</v>
      </c>
    </row>
    <row r="103" spans="1:9" ht="20.100000000000001" customHeight="1" thickBot="1">
      <c r="A103" s="3" t="s">
        <v>38</v>
      </c>
      <c r="B103" t="s">
        <v>29</v>
      </c>
      <c r="C103">
        <v>0</v>
      </c>
      <c r="D103" s="6">
        <v>14.43</v>
      </c>
      <c r="E103" s="4">
        <f t="shared" si="37"/>
        <v>298</v>
      </c>
      <c r="F103">
        <f t="shared" ref="F103:F106" si="42">20.7+273</f>
        <v>293.7</v>
      </c>
      <c r="G103">
        <v>293.8</v>
      </c>
      <c r="H103" s="5">
        <v>4.4000000000000004</v>
      </c>
      <c r="I103">
        <f t="shared" ref="I103:I106" si="43">0.375*27.5*27.5/1000</f>
        <v>0.28359374999999998</v>
      </c>
    </row>
    <row r="104" spans="1:9" ht="20.100000000000001" customHeight="1" thickBot="1">
      <c r="A104" s="3" t="s">
        <v>38</v>
      </c>
      <c r="B104" t="s">
        <v>29</v>
      </c>
      <c r="C104">
        <v>15</v>
      </c>
      <c r="D104" s="6">
        <v>17.349</v>
      </c>
      <c r="E104" s="4">
        <f t="shared" si="37"/>
        <v>298</v>
      </c>
      <c r="F104">
        <f t="shared" si="42"/>
        <v>293.7</v>
      </c>
      <c r="G104">
        <v>293.8</v>
      </c>
      <c r="H104" s="5">
        <v>4.4000000000000004</v>
      </c>
      <c r="I104">
        <f t="shared" si="43"/>
        <v>0.28359374999999998</v>
      </c>
    </row>
    <row r="105" spans="1:9" ht="20.100000000000001" customHeight="1" thickBot="1">
      <c r="A105" s="3" t="s">
        <v>38</v>
      </c>
      <c r="B105" t="s">
        <v>29</v>
      </c>
      <c r="C105">
        <v>30</v>
      </c>
      <c r="D105" s="6">
        <v>19.666</v>
      </c>
      <c r="E105" s="4">
        <f t="shared" si="37"/>
        <v>298</v>
      </c>
      <c r="F105">
        <f t="shared" si="42"/>
        <v>293.7</v>
      </c>
      <c r="G105">
        <v>293.8</v>
      </c>
      <c r="H105" s="5">
        <v>4.4000000000000004</v>
      </c>
      <c r="I105">
        <f t="shared" si="43"/>
        <v>0.28359374999999998</v>
      </c>
    </row>
    <row r="106" spans="1:9" ht="20.100000000000001" customHeight="1" thickBot="1">
      <c r="A106" s="3" t="s">
        <v>38</v>
      </c>
      <c r="B106" t="s">
        <v>29</v>
      </c>
      <c r="C106">
        <v>45</v>
      </c>
      <c r="D106" s="6">
        <v>21.745000000000001</v>
      </c>
      <c r="E106" s="4">
        <f t="shared" si="37"/>
        <v>298</v>
      </c>
      <c r="F106">
        <f t="shared" si="42"/>
        <v>293.7</v>
      </c>
      <c r="G106">
        <v>293.8</v>
      </c>
      <c r="H106" s="5">
        <v>4.4000000000000004</v>
      </c>
      <c r="I106">
        <f t="shared" si="43"/>
        <v>0.28359374999999998</v>
      </c>
    </row>
    <row r="107" spans="1:9" ht="20.100000000000001" customHeight="1" thickBot="1">
      <c r="A107" s="3" t="s">
        <v>38</v>
      </c>
      <c r="B107" t="s">
        <v>30</v>
      </c>
      <c r="C107" t="s">
        <v>9</v>
      </c>
      <c r="D107" s="6">
        <v>19.422000000000001</v>
      </c>
      <c r="E107" s="4">
        <f t="shared" si="37"/>
        <v>298</v>
      </c>
      <c r="F107">
        <f>273+22.1</f>
        <v>295.10000000000002</v>
      </c>
      <c r="G107">
        <v>293.8</v>
      </c>
      <c r="H107" s="5">
        <v>4.4000000000000004</v>
      </c>
      <c r="I107">
        <f>3*27.5*27.5/1000</f>
        <v>2.2687499999999998</v>
      </c>
    </row>
    <row r="108" spans="1:9" ht="20.100000000000001" customHeight="1" thickBot="1">
      <c r="A108" s="3" t="s">
        <v>38</v>
      </c>
      <c r="B108" t="s">
        <v>30</v>
      </c>
      <c r="C108">
        <v>0</v>
      </c>
      <c r="D108" s="6">
        <v>16.114999999999998</v>
      </c>
      <c r="E108" s="4">
        <f t="shared" si="37"/>
        <v>298</v>
      </c>
      <c r="F108">
        <f t="shared" ref="F108:F111" si="44">273+22.1</f>
        <v>295.10000000000002</v>
      </c>
      <c r="G108">
        <v>293.8</v>
      </c>
      <c r="H108" s="5">
        <v>4.4000000000000004</v>
      </c>
      <c r="I108">
        <f t="shared" ref="I108:I111" si="45">3*27.5*27.5/1000</f>
        <v>2.2687499999999998</v>
      </c>
    </row>
    <row r="109" spans="1:9" ht="20.100000000000001" customHeight="1" thickBot="1">
      <c r="A109" s="3" t="s">
        <v>38</v>
      </c>
      <c r="B109" t="s">
        <v>30</v>
      </c>
      <c r="C109">
        <v>15</v>
      </c>
      <c r="D109" s="6">
        <v>20.748000000000001</v>
      </c>
      <c r="E109" s="4">
        <f t="shared" si="37"/>
        <v>298</v>
      </c>
      <c r="F109">
        <f t="shared" si="44"/>
        <v>295.10000000000002</v>
      </c>
      <c r="G109">
        <v>293.8</v>
      </c>
      <c r="H109" s="5">
        <v>4.4000000000000004</v>
      </c>
      <c r="I109">
        <f t="shared" si="45"/>
        <v>2.2687499999999998</v>
      </c>
    </row>
    <row r="110" spans="1:9" ht="20.100000000000001" customHeight="1" thickBot="1">
      <c r="A110" s="3" t="s">
        <v>38</v>
      </c>
      <c r="B110" t="s">
        <v>30</v>
      </c>
      <c r="C110">
        <v>30</v>
      </c>
      <c r="D110" s="6">
        <v>25.986999999999998</v>
      </c>
      <c r="E110" s="4">
        <f t="shared" si="37"/>
        <v>298</v>
      </c>
      <c r="F110">
        <f t="shared" si="44"/>
        <v>295.10000000000002</v>
      </c>
      <c r="G110">
        <v>293.8</v>
      </c>
      <c r="H110" s="5">
        <v>4.4000000000000004</v>
      </c>
      <c r="I110">
        <f t="shared" si="45"/>
        <v>2.2687499999999998</v>
      </c>
    </row>
    <row r="111" spans="1:9" ht="20.100000000000001" customHeight="1" thickBot="1">
      <c r="A111" s="3" t="s">
        <v>38</v>
      </c>
      <c r="B111" t="s">
        <v>30</v>
      </c>
      <c r="C111">
        <v>45</v>
      </c>
      <c r="D111" s="6">
        <v>30.29</v>
      </c>
      <c r="E111" s="4">
        <f t="shared" si="37"/>
        <v>298</v>
      </c>
      <c r="F111">
        <f t="shared" si="44"/>
        <v>295.10000000000002</v>
      </c>
      <c r="G111">
        <v>293.8</v>
      </c>
      <c r="H111" s="5">
        <v>4.4000000000000004</v>
      </c>
      <c r="I111">
        <f t="shared" si="45"/>
        <v>2.2687499999999998</v>
      </c>
    </row>
    <row r="112" spans="1:9" ht="20.100000000000001" customHeight="1" thickBot="1">
      <c r="A112" s="3" t="s">
        <v>38</v>
      </c>
      <c r="B112" t="s">
        <v>31</v>
      </c>
      <c r="C112" t="s">
        <v>9</v>
      </c>
      <c r="D112" s="6">
        <v>14.343</v>
      </c>
      <c r="E112" s="4">
        <f t="shared" si="37"/>
        <v>298</v>
      </c>
      <c r="F112">
        <f>20.4+273</f>
        <v>293.39999999999998</v>
      </c>
      <c r="G112">
        <v>293.8</v>
      </c>
      <c r="H112" s="5">
        <v>4.4000000000000004</v>
      </c>
      <c r="I112">
        <f>3.5*27.5*27.5/1000</f>
        <v>2.6468750000000001</v>
      </c>
    </row>
    <row r="113" spans="1:9" ht="20.100000000000001" customHeight="1" thickBot="1">
      <c r="A113" s="3" t="s">
        <v>38</v>
      </c>
      <c r="B113" t="s">
        <v>31</v>
      </c>
      <c r="C113">
        <v>0</v>
      </c>
      <c r="D113" s="6">
        <v>14.002000000000001</v>
      </c>
      <c r="E113" s="4">
        <f t="shared" si="37"/>
        <v>298</v>
      </c>
      <c r="F113">
        <f t="shared" ref="F113:F116" si="46">20.4+273</f>
        <v>293.39999999999998</v>
      </c>
      <c r="G113">
        <v>293.8</v>
      </c>
      <c r="H113" s="5">
        <v>4.4000000000000004</v>
      </c>
      <c r="I113">
        <f t="shared" ref="I113:I116" si="47">3.5*27.5*27.5/1000</f>
        <v>2.6468750000000001</v>
      </c>
    </row>
    <row r="114" spans="1:9" ht="20.100000000000001" customHeight="1" thickBot="1">
      <c r="A114" s="3" t="s">
        <v>38</v>
      </c>
      <c r="B114" t="s">
        <v>31</v>
      </c>
      <c r="C114">
        <v>15</v>
      </c>
      <c r="D114" s="6">
        <v>21.884</v>
      </c>
      <c r="E114" s="4">
        <f t="shared" si="37"/>
        <v>298</v>
      </c>
      <c r="F114">
        <f t="shared" si="46"/>
        <v>293.39999999999998</v>
      </c>
      <c r="G114">
        <v>293.8</v>
      </c>
      <c r="H114" s="5">
        <v>4.4000000000000004</v>
      </c>
      <c r="I114">
        <f t="shared" si="47"/>
        <v>2.6468750000000001</v>
      </c>
    </row>
    <row r="115" spans="1:9" ht="20.100000000000001" customHeight="1" thickBot="1">
      <c r="A115" s="3" t="s">
        <v>38</v>
      </c>
      <c r="B115" t="s">
        <v>31</v>
      </c>
      <c r="C115">
        <v>30</v>
      </c>
      <c r="D115" s="6">
        <v>23.794</v>
      </c>
      <c r="E115" s="4">
        <f t="shared" si="37"/>
        <v>298</v>
      </c>
      <c r="F115">
        <f t="shared" si="46"/>
        <v>293.39999999999998</v>
      </c>
      <c r="G115">
        <v>293.8</v>
      </c>
      <c r="H115" s="5">
        <v>4.4000000000000004</v>
      </c>
      <c r="I115">
        <f t="shared" si="47"/>
        <v>2.6468750000000001</v>
      </c>
    </row>
    <row r="116" spans="1:9" ht="20.100000000000001" customHeight="1" thickBot="1">
      <c r="A116" s="3" t="s">
        <v>38</v>
      </c>
      <c r="B116" t="s">
        <v>31</v>
      </c>
      <c r="C116">
        <v>45</v>
      </c>
      <c r="D116" s="6">
        <v>25.74</v>
      </c>
      <c r="E116" s="4">
        <f t="shared" si="37"/>
        <v>298</v>
      </c>
      <c r="F116">
        <f t="shared" si="46"/>
        <v>293.39999999999998</v>
      </c>
      <c r="G116">
        <v>293.8</v>
      </c>
      <c r="H116" s="5">
        <v>4.4000000000000004</v>
      </c>
      <c r="I116">
        <f t="shared" si="47"/>
        <v>2.6468750000000001</v>
      </c>
    </row>
    <row r="117" spans="1:9" ht="20.100000000000001" customHeight="1" thickBot="1">
      <c r="A117" s="3" t="s">
        <v>38</v>
      </c>
      <c r="B117" t="s">
        <v>32</v>
      </c>
      <c r="C117" t="s">
        <v>9</v>
      </c>
      <c r="D117" s="6">
        <v>14.69</v>
      </c>
      <c r="E117" s="4">
        <f t="shared" si="37"/>
        <v>298</v>
      </c>
      <c r="F117">
        <f>20.6+273</f>
        <v>293.60000000000002</v>
      </c>
      <c r="G117">
        <v>293.8</v>
      </c>
      <c r="H117" s="5">
        <v>4.4000000000000004</v>
      </c>
      <c r="I117">
        <f>0.875*27.5*27.5/1000</f>
        <v>0.66171875000000002</v>
      </c>
    </row>
    <row r="118" spans="1:9" ht="20.100000000000001" customHeight="1" thickBot="1">
      <c r="A118" s="3" t="s">
        <v>38</v>
      </c>
      <c r="B118" t="s">
        <v>32</v>
      </c>
      <c r="C118">
        <v>0</v>
      </c>
      <c r="D118" s="6">
        <v>19.350999999999999</v>
      </c>
      <c r="E118" s="4">
        <f t="shared" si="37"/>
        <v>298</v>
      </c>
      <c r="F118">
        <f t="shared" ref="F118:F121" si="48">20.6+273</f>
        <v>293.60000000000002</v>
      </c>
      <c r="G118">
        <v>293.8</v>
      </c>
      <c r="H118" s="5">
        <v>4.4000000000000004</v>
      </c>
      <c r="I118">
        <f t="shared" ref="I118:I121" si="49">0.875*27.5*27.5/1000</f>
        <v>0.66171875000000002</v>
      </c>
    </row>
    <row r="119" spans="1:9" ht="20.100000000000001" customHeight="1" thickBot="1">
      <c r="A119" s="3" t="s">
        <v>38</v>
      </c>
      <c r="B119" t="s">
        <v>32</v>
      </c>
      <c r="C119">
        <v>15</v>
      </c>
      <c r="D119" s="6">
        <v>53.720999999999997</v>
      </c>
      <c r="E119" s="4">
        <f t="shared" si="37"/>
        <v>298</v>
      </c>
      <c r="F119">
        <f t="shared" si="48"/>
        <v>293.60000000000002</v>
      </c>
      <c r="G119">
        <v>293.8</v>
      </c>
      <c r="H119" s="5">
        <v>4.4000000000000004</v>
      </c>
      <c r="I119">
        <f t="shared" si="49"/>
        <v>0.66171875000000002</v>
      </c>
    </row>
    <row r="120" spans="1:9" ht="20.100000000000001" customHeight="1" thickBot="1">
      <c r="A120" s="3" t="s">
        <v>38</v>
      </c>
      <c r="B120" t="s">
        <v>32</v>
      </c>
      <c r="C120">
        <v>30</v>
      </c>
      <c r="D120" s="6">
        <v>68.367000000000004</v>
      </c>
      <c r="E120" s="4">
        <f t="shared" si="37"/>
        <v>298</v>
      </c>
      <c r="F120">
        <f t="shared" si="48"/>
        <v>293.60000000000002</v>
      </c>
      <c r="G120">
        <v>293.8</v>
      </c>
      <c r="H120" s="5">
        <v>4.4000000000000004</v>
      </c>
      <c r="I120">
        <f t="shared" si="49"/>
        <v>0.66171875000000002</v>
      </c>
    </row>
    <row r="121" spans="1:9" ht="20.100000000000001" customHeight="1" thickBot="1">
      <c r="A121" s="3" t="s">
        <v>38</v>
      </c>
      <c r="B121" t="s">
        <v>32</v>
      </c>
      <c r="C121">
        <v>45</v>
      </c>
      <c r="D121" s="6">
        <v>82.085999999999999</v>
      </c>
      <c r="E121" s="4">
        <f t="shared" si="37"/>
        <v>298</v>
      </c>
      <c r="F121">
        <f t="shared" si="48"/>
        <v>293.60000000000002</v>
      </c>
      <c r="G121">
        <v>293.8</v>
      </c>
      <c r="H121" s="5">
        <v>4.4000000000000004</v>
      </c>
      <c r="I121">
        <f t="shared" si="49"/>
        <v>0.66171875000000002</v>
      </c>
    </row>
    <row r="122" spans="1:9" ht="20.100000000000001" customHeight="1">
      <c r="A122" s="3" t="s">
        <v>38</v>
      </c>
      <c r="B122" t="s">
        <v>33</v>
      </c>
      <c r="C122" t="s">
        <v>9</v>
      </c>
      <c r="D122" s="8" t="s">
        <v>37</v>
      </c>
      <c r="E122" s="10" t="s">
        <v>37</v>
      </c>
      <c r="F122" s="10" t="s">
        <v>37</v>
      </c>
      <c r="G122" s="10" t="s">
        <v>37</v>
      </c>
      <c r="H122" s="10" t="s">
        <v>37</v>
      </c>
      <c r="I122" s="10" t="s">
        <v>37</v>
      </c>
    </row>
    <row r="123" spans="1:9" ht="20.100000000000001" customHeight="1">
      <c r="A123" s="3" t="s">
        <v>38</v>
      </c>
      <c r="B123" t="s">
        <v>33</v>
      </c>
      <c r="C123">
        <v>0</v>
      </c>
      <c r="D123" s="8" t="s">
        <v>37</v>
      </c>
      <c r="E123" s="10" t="s">
        <v>37</v>
      </c>
      <c r="F123" s="10" t="s">
        <v>37</v>
      </c>
      <c r="G123" s="10" t="s">
        <v>37</v>
      </c>
      <c r="H123" s="10" t="s">
        <v>37</v>
      </c>
      <c r="I123" s="10" t="s">
        <v>37</v>
      </c>
    </row>
    <row r="124" spans="1:9" ht="20.100000000000001" customHeight="1">
      <c r="A124" s="3" t="s">
        <v>38</v>
      </c>
      <c r="B124" t="s">
        <v>33</v>
      </c>
      <c r="C124">
        <v>15</v>
      </c>
      <c r="D124" s="8" t="s">
        <v>37</v>
      </c>
      <c r="E124" s="10" t="s">
        <v>37</v>
      </c>
      <c r="F124" s="10" t="s">
        <v>37</v>
      </c>
      <c r="G124" s="10" t="s">
        <v>37</v>
      </c>
      <c r="H124" s="10" t="s">
        <v>37</v>
      </c>
      <c r="I124" s="10" t="s">
        <v>37</v>
      </c>
    </row>
    <row r="125" spans="1:9" ht="20.100000000000001" customHeight="1">
      <c r="A125" s="3" t="s">
        <v>38</v>
      </c>
      <c r="B125" t="s">
        <v>33</v>
      </c>
      <c r="C125">
        <v>30</v>
      </c>
      <c r="D125" s="8" t="s">
        <v>37</v>
      </c>
      <c r="E125" s="10" t="s">
        <v>37</v>
      </c>
      <c r="F125" s="10" t="s">
        <v>37</v>
      </c>
      <c r="G125" s="10" t="s">
        <v>37</v>
      </c>
      <c r="H125" s="10" t="s">
        <v>37</v>
      </c>
      <c r="I125" s="10" t="s">
        <v>37</v>
      </c>
    </row>
    <row r="126" spans="1:9" ht="20.100000000000001" customHeight="1">
      <c r="A126" s="3" t="s">
        <v>38</v>
      </c>
      <c r="B126" t="s">
        <v>33</v>
      </c>
      <c r="C126">
        <v>45</v>
      </c>
      <c r="D126" s="8" t="s">
        <v>37</v>
      </c>
      <c r="E126" s="10" t="s">
        <v>37</v>
      </c>
      <c r="F126" s="10" t="s">
        <v>37</v>
      </c>
      <c r="G126" s="10" t="s">
        <v>37</v>
      </c>
      <c r="H126" s="10" t="s">
        <v>37</v>
      </c>
      <c r="I126" s="10" t="s">
        <v>37</v>
      </c>
    </row>
    <row r="127" spans="1:9" ht="20.100000000000001" customHeight="1">
      <c r="A127" s="3" t="s">
        <v>38</v>
      </c>
      <c r="B127" t="s">
        <v>34</v>
      </c>
      <c r="C127" t="s">
        <v>9</v>
      </c>
      <c r="D127" s="8" t="s">
        <v>37</v>
      </c>
      <c r="E127" s="10" t="s">
        <v>37</v>
      </c>
      <c r="F127" s="10" t="s">
        <v>37</v>
      </c>
      <c r="G127" s="10" t="s">
        <v>37</v>
      </c>
      <c r="H127" s="10" t="s">
        <v>37</v>
      </c>
      <c r="I127" s="10" t="s">
        <v>37</v>
      </c>
    </row>
    <row r="128" spans="1:9" ht="20.100000000000001" customHeight="1">
      <c r="A128" s="3" t="s">
        <v>38</v>
      </c>
      <c r="B128" t="s">
        <v>34</v>
      </c>
      <c r="C128">
        <v>0</v>
      </c>
      <c r="D128" s="8" t="s">
        <v>37</v>
      </c>
      <c r="E128" s="10" t="s">
        <v>37</v>
      </c>
      <c r="F128" s="10" t="s">
        <v>37</v>
      </c>
      <c r="G128" s="10" t="s">
        <v>37</v>
      </c>
      <c r="H128" s="10" t="s">
        <v>37</v>
      </c>
      <c r="I128" s="10" t="s">
        <v>37</v>
      </c>
    </row>
    <row r="129" spans="1:9" ht="20.100000000000001" customHeight="1">
      <c r="A129" s="3" t="s">
        <v>38</v>
      </c>
      <c r="B129" t="s">
        <v>34</v>
      </c>
      <c r="C129">
        <v>15</v>
      </c>
      <c r="D129" s="8" t="s">
        <v>37</v>
      </c>
      <c r="E129" s="10" t="s">
        <v>37</v>
      </c>
      <c r="F129" s="10" t="s">
        <v>37</v>
      </c>
      <c r="G129" s="10" t="s">
        <v>37</v>
      </c>
      <c r="H129" s="10" t="s">
        <v>37</v>
      </c>
      <c r="I129" s="10" t="s">
        <v>37</v>
      </c>
    </row>
    <row r="130" spans="1:9" ht="20.100000000000001" customHeight="1">
      <c r="A130" s="3" t="s">
        <v>38</v>
      </c>
      <c r="B130" t="s">
        <v>34</v>
      </c>
      <c r="C130">
        <v>30</v>
      </c>
      <c r="D130" s="8" t="s">
        <v>37</v>
      </c>
      <c r="E130" s="10" t="s">
        <v>37</v>
      </c>
      <c r="F130" s="10" t="s">
        <v>37</v>
      </c>
      <c r="G130" s="10" t="s">
        <v>37</v>
      </c>
      <c r="H130" s="10" t="s">
        <v>37</v>
      </c>
      <c r="I130" s="10" t="s">
        <v>37</v>
      </c>
    </row>
    <row r="131" spans="1:9" ht="20.100000000000001" customHeight="1">
      <c r="A131" s="3" t="s">
        <v>38</v>
      </c>
      <c r="B131" t="s">
        <v>34</v>
      </c>
      <c r="C131">
        <v>45</v>
      </c>
      <c r="D131" s="8" t="s">
        <v>37</v>
      </c>
      <c r="E131" s="10" t="s">
        <v>37</v>
      </c>
      <c r="F131" s="10" t="s">
        <v>37</v>
      </c>
      <c r="G131" s="10" t="s">
        <v>37</v>
      </c>
      <c r="H131" s="10" t="s">
        <v>37</v>
      </c>
      <c r="I131" s="10" t="s">
        <v>37</v>
      </c>
    </row>
    <row r="132" spans="1:9" ht="20.100000000000001" customHeight="1">
      <c r="A132" s="3" t="s">
        <v>38</v>
      </c>
      <c r="B132" t="s">
        <v>35</v>
      </c>
      <c r="C132" t="s">
        <v>9</v>
      </c>
      <c r="D132" s="8" t="s">
        <v>37</v>
      </c>
      <c r="E132" s="10" t="s">
        <v>37</v>
      </c>
      <c r="F132" s="10" t="s">
        <v>37</v>
      </c>
      <c r="G132" s="10" t="s">
        <v>37</v>
      </c>
      <c r="H132" s="10" t="s">
        <v>37</v>
      </c>
      <c r="I132" s="10" t="s">
        <v>37</v>
      </c>
    </row>
    <row r="133" spans="1:9" ht="20.100000000000001" customHeight="1">
      <c r="A133" s="3" t="s">
        <v>38</v>
      </c>
      <c r="B133" t="s">
        <v>35</v>
      </c>
      <c r="C133">
        <v>0</v>
      </c>
      <c r="D133" s="8" t="s">
        <v>37</v>
      </c>
      <c r="E133" s="10" t="s">
        <v>37</v>
      </c>
      <c r="F133" s="10" t="s">
        <v>37</v>
      </c>
      <c r="G133" s="10" t="s">
        <v>37</v>
      </c>
      <c r="H133" s="10" t="s">
        <v>37</v>
      </c>
      <c r="I133" s="10" t="s">
        <v>37</v>
      </c>
    </row>
    <row r="134" spans="1:9" ht="20.100000000000001" customHeight="1">
      <c r="A134" s="3" t="s">
        <v>38</v>
      </c>
      <c r="B134" t="s">
        <v>35</v>
      </c>
      <c r="C134">
        <v>15</v>
      </c>
      <c r="D134" s="8" t="s">
        <v>37</v>
      </c>
      <c r="E134" s="10" t="s">
        <v>37</v>
      </c>
      <c r="F134" s="10" t="s">
        <v>37</v>
      </c>
      <c r="G134" s="10" t="s">
        <v>37</v>
      </c>
      <c r="H134" s="10" t="s">
        <v>37</v>
      </c>
      <c r="I134" s="10" t="s">
        <v>37</v>
      </c>
    </row>
    <row r="135" spans="1:9" ht="20.100000000000001" customHeight="1">
      <c r="A135" s="3" t="s">
        <v>38</v>
      </c>
      <c r="B135" t="s">
        <v>35</v>
      </c>
      <c r="C135">
        <v>30</v>
      </c>
      <c r="D135" s="8" t="s">
        <v>37</v>
      </c>
      <c r="E135" s="10" t="s">
        <v>37</v>
      </c>
      <c r="F135" s="10" t="s">
        <v>37</v>
      </c>
      <c r="G135" s="10" t="s">
        <v>37</v>
      </c>
      <c r="H135" s="10" t="s">
        <v>37</v>
      </c>
      <c r="I135" s="10" t="s">
        <v>37</v>
      </c>
    </row>
    <row r="136" spans="1:9" ht="20.100000000000001" customHeight="1">
      <c r="A136" s="3" t="s">
        <v>38</v>
      </c>
      <c r="B136" t="s">
        <v>35</v>
      </c>
      <c r="C136">
        <v>45</v>
      </c>
      <c r="D136" s="8" t="s">
        <v>37</v>
      </c>
      <c r="E136" s="10" t="s">
        <v>37</v>
      </c>
      <c r="F136" s="10" t="s">
        <v>37</v>
      </c>
      <c r="G136" s="10" t="s">
        <v>37</v>
      </c>
      <c r="H136" s="10" t="s">
        <v>37</v>
      </c>
      <c r="I136" s="10" t="s">
        <v>37</v>
      </c>
    </row>
    <row r="137" spans="1:9" ht="20.100000000000001" customHeight="1">
      <c r="A137" s="3" t="s">
        <v>38</v>
      </c>
      <c r="B137" t="s">
        <v>36</v>
      </c>
      <c r="C137" t="s">
        <v>9</v>
      </c>
      <c r="D137" s="8" t="s">
        <v>37</v>
      </c>
      <c r="E137" s="10" t="s">
        <v>37</v>
      </c>
      <c r="F137" s="10" t="s">
        <v>37</v>
      </c>
      <c r="G137" s="10" t="s">
        <v>37</v>
      </c>
      <c r="H137" s="10" t="s">
        <v>37</v>
      </c>
      <c r="I137" s="10" t="s">
        <v>37</v>
      </c>
    </row>
    <row r="138" spans="1:9" ht="20.100000000000001" customHeight="1">
      <c r="A138" s="3" t="s">
        <v>38</v>
      </c>
      <c r="B138" t="s">
        <v>36</v>
      </c>
      <c r="C138">
        <v>0</v>
      </c>
      <c r="D138" s="8" t="s">
        <v>37</v>
      </c>
      <c r="E138" s="10" t="s">
        <v>37</v>
      </c>
      <c r="F138" s="10" t="s">
        <v>37</v>
      </c>
      <c r="G138" s="10" t="s">
        <v>37</v>
      </c>
      <c r="H138" s="10" t="s">
        <v>37</v>
      </c>
      <c r="I138" s="10" t="s">
        <v>37</v>
      </c>
    </row>
    <row r="139" spans="1:9" ht="20.100000000000001" customHeight="1">
      <c r="A139" s="3" t="s">
        <v>38</v>
      </c>
      <c r="B139" t="s">
        <v>36</v>
      </c>
      <c r="C139">
        <v>15</v>
      </c>
      <c r="D139" s="8" t="s">
        <v>37</v>
      </c>
      <c r="E139" s="10" t="s">
        <v>37</v>
      </c>
      <c r="F139" s="10" t="s">
        <v>37</v>
      </c>
      <c r="G139" s="10" t="s">
        <v>37</v>
      </c>
      <c r="H139" s="10" t="s">
        <v>37</v>
      </c>
      <c r="I139" s="10" t="s">
        <v>37</v>
      </c>
    </row>
    <row r="140" spans="1:9" ht="20.100000000000001" customHeight="1">
      <c r="A140" s="3" t="s">
        <v>38</v>
      </c>
      <c r="B140" t="s">
        <v>36</v>
      </c>
      <c r="C140">
        <v>30</v>
      </c>
      <c r="D140" s="8" t="s">
        <v>37</v>
      </c>
      <c r="E140" s="10" t="s">
        <v>37</v>
      </c>
      <c r="F140" s="10" t="s">
        <v>37</v>
      </c>
      <c r="G140" s="10" t="s">
        <v>37</v>
      </c>
      <c r="H140" s="10" t="s">
        <v>37</v>
      </c>
      <c r="I140" s="10" t="s">
        <v>37</v>
      </c>
    </row>
    <row r="141" spans="1:9" ht="20.100000000000001" customHeight="1">
      <c r="A141" s="3" t="s">
        <v>38</v>
      </c>
      <c r="B141" t="s">
        <v>36</v>
      </c>
      <c r="C141">
        <v>45</v>
      </c>
      <c r="D141" s="8" t="s">
        <v>37</v>
      </c>
      <c r="E141" s="10" t="s">
        <v>37</v>
      </c>
      <c r="F141" s="10" t="s">
        <v>37</v>
      </c>
      <c r="G141" s="10" t="s">
        <v>37</v>
      </c>
      <c r="H141" s="10" t="s">
        <v>37</v>
      </c>
      <c r="I141" s="10" t="s">
        <v>37</v>
      </c>
    </row>
    <row r="142" spans="1:9" ht="20.100000000000001" customHeight="1">
      <c r="A142" s="3" t="s">
        <v>70</v>
      </c>
      <c r="B142" t="s">
        <v>8</v>
      </c>
      <c r="C142" t="s">
        <v>9</v>
      </c>
      <c r="D142">
        <v>16.867000000000001</v>
      </c>
      <c r="E142">
        <f>25+273</f>
        <v>298</v>
      </c>
      <c r="F142">
        <f>273+27</f>
        <v>300</v>
      </c>
      <c r="G142">
        <f>21+273</f>
        <v>294</v>
      </c>
      <c r="H142">
        <v>4.4000000000000004</v>
      </c>
      <c r="I142">
        <f>2.375*27.5*27.5/1000</f>
        <v>1.79609375</v>
      </c>
    </row>
    <row r="143" spans="1:9" ht="20.100000000000001" customHeight="1">
      <c r="A143" s="3" t="s">
        <v>70</v>
      </c>
      <c r="B143" t="s">
        <v>8</v>
      </c>
      <c r="C143">
        <v>0</v>
      </c>
      <c r="D143">
        <v>16.041</v>
      </c>
      <c r="E143">
        <f>25+273</f>
        <v>298</v>
      </c>
      <c r="F143">
        <f t="shared" ref="F143:F146" si="50">273+27</f>
        <v>300</v>
      </c>
      <c r="G143">
        <f>21+273</f>
        <v>294</v>
      </c>
      <c r="H143">
        <v>4.4000000000000004</v>
      </c>
      <c r="I143">
        <f t="shared" ref="I143:I146" si="51">2.375*27.5*27.5/1000</f>
        <v>1.79609375</v>
      </c>
    </row>
    <row r="144" spans="1:9" ht="20.100000000000001" customHeight="1">
      <c r="A144" s="3" t="s">
        <v>70</v>
      </c>
      <c r="B144" t="s">
        <v>8</v>
      </c>
      <c r="C144">
        <v>15</v>
      </c>
      <c r="D144">
        <v>17.474</v>
      </c>
      <c r="E144">
        <f>25+273</f>
        <v>298</v>
      </c>
      <c r="F144">
        <f t="shared" si="50"/>
        <v>300</v>
      </c>
      <c r="G144">
        <f>21+273</f>
        <v>294</v>
      </c>
      <c r="H144">
        <v>4.4000000000000004</v>
      </c>
      <c r="I144">
        <f t="shared" si="51"/>
        <v>1.79609375</v>
      </c>
    </row>
    <row r="145" spans="1:9" ht="20.100000000000001" customHeight="1">
      <c r="A145" s="3" t="s">
        <v>70</v>
      </c>
      <c r="B145" t="s">
        <v>8</v>
      </c>
      <c r="C145">
        <v>30</v>
      </c>
      <c r="D145">
        <v>18.032</v>
      </c>
      <c r="E145">
        <f>25+273</f>
        <v>298</v>
      </c>
      <c r="F145">
        <f t="shared" si="50"/>
        <v>300</v>
      </c>
      <c r="G145">
        <f>21+273</f>
        <v>294</v>
      </c>
      <c r="H145">
        <v>4.4000000000000004</v>
      </c>
      <c r="I145">
        <f t="shared" si="51"/>
        <v>1.79609375</v>
      </c>
    </row>
    <row r="146" spans="1:9" ht="20.100000000000001" customHeight="1">
      <c r="A146" s="3" t="s">
        <v>70</v>
      </c>
      <c r="B146" t="s">
        <v>8</v>
      </c>
      <c r="C146">
        <v>45</v>
      </c>
      <c r="D146">
        <v>18.013999999999999</v>
      </c>
      <c r="E146">
        <f>25+273</f>
        <v>298</v>
      </c>
      <c r="F146">
        <f t="shared" si="50"/>
        <v>300</v>
      </c>
      <c r="G146">
        <f>21+273</f>
        <v>294</v>
      </c>
      <c r="H146">
        <v>4.4000000000000004</v>
      </c>
      <c r="I146">
        <f t="shared" si="51"/>
        <v>1.79609375</v>
      </c>
    </row>
    <row r="147" spans="1:9" ht="20.100000000000001" customHeight="1">
      <c r="A147" s="3" t="s">
        <v>70</v>
      </c>
      <c r="B147" t="s">
        <v>10</v>
      </c>
      <c r="C147" t="s">
        <v>9</v>
      </c>
      <c r="D147">
        <v>16.039000000000001</v>
      </c>
      <c r="E147">
        <f>25+273</f>
        <v>298</v>
      </c>
      <c r="F147">
        <f>273+27.9</f>
        <v>300.89999999999998</v>
      </c>
      <c r="G147">
        <f>21+273</f>
        <v>294</v>
      </c>
      <c r="H147">
        <v>12.5</v>
      </c>
      <c r="I147">
        <f>0.625*27.5*27.5/1000</f>
        <v>0.47265625</v>
      </c>
    </row>
    <row r="148" spans="1:9" ht="20.100000000000001" customHeight="1">
      <c r="A148" s="3" t="s">
        <v>70</v>
      </c>
      <c r="B148" t="s">
        <v>10</v>
      </c>
      <c r="C148">
        <v>0</v>
      </c>
      <c r="D148">
        <v>16.646000000000001</v>
      </c>
      <c r="E148">
        <f>25+273</f>
        <v>298</v>
      </c>
      <c r="F148">
        <f>273+27.9</f>
        <v>300.89999999999998</v>
      </c>
      <c r="G148">
        <f>21+273</f>
        <v>294</v>
      </c>
      <c r="H148">
        <v>12.5</v>
      </c>
      <c r="I148">
        <f t="shared" ref="I148:I151" si="52">0.625*27.5*27.5/1000</f>
        <v>0.47265625</v>
      </c>
    </row>
    <row r="149" spans="1:9" ht="20.100000000000001" customHeight="1">
      <c r="A149" s="3" t="s">
        <v>70</v>
      </c>
      <c r="B149" t="s">
        <v>10</v>
      </c>
      <c r="C149">
        <v>15</v>
      </c>
      <c r="D149">
        <v>17.687999999999999</v>
      </c>
      <c r="E149">
        <f>25+273</f>
        <v>298</v>
      </c>
      <c r="F149">
        <f>273+27.9</f>
        <v>300.89999999999998</v>
      </c>
      <c r="G149">
        <f>21+273</f>
        <v>294</v>
      </c>
      <c r="H149">
        <v>12.5</v>
      </c>
      <c r="I149">
        <f t="shared" si="52"/>
        <v>0.47265625</v>
      </c>
    </row>
    <row r="150" spans="1:9" ht="20.100000000000001" customHeight="1">
      <c r="A150" s="3" t="s">
        <v>70</v>
      </c>
      <c r="B150" t="s">
        <v>10</v>
      </c>
      <c r="C150">
        <v>30</v>
      </c>
      <c r="D150">
        <v>18.59</v>
      </c>
      <c r="E150">
        <f>25+273</f>
        <v>298</v>
      </c>
      <c r="F150">
        <f>273+27.9</f>
        <v>300.89999999999998</v>
      </c>
      <c r="G150">
        <f>21+273</f>
        <v>294</v>
      </c>
      <c r="H150">
        <v>12.5</v>
      </c>
      <c r="I150">
        <f t="shared" si="52"/>
        <v>0.47265625</v>
      </c>
    </row>
    <row r="151" spans="1:9" ht="20.100000000000001" customHeight="1">
      <c r="A151" s="3" t="s">
        <v>70</v>
      </c>
      <c r="B151" t="s">
        <v>10</v>
      </c>
      <c r="C151">
        <v>45</v>
      </c>
      <c r="D151">
        <v>18.972999999999999</v>
      </c>
      <c r="E151">
        <f>25+273</f>
        <v>298</v>
      </c>
      <c r="F151">
        <f>273+27.9</f>
        <v>300.89999999999998</v>
      </c>
      <c r="G151">
        <f>21+273</f>
        <v>294</v>
      </c>
      <c r="H151">
        <v>12.5</v>
      </c>
      <c r="I151">
        <f t="shared" si="52"/>
        <v>0.47265625</v>
      </c>
    </row>
    <row r="152" spans="1:9" ht="20.100000000000001" customHeight="1">
      <c r="A152" s="3" t="s">
        <v>70</v>
      </c>
      <c r="B152" t="s">
        <v>11</v>
      </c>
      <c r="C152" t="s">
        <v>9</v>
      </c>
      <c r="D152">
        <v>15.935</v>
      </c>
      <c r="E152">
        <f>25+273</f>
        <v>298</v>
      </c>
      <c r="F152">
        <f>273+29.5</f>
        <v>302.5</v>
      </c>
      <c r="G152">
        <f>21+273</f>
        <v>294</v>
      </c>
      <c r="H152">
        <v>12.5</v>
      </c>
      <c r="I152">
        <f>0.0625*27.5*27.5/1000</f>
        <v>4.7265624999999999E-2</v>
      </c>
    </row>
    <row r="153" spans="1:9" ht="20.100000000000001" customHeight="1">
      <c r="A153" s="3" t="s">
        <v>70</v>
      </c>
      <c r="B153" t="s">
        <v>11</v>
      </c>
      <c r="C153">
        <v>0</v>
      </c>
      <c r="D153">
        <v>16.126000000000001</v>
      </c>
      <c r="E153">
        <f>25+273</f>
        <v>298</v>
      </c>
      <c r="F153">
        <f>273+29.5</f>
        <v>302.5</v>
      </c>
      <c r="G153">
        <f>21+273</f>
        <v>294</v>
      </c>
      <c r="H153">
        <v>12.5</v>
      </c>
      <c r="I153">
        <f t="shared" ref="I153:I156" si="53">0.0625*27.5*27.5/1000</f>
        <v>4.7265624999999999E-2</v>
      </c>
    </row>
    <row r="154" spans="1:9" ht="20.100000000000001" customHeight="1">
      <c r="A154" s="3" t="s">
        <v>70</v>
      </c>
      <c r="B154" t="s">
        <v>11</v>
      </c>
      <c r="C154">
        <v>15</v>
      </c>
      <c r="D154">
        <v>19.86</v>
      </c>
      <c r="E154">
        <f>25+273</f>
        <v>298</v>
      </c>
      <c r="F154">
        <f>273+29.5</f>
        <v>302.5</v>
      </c>
      <c r="G154">
        <f>21+273</f>
        <v>294</v>
      </c>
      <c r="H154">
        <v>12.5</v>
      </c>
      <c r="I154">
        <f t="shared" si="53"/>
        <v>4.7265624999999999E-2</v>
      </c>
    </row>
    <row r="155" spans="1:9" ht="20.100000000000001" customHeight="1">
      <c r="A155" s="3" t="s">
        <v>70</v>
      </c>
      <c r="B155" t="s">
        <v>11</v>
      </c>
      <c r="C155">
        <v>30</v>
      </c>
      <c r="D155">
        <v>22.283999999999999</v>
      </c>
      <c r="E155">
        <f>25+273</f>
        <v>298</v>
      </c>
      <c r="F155">
        <f>273+29.5</f>
        <v>302.5</v>
      </c>
      <c r="G155">
        <f>21+273</f>
        <v>294</v>
      </c>
      <c r="H155">
        <v>12.5</v>
      </c>
      <c r="I155">
        <f t="shared" si="53"/>
        <v>4.7265624999999999E-2</v>
      </c>
    </row>
    <row r="156" spans="1:9" ht="20.100000000000001" customHeight="1">
      <c r="A156" s="3" t="s">
        <v>70</v>
      </c>
      <c r="B156" t="s">
        <v>11</v>
      </c>
      <c r="C156">
        <v>45</v>
      </c>
      <c r="D156">
        <v>23.437000000000001</v>
      </c>
      <c r="E156">
        <f>25+273</f>
        <v>298</v>
      </c>
      <c r="F156">
        <f>273+29.5</f>
        <v>302.5</v>
      </c>
      <c r="G156">
        <f>21+273</f>
        <v>294</v>
      </c>
      <c r="H156">
        <v>12.5</v>
      </c>
      <c r="I156">
        <f t="shared" si="53"/>
        <v>4.7265624999999999E-2</v>
      </c>
    </row>
    <row r="157" spans="1:9" ht="20.100000000000001" customHeight="1">
      <c r="A157" s="3" t="s">
        <v>70</v>
      </c>
      <c r="B157" t="s">
        <v>12</v>
      </c>
      <c r="C157" t="s">
        <v>9</v>
      </c>
      <c r="D157">
        <v>17.414000000000001</v>
      </c>
      <c r="E157">
        <f>25+273</f>
        <v>298</v>
      </c>
      <c r="F157">
        <f>273+26.9</f>
        <v>299.89999999999998</v>
      </c>
      <c r="G157">
        <f>21+273</f>
        <v>294</v>
      </c>
      <c r="H157">
        <v>4.4000000000000004</v>
      </c>
      <c r="I157">
        <f>1.375*27.5*27.5/1000</f>
        <v>1.03984375</v>
      </c>
    </row>
    <row r="158" spans="1:9" ht="20.100000000000001" customHeight="1">
      <c r="A158" s="3" t="s">
        <v>70</v>
      </c>
      <c r="B158" t="s">
        <v>12</v>
      </c>
      <c r="C158">
        <v>0</v>
      </c>
      <c r="D158">
        <v>16.667000000000002</v>
      </c>
      <c r="E158">
        <f>25+273</f>
        <v>298</v>
      </c>
      <c r="F158">
        <f>273+26.9</f>
        <v>299.89999999999998</v>
      </c>
      <c r="G158">
        <f>21+273</f>
        <v>294</v>
      </c>
      <c r="H158">
        <v>4.4000000000000004</v>
      </c>
      <c r="I158">
        <f t="shared" ref="I158:I161" si="54">1.375*27.5*27.5/1000</f>
        <v>1.03984375</v>
      </c>
    </row>
    <row r="159" spans="1:9" ht="20.100000000000001" customHeight="1">
      <c r="A159" s="3" t="s">
        <v>70</v>
      </c>
      <c r="B159" t="s">
        <v>12</v>
      </c>
      <c r="C159">
        <v>15</v>
      </c>
      <c r="D159">
        <v>18.890999999999998</v>
      </c>
      <c r="E159">
        <f>25+273</f>
        <v>298</v>
      </c>
      <c r="F159">
        <f>273+26.9</f>
        <v>299.89999999999998</v>
      </c>
      <c r="G159">
        <f>21+273</f>
        <v>294</v>
      </c>
      <c r="H159">
        <v>4.4000000000000004</v>
      </c>
      <c r="I159">
        <f t="shared" si="54"/>
        <v>1.03984375</v>
      </c>
    </row>
    <row r="160" spans="1:9" ht="20.100000000000001" customHeight="1">
      <c r="A160" s="3" t="s">
        <v>70</v>
      </c>
      <c r="B160" t="s">
        <v>12</v>
      </c>
      <c r="C160">
        <v>30</v>
      </c>
      <c r="D160">
        <v>18.814</v>
      </c>
      <c r="E160">
        <f>25+273</f>
        <v>298</v>
      </c>
      <c r="F160">
        <f>273+26.9</f>
        <v>299.89999999999998</v>
      </c>
      <c r="G160">
        <f>21+273</f>
        <v>294</v>
      </c>
      <c r="H160">
        <v>4.4000000000000004</v>
      </c>
      <c r="I160">
        <f t="shared" si="54"/>
        <v>1.03984375</v>
      </c>
    </row>
    <row r="161" spans="1:9" ht="20.100000000000001" customHeight="1">
      <c r="A161" s="3" t="s">
        <v>70</v>
      </c>
      <c r="B161" t="s">
        <v>12</v>
      </c>
      <c r="C161">
        <v>45</v>
      </c>
      <c r="D161">
        <v>19.132999999999999</v>
      </c>
      <c r="E161">
        <f>25+273</f>
        <v>298</v>
      </c>
      <c r="F161">
        <f>273+26.9</f>
        <v>299.89999999999998</v>
      </c>
      <c r="G161">
        <f>21+273</f>
        <v>294</v>
      </c>
      <c r="H161">
        <v>4.4000000000000004</v>
      </c>
      <c r="I161">
        <f t="shared" si="54"/>
        <v>1.03984375</v>
      </c>
    </row>
    <row r="162" spans="1:9" ht="20.100000000000001" customHeight="1">
      <c r="A162" s="3" t="s">
        <v>70</v>
      </c>
      <c r="B162" t="s">
        <v>13</v>
      </c>
      <c r="C162" t="s">
        <v>9</v>
      </c>
      <c r="D162">
        <v>16.956</v>
      </c>
      <c r="E162">
        <f>25+273</f>
        <v>298</v>
      </c>
      <c r="F162">
        <f>273+28.6</f>
        <v>301.60000000000002</v>
      </c>
      <c r="G162">
        <f>21+273</f>
        <v>294</v>
      </c>
      <c r="H162">
        <v>4.4000000000000004</v>
      </c>
      <c r="I162">
        <f>2.875*27.5*27.5/1000</f>
        <v>2.1742187500000001</v>
      </c>
    </row>
    <row r="163" spans="1:9" ht="20.100000000000001" customHeight="1">
      <c r="A163" s="3" t="s">
        <v>70</v>
      </c>
      <c r="B163" t="s">
        <v>13</v>
      </c>
      <c r="C163">
        <v>0</v>
      </c>
      <c r="D163">
        <v>18.885999999999999</v>
      </c>
      <c r="E163">
        <f>25+273</f>
        <v>298</v>
      </c>
      <c r="F163">
        <f>273+28.6</f>
        <v>301.60000000000002</v>
      </c>
      <c r="G163">
        <f>21+273</f>
        <v>294</v>
      </c>
      <c r="H163">
        <v>4.4000000000000004</v>
      </c>
      <c r="I163">
        <f t="shared" ref="I163:I166" si="55">2.875*27.5*27.5/1000</f>
        <v>2.1742187500000001</v>
      </c>
    </row>
    <row r="164" spans="1:9" ht="20.100000000000001" customHeight="1">
      <c r="A164" s="3" t="s">
        <v>70</v>
      </c>
      <c r="B164" t="s">
        <v>13</v>
      </c>
      <c r="C164">
        <v>15</v>
      </c>
      <c r="D164">
        <v>18.364000000000001</v>
      </c>
      <c r="E164">
        <f>25+273</f>
        <v>298</v>
      </c>
      <c r="F164">
        <f>273+28.6</f>
        <v>301.60000000000002</v>
      </c>
      <c r="G164">
        <f>21+273</f>
        <v>294</v>
      </c>
      <c r="H164">
        <v>4.4000000000000004</v>
      </c>
      <c r="I164">
        <f t="shared" si="55"/>
        <v>2.1742187500000001</v>
      </c>
    </row>
    <row r="165" spans="1:9" ht="20.100000000000001" customHeight="1">
      <c r="A165" s="3" t="s">
        <v>70</v>
      </c>
      <c r="B165" t="s">
        <v>13</v>
      </c>
      <c r="C165">
        <v>30</v>
      </c>
      <c r="D165">
        <v>17.998999999999999</v>
      </c>
      <c r="E165">
        <f>25+273</f>
        <v>298</v>
      </c>
      <c r="F165">
        <f>273+28.6</f>
        <v>301.60000000000002</v>
      </c>
      <c r="G165">
        <f>21+273</f>
        <v>294</v>
      </c>
      <c r="H165">
        <v>4.4000000000000004</v>
      </c>
      <c r="I165">
        <f t="shared" si="55"/>
        <v>2.1742187500000001</v>
      </c>
    </row>
    <row r="166" spans="1:9" ht="20.100000000000001" customHeight="1">
      <c r="A166" s="3" t="s">
        <v>70</v>
      </c>
      <c r="B166" t="s">
        <v>13</v>
      </c>
      <c r="C166">
        <v>45</v>
      </c>
      <c r="D166">
        <v>20.82</v>
      </c>
      <c r="E166">
        <f>25+273</f>
        <v>298</v>
      </c>
      <c r="F166">
        <f>273+28.6</f>
        <v>301.60000000000002</v>
      </c>
      <c r="G166">
        <f>21+273</f>
        <v>294</v>
      </c>
      <c r="H166">
        <v>4.4000000000000004</v>
      </c>
      <c r="I166">
        <f t="shared" si="55"/>
        <v>2.1742187500000001</v>
      </c>
    </row>
    <row r="167" spans="1:9" ht="20.100000000000001" customHeight="1">
      <c r="A167" s="3" t="s">
        <v>70</v>
      </c>
      <c r="B167" t="s">
        <v>14</v>
      </c>
      <c r="C167" t="s">
        <v>9</v>
      </c>
      <c r="D167">
        <v>16.632000000000001</v>
      </c>
      <c r="E167">
        <f>25+273</f>
        <v>298</v>
      </c>
      <c r="F167">
        <f>273+28.6</f>
        <v>301.60000000000002</v>
      </c>
      <c r="G167">
        <f>21+273</f>
        <v>294</v>
      </c>
      <c r="H167">
        <v>12.5</v>
      </c>
      <c r="I167">
        <f>2.375*27.5*27.5/1000</f>
        <v>1.79609375</v>
      </c>
    </row>
    <row r="168" spans="1:9" ht="20.100000000000001" customHeight="1">
      <c r="A168" s="3" t="s">
        <v>70</v>
      </c>
      <c r="B168" t="s">
        <v>14</v>
      </c>
      <c r="C168">
        <v>0</v>
      </c>
      <c r="D168">
        <v>17.760000000000002</v>
      </c>
      <c r="E168">
        <f>25+273</f>
        <v>298</v>
      </c>
      <c r="F168">
        <f>273+28.6</f>
        <v>301.60000000000002</v>
      </c>
      <c r="G168">
        <f>21+273</f>
        <v>294</v>
      </c>
      <c r="H168">
        <v>12.5</v>
      </c>
      <c r="I168">
        <f t="shared" ref="I168:I171" si="56">2.375*27.5*27.5/1000</f>
        <v>1.79609375</v>
      </c>
    </row>
    <row r="169" spans="1:9" ht="20.100000000000001" customHeight="1">
      <c r="A169" s="3" t="s">
        <v>70</v>
      </c>
      <c r="B169" t="s">
        <v>14</v>
      </c>
      <c r="C169">
        <v>15</v>
      </c>
      <c r="D169">
        <v>27.120999999999999</v>
      </c>
      <c r="E169">
        <f>25+273</f>
        <v>298</v>
      </c>
      <c r="F169">
        <f>273+28.6</f>
        <v>301.60000000000002</v>
      </c>
      <c r="G169">
        <f>21+273</f>
        <v>294</v>
      </c>
      <c r="H169">
        <v>12.5</v>
      </c>
      <c r="I169">
        <f t="shared" si="56"/>
        <v>1.79609375</v>
      </c>
    </row>
    <row r="170" spans="1:9" ht="20.100000000000001" customHeight="1">
      <c r="A170" s="3" t="s">
        <v>70</v>
      </c>
      <c r="B170" t="s">
        <v>14</v>
      </c>
      <c r="C170">
        <v>30</v>
      </c>
      <c r="D170">
        <v>28.6</v>
      </c>
      <c r="E170">
        <f>25+273</f>
        <v>298</v>
      </c>
      <c r="F170">
        <f>273+28.6</f>
        <v>301.60000000000002</v>
      </c>
      <c r="G170">
        <f>21+273</f>
        <v>294</v>
      </c>
      <c r="H170">
        <v>12.5</v>
      </c>
      <c r="I170">
        <f t="shared" si="56"/>
        <v>1.79609375</v>
      </c>
    </row>
    <row r="171" spans="1:9" ht="20.100000000000001" customHeight="1">
      <c r="A171" s="3" t="s">
        <v>70</v>
      </c>
      <c r="B171" t="s">
        <v>14</v>
      </c>
      <c r="C171">
        <v>45</v>
      </c>
      <c r="D171">
        <v>27.51</v>
      </c>
      <c r="E171">
        <f>25+273</f>
        <v>298</v>
      </c>
      <c r="F171">
        <f>273+28.6</f>
        <v>301.60000000000002</v>
      </c>
      <c r="G171">
        <f>21+273</f>
        <v>294</v>
      </c>
      <c r="H171">
        <v>12.5</v>
      </c>
      <c r="I171">
        <f t="shared" si="56"/>
        <v>1.79609375</v>
      </c>
    </row>
    <row r="172" spans="1:9" ht="20.100000000000001" customHeight="1">
      <c r="A172" s="3" t="s">
        <v>70</v>
      </c>
      <c r="B172" t="s">
        <v>15</v>
      </c>
      <c r="C172" t="s">
        <v>9</v>
      </c>
      <c r="D172">
        <v>16.835000000000001</v>
      </c>
      <c r="E172">
        <f t="shared" ref="E172:E201" si="57">24.8+273</f>
        <v>297.8</v>
      </c>
      <c r="F172">
        <f>273+28.5</f>
        <v>301.5</v>
      </c>
      <c r="G172">
        <f>21+273</f>
        <v>294</v>
      </c>
      <c r="H172">
        <v>4.4000000000000004</v>
      </c>
      <c r="I172">
        <f>2*27.5*27.5/1000</f>
        <v>1.5125</v>
      </c>
    </row>
    <row r="173" spans="1:9" ht="20.100000000000001" customHeight="1">
      <c r="A173" s="3" t="s">
        <v>70</v>
      </c>
      <c r="B173" t="s">
        <v>15</v>
      </c>
      <c r="C173">
        <v>0</v>
      </c>
      <c r="D173">
        <v>17.616</v>
      </c>
      <c r="E173">
        <f t="shared" si="57"/>
        <v>297.8</v>
      </c>
      <c r="F173">
        <f>273+28.5</f>
        <v>301.5</v>
      </c>
      <c r="G173">
        <f>21+273</f>
        <v>294</v>
      </c>
      <c r="H173">
        <v>4.4000000000000004</v>
      </c>
      <c r="I173">
        <f t="shared" ref="I173:I176" si="58">2*27.5*27.5/1000</f>
        <v>1.5125</v>
      </c>
    </row>
    <row r="174" spans="1:9" ht="20.100000000000001" customHeight="1">
      <c r="A174" s="3" t="s">
        <v>70</v>
      </c>
      <c r="B174" t="s">
        <v>15</v>
      </c>
      <c r="C174">
        <v>15</v>
      </c>
      <c r="D174">
        <v>16.956</v>
      </c>
      <c r="E174">
        <f t="shared" si="57"/>
        <v>297.8</v>
      </c>
      <c r="F174">
        <f>273+28.5</f>
        <v>301.5</v>
      </c>
      <c r="G174">
        <f>21+273</f>
        <v>294</v>
      </c>
      <c r="H174">
        <v>4.4000000000000004</v>
      </c>
      <c r="I174">
        <f t="shared" si="58"/>
        <v>1.5125</v>
      </c>
    </row>
    <row r="175" spans="1:9" ht="20.100000000000001" customHeight="1">
      <c r="A175" s="3" t="s">
        <v>70</v>
      </c>
      <c r="B175" t="s">
        <v>15</v>
      </c>
      <c r="C175">
        <v>30</v>
      </c>
      <c r="D175">
        <v>22.49</v>
      </c>
      <c r="E175">
        <f t="shared" si="57"/>
        <v>297.8</v>
      </c>
      <c r="F175">
        <f>273+28.5</f>
        <v>301.5</v>
      </c>
      <c r="G175">
        <f>21+273</f>
        <v>294</v>
      </c>
      <c r="H175">
        <v>4.4000000000000004</v>
      </c>
      <c r="I175">
        <f t="shared" si="58"/>
        <v>1.5125</v>
      </c>
    </row>
    <row r="176" spans="1:9" ht="20.100000000000001" customHeight="1">
      <c r="A176" s="3" t="s">
        <v>70</v>
      </c>
      <c r="B176" t="s">
        <v>15</v>
      </c>
      <c r="C176">
        <v>45</v>
      </c>
      <c r="D176">
        <v>23.277000000000001</v>
      </c>
      <c r="E176">
        <f t="shared" si="57"/>
        <v>297.8</v>
      </c>
      <c r="F176">
        <f>273+28.5</f>
        <v>301.5</v>
      </c>
      <c r="G176">
        <f>21+273</f>
        <v>294</v>
      </c>
      <c r="H176">
        <v>4.4000000000000004</v>
      </c>
      <c r="I176">
        <f t="shared" si="58"/>
        <v>1.5125</v>
      </c>
    </row>
    <row r="177" spans="1:9" ht="20.100000000000001" customHeight="1">
      <c r="A177" s="3" t="s">
        <v>70</v>
      </c>
      <c r="B177" t="s">
        <v>16</v>
      </c>
      <c r="C177" t="s">
        <v>9</v>
      </c>
      <c r="D177">
        <v>15.83</v>
      </c>
      <c r="E177">
        <f t="shared" si="57"/>
        <v>297.8</v>
      </c>
      <c r="F177">
        <f>273+28.6</f>
        <v>301.60000000000002</v>
      </c>
      <c r="G177">
        <f>21+273</f>
        <v>294</v>
      </c>
      <c r="H177">
        <v>4.4000000000000004</v>
      </c>
      <c r="I177">
        <f>2*27.5*27.5/1000</f>
        <v>1.5125</v>
      </c>
    </row>
    <row r="178" spans="1:9" ht="20.100000000000001" customHeight="1">
      <c r="A178" s="3" t="s">
        <v>70</v>
      </c>
      <c r="B178" t="s">
        <v>16</v>
      </c>
      <c r="C178">
        <v>0</v>
      </c>
      <c r="D178">
        <v>15.9</v>
      </c>
      <c r="E178">
        <f t="shared" si="57"/>
        <v>297.8</v>
      </c>
      <c r="F178">
        <f>273+28.6</f>
        <v>301.60000000000002</v>
      </c>
      <c r="G178">
        <f>21+273</f>
        <v>294</v>
      </c>
      <c r="H178">
        <v>4.4000000000000004</v>
      </c>
      <c r="I178">
        <f t="shared" ref="I178:I181" si="59">2*27.5*27.5/1000</f>
        <v>1.5125</v>
      </c>
    </row>
    <row r="179" spans="1:9" ht="20.100000000000001" customHeight="1">
      <c r="A179" s="3" t="s">
        <v>70</v>
      </c>
      <c r="B179" t="s">
        <v>16</v>
      </c>
      <c r="C179">
        <v>15</v>
      </c>
      <c r="D179">
        <v>20.626999999999999</v>
      </c>
      <c r="E179">
        <f t="shared" si="57"/>
        <v>297.8</v>
      </c>
      <c r="F179">
        <f>273+28.6</f>
        <v>301.60000000000002</v>
      </c>
      <c r="G179">
        <f>21+273</f>
        <v>294</v>
      </c>
      <c r="H179">
        <v>4.4000000000000004</v>
      </c>
      <c r="I179">
        <f t="shared" si="59"/>
        <v>1.5125</v>
      </c>
    </row>
    <row r="180" spans="1:9" ht="20.100000000000001" customHeight="1">
      <c r="A180" s="3" t="s">
        <v>70</v>
      </c>
      <c r="B180" t="s">
        <v>16</v>
      </c>
      <c r="C180">
        <v>30</v>
      </c>
      <c r="D180">
        <v>22.178999999999998</v>
      </c>
      <c r="E180">
        <f t="shared" si="57"/>
        <v>297.8</v>
      </c>
      <c r="F180">
        <f>273+28.6</f>
        <v>301.60000000000002</v>
      </c>
      <c r="G180">
        <f>21+273</f>
        <v>294</v>
      </c>
      <c r="H180">
        <v>4.4000000000000004</v>
      </c>
      <c r="I180">
        <f t="shared" si="59"/>
        <v>1.5125</v>
      </c>
    </row>
    <row r="181" spans="1:9" ht="20.100000000000001" customHeight="1">
      <c r="A181" s="3" t="s">
        <v>70</v>
      </c>
      <c r="B181" t="s">
        <v>16</v>
      </c>
      <c r="C181">
        <v>45</v>
      </c>
      <c r="D181">
        <v>22.702000000000002</v>
      </c>
      <c r="E181">
        <f t="shared" si="57"/>
        <v>297.8</v>
      </c>
      <c r="F181">
        <f>273+28.6</f>
        <v>301.60000000000002</v>
      </c>
      <c r="G181">
        <f>21+273</f>
        <v>294</v>
      </c>
      <c r="H181">
        <v>4.4000000000000004</v>
      </c>
      <c r="I181">
        <f t="shared" si="59"/>
        <v>1.5125</v>
      </c>
    </row>
    <row r="182" spans="1:9" ht="20.100000000000001" customHeight="1">
      <c r="A182" s="3" t="s">
        <v>70</v>
      </c>
      <c r="B182" t="s">
        <v>17</v>
      </c>
      <c r="C182" t="s">
        <v>9</v>
      </c>
      <c r="D182">
        <v>16.643999999999998</v>
      </c>
      <c r="E182">
        <f t="shared" si="57"/>
        <v>297.8</v>
      </c>
      <c r="F182">
        <f>273+29.1</f>
        <v>302.10000000000002</v>
      </c>
      <c r="G182">
        <f>21+273</f>
        <v>294</v>
      </c>
      <c r="H182">
        <v>12.5</v>
      </c>
      <c r="I182">
        <f>2.875*27.5*27.5/1000</f>
        <v>2.1742187500000001</v>
      </c>
    </row>
    <row r="183" spans="1:9" ht="20.100000000000001" customHeight="1">
      <c r="A183" s="3" t="s">
        <v>70</v>
      </c>
      <c r="B183" t="s">
        <v>17</v>
      </c>
      <c r="C183">
        <v>0</v>
      </c>
      <c r="D183">
        <v>16.977</v>
      </c>
      <c r="E183">
        <f t="shared" si="57"/>
        <v>297.8</v>
      </c>
      <c r="F183">
        <f>273+29.1</f>
        <v>302.10000000000002</v>
      </c>
      <c r="G183">
        <f>21+273</f>
        <v>294</v>
      </c>
      <c r="H183">
        <v>12.5</v>
      </c>
      <c r="I183">
        <f t="shared" ref="I183:I186" si="60">2.875*27.5*27.5/1000</f>
        <v>2.1742187500000001</v>
      </c>
    </row>
    <row r="184" spans="1:9" ht="20.100000000000001" customHeight="1">
      <c r="A184" s="3" t="s">
        <v>70</v>
      </c>
      <c r="B184" t="s">
        <v>17</v>
      </c>
      <c r="C184">
        <v>15</v>
      </c>
      <c r="D184">
        <v>18.452000000000002</v>
      </c>
      <c r="E184">
        <f t="shared" si="57"/>
        <v>297.8</v>
      </c>
      <c r="F184">
        <f>273+29.1</f>
        <v>302.10000000000002</v>
      </c>
      <c r="G184">
        <f>21+273</f>
        <v>294</v>
      </c>
      <c r="H184">
        <v>12.5</v>
      </c>
      <c r="I184">
        <f t="shared" si="60"/>
        <v>2.1742187500000001</v>
      </c>
    </row>
    <row r="185" spans="1:9" ht="20.100000000000001" customHeight="1">
      <c r="A185" s="3" t="s">
        <v>70</v>
      </c>
      <c r="B185" t="s">
        <v>17</v>
      </c>
      <c r="C185">
        <v>30</v>
      </c>
      <c r="D185">
        <v>21.428999999999998</v>
      </c>
      <c r="E185">
        <f t="shared" si="57"/>
        <v>297.8</v>
      </c>
      <c r="F185">
        <f>273+29.1</f>
        <v>302.10000000000002</v>
      </c>
      <c r="G185">
        <f>21+273</f>
        <v>294</v>
      </c>
      <c r="H185">
        <v>12.5</v>
      </c>
      <c r="I185">
        <f t="shared" si="60"/>
        <v>2.1742187500000001</v>
      </c>
    </row>
    <row r="186" spans="1:9" ht="20.100000000000001" customHeight="1">
      <c r="A186" s="3" t="s">
        <v>70</v>
      </c>
      <c r="B186" t="s">
        <v>17</v>
      </c>
      <c r="C186">
        <v>45</v>
      </c>
      <c r="D186">
        <v>19.931000000000001</v>
      </c>
      <c r="E186">
        <f t="shared" si="57"/>
        <v>297.8</v>
      </c>
      <c r="F186">
        <f>273+29.1</f>
        <v>302.10000000000002</v>
      </c>
      <c r="G186">
        <f>21+273</f>
        <v>294</v>
      </c>
      <c r="H186">
        <v>12.5</v>
      </c>
      <c r="I186">
        <f t="shared" si="60"/>
        <v>2.1742187500000001</v>
      </c>
    </row>
    <row r="187" spans="1:9" ht="20.100000000000001" customHeight="1">
      <c r="A187" s="3" t="s">
        <v>70</v>
      </c>
      <c r="B187" t="s">
        <v>18</v>
      </c>
      <c r="C187" t="s">
        <v>9</v>
      </c>
      <c r="D187">
        <v>16.75</v>
      </c>
      <c r="E187">
        <f t="shared" si="57"/>
        <v>297.8</v>
      </c>
      <c r="F187">
        <f>273+27</f>
        <v>300</v>
      </c>
      <c r="G187">
        <f>21+273</f>
        <v>294</v>
      </c>
      <c r="H187">
        <v>4.4000000000000004</v>
      </c>
      <c r="I187">
        <f>3*27.5*27.5/1000</f>
        <v>2.2687499999999998</v>
      </c>
    </row>
    <row r="188" spans="1:9" ht="20.100000000000001" customHeight="1">
      <c r="A188" s="3" t="s">
        <v>70</v>
      </c>
      <c r="B188" t="s">
        <v>18</v>
      </c>
      <c r="C188">
        <v>0</v>
      </c>
      <c r="D188">
        <v>17.478000000000002</v>
      </c>
      <c r="E188">
        <f t="shared" si="57"/>
        <v>297.8</v>
      </c>
      <c r="F188">
        <f>273+27</f>
        <v>300</v>
      </c>
      <c r="G188">
        <f>21+273</f>
        <v>294</v>
      </c>
      <c r="H188">
        <v>4.4000000000000004</v>
      </c>
      <c r="I188">
        <f t="shared" ref="I188:I191" si="61">3*27.5*27.5/1000</f>
        <v>2.2687499999999998</v>
      </c>
    </row>
    <row r="189" spans="1:9" ht="20.100000000000001" customHeight="1">
      <c r="A189" s="3" t="s">
        <v>70</v>
      </c>
      <c r="B189" t="s">
        <v>18</v>
      </c>
      <c r="C189">
        <v>15</v>
      </c>
      <c r="D189">
        <v>17.045000000000002</v>
      </c>
      <c r="E189">
        <f t="shared" si="57"/>
        <v>297.8</v>
      </c>
      <c r="F189">
        <f>273+27</f>
        <v>300</v>
      </c>
      <c r="G189">
        <f>21+273</f>
        <v>294</v>
      </c>
      <c r="H189">
        <v>4.4000000000000004</v>
      </c>
      <c r="I189">
        <f t="shared" si="61"/>
        <v>2.2687499999999998</v>
      </c>
    </row>
    <row r="190" spans="1:9" ht="20.100000000000001" customHeight="1">
      <c r="A190" s="3" t="s">
        <v>70</v>
      </c>
      <c r="B190" t="s">
        <v>18</v>
      </c>
      <c r="C190">
        <v>30</v>
      </c>
      <c r="D190">
        <v>16.818999999999999</v>
      </c>
      <c r="E190">
        <f t="shared" si="57"/>
        <v>297.8</v>
      </c>
      <c r="F190">
        <f>273+27</f>
        <v>300</v>
      </c>
      <c r="G190">
        <f>21+273</f>
        <v>294</v>
      </c>
      <c r="H190">
        <v>4.4000000000000004</v>
      </c>
      <c r="I190">
        <f t="shared" si="61"/>
        <v>2.2687499999999998</v>
      </c>
    </row>
    <row r="191" spans="1:9" ht="20.100000000000001" customHeight="1">
      <c r="A191" s="3" t="s">
        <v>70</v>
      </c>
      <c r="B191" t="s">
        <v>18</v>
      </c>
      <c r="C191">
        <v>45</v>
      </c>
      <c r="D191">
        <v>16.298999999999999</v>
      </c>
      <c r="E191">
        <f t="shared" si="57"/>
        <v>297.8</v>
      </c>
      <c r="F191">
        <f>273+27</f>
        <v>300</v>
      </c>
      <c r="G191">
        <f>21+273</f>
        <v>294</v>
      </c>
      <c r="H191">
        <v>4.4000000000000004</v>
      </c>
      <c r="I191">
        <f t="shared" si="61"/>
        <v>2.2687499999999998</v>
      </c>
    </row>
    <row r="192" spans="1:9" ht="20.100000000000001" customHeight="1">
      <c r="A192" s="3" t="s">
        <v>70</v>
      </c>
      <c r="B192" t="s">
        <v>19</v>
      </c>
      <c r="C192" t="s">
        <v>9</v>
      </c>
      <c r="D192">
        <v>16.599</v>
      </c>
      <c r="E192">
        <f t="shared" si="57"/>
        <v>297.8</v>
      </c>
      <c r="F192">
        <f>273+29.1</f>
        <v>302.10000000000002</v>
      </c>
      <c r="G192">
        <f>21+273</f>
        <v>294</v>
      </c>
      <c r="H192">
        <v>12.5</v>
      </c>
      <c r="I192">
        <f>2.5*27.5*27.5/1000</f>
        <v>1.890625</v>
      </c>
    </row>
    <row r="193" spans="1:9" ht="20.100000000000001" customHeight="1">
      <c r="A193" s="3" t="s">
        <v>70</v>
      </c>
      <c r="B193" t="s">
        <v>19</v>
      </c>
      <c r="C193">
        <v>0</v>
      </c>
      <c r="D193">
        <v>16.251999999999999</v>
      </c>
      <c r="E193">
        <f t="shared" si="57"/>
        <v>297.8</v>
      </c>
      <c r="F193">
        <f>273+29.1</f>
        <v>302.10000000000002</v>
      </c>
      <c r="G193">
        <f>21+273</f>
        <v>294</v>
      </c>
      <c r="H193">
        <v>12.5</v>
      </c>
      <c r="I193">
        <f t="shared" ref="I193:I196" si="62">2.5*27.5*27.5/1000</f>
        <v>1.890625</v>
      </c>
    </row>
    <row r="194" spans="1:9" ht="20.100000000000001" customHeight="1">
      <c r="A194" s="3" t="s">
        <v>70</v>
      </c>
      <c r="B194" t="s">
        <v>19</v>
      </c>
      <c r="C194">
        <v>15</v>
      </c>
      <c r="D194">
        <v>18.614000000000001</v>
      </c>
      <c r="E194">
        <f t="shared" si="57"/>
        <v>297.8</v>
      </c>
      <c r="F194">
        <f>273+29.1</f>
        <v>302.10000000000002</v>
      </c>
      <c r="G194">
        <f>21+273</f>
        <v>294</v>
      </c>
      <c r="H194">
        <v>12.5</v>
      </c>
      <c r="I194">
        <f t="shared" si="62"/>
        <v>1.890625</v>
      </c>
    </row>
    <row r="195" spans="1:9" ht="20.100000000000001" customHeight="1">
      <c r="A195" s="3" t="s">
        <v>70</v>
      </c>
      <c r="B195" t="s">
        <v>19</v>
      </c>
      <c r="C195">
        <v>30</v>
      </c>
      <c r="D195">
        <v>18.161000000000001</v>
      </c>
      <c r="E195">
        <f t="shared" si="57"/>
        <v>297.8</v>
      </c>
      <c r="F195">
        <f>273+29.1</f>
        <v>302.10000000000002</v>
      </c>
      <c r="G195">
        <f>21+273</f>
        <v>294</v>
      </c>
      <c r="H195">
        <v>12.5</v>
      </c>
      <c r="I195">
        <f t="shared" si="62"/>
        <v>1.890625</v>
      </c>
    </row>
    <row r="196" spans="1:9" ht="20.100000000000001" customHeight="1">
      <c r="A196" s="3" t="s">
        <v>70</v>
      </c>
      <c r="B196" t="s">
        <v>19</v>
      </c>
      <c r="C196">
        <v>45</v>
      </c>
      <c r="D196">
        <v>17.725999999999999</v>
      </c>
      <c r="E196">
        <f t="shared" si="57"/>
        <v>297.8</v>
      </c>
      <c r="F196">
        <f>273+29.1</f>
        <v>302.10000000000002</v>
      </c>
      <c r="G196">
        <f>21+273</f>
        <v>294</v>
      </c>
      <c r="H196">
        <v>12.5</v>
      </c>
      <c r="I196">
        <f t="shared" si="62"/>
        <v>1.890625</v>
      </c>
    </row>
    <row r="197" spans="1:9" ht="20.100000000000001" customHeight="1">
      <c r="A197" s="3" t="s">
        <v>70</v>
      </c>
      <c r="B197" t="s">
        <v>20</v>
      </c>
      <c r="C197" t="s">
        <v>9</v>
      </c>
      <c r="D197">
        <v>17.358000000000001</v>
      </c>
      <c r="E197">
        <f t="shared" si="57"/>
        <v>297.8</v>
      </c>
      <c r="F197">
        <f>273+29.2</f>
        <v>302.2</v>
      </c>
      <c r="G197">
        <f>21+273</f>
        <v>294</v>
      </c>
      <c r="H197">
        <v>12.5</v>
      </c>
      <c r="I197">
        <f>2.125*27.5*27.5/1000</f>
        <v>1.6070312499999999</v>
      </c>
    </row>
    <row r="198" spans="1:9" ht="20.100000000000001" customHeight="1">
      <c r="A198" s="3" t="s">
        <v>70</v>
      </c>
      <c r="B198" t="s">
        <v>20</v>
      </c>
      <c r="C198">
        <v>0</v>
      </c>
      <c r="D198">
        <v>17.774999999999999</v>
      </c>
      <c r="E198">
        <f t="shared" si="57"/>
        <v>297.8</v>
      </c>
      <c r="F198">
        <f>273+29.2</f>
        <v>302.2</v>
      </c>
      <c r="G198">
        <f>21+273</f>
        <v>294</v>
      </c>
      <c r="H198">
        <v>12.5</v>
      </c>
      <c r="I198">
        <f t="shared" ref="I198:I201" si="63">2.125*27.5*27.5/1000</f>
        <v>1.6070312499999999</v>
      </c>
    </row>
    <row r="199" spans="1:9" ht="20.100000000000001" customHeight="1">
      <c r="A199" s="3" t="s">
        <v>70</v>
      </c>
      <c r="B199" t="s">
        <v>20</v>
      </c>
      <c r="C199">
        <v>15</v>
      </c>
      <c r="D199">
        <v>29.597999999999999</v>
      </c>
      <c r="E199">
        <f t="shared" si="57"/>
        <v>297.8</v>
      </c>
      <c r="F199">
        <f>273+29.2</f>
        <v>302.2</v>
      </c>
      <c r="G199">
        <f>21+273</f>
        <v>294</v>
      </c>
      <c r="H199">
        <v>12.5</v>
      </c>
      <c r="I199">
        <f t="shared" si="63"/>
        <v>1.6070312499999999</v>
      </c>
    </row>
    <row r="200" spans="1:9" ht="20.100000000000001" customHeight="1">
      <c r="A200" s="3" t="s">
        <v>70</v>
      </c>
      <c r="B200" t="s">
        <v>20</v>
      </c>
      <c r="C200">
        <v>30</v>
      </c>
      <c r="D200">
        <v>34.177</v>
      </c>
      <c r="E200">
        <f t="shared" si="57"/>
        <v>297.8</v>
      </c>
      <c r="F200">
        <f>273+29.2</f>
        <v>302.2</v>
      </c>
      <c r="G200">
        <f>21+273</f>
        <v>294</v>
      </c>
      <c r="H200">
        <v>12.5</v>
      </c>
      <c r="I200">
        <f t="shared" si="63"/>
        <v>1.6070312499999999</v>
      </c>
    </row>
    <row r="201" spans="1:9" ht="20.100000000000001" customHeight="1">
      <c r="A201" s="3" t="s">
        <v>70</v>
      </c>
      <c r="B201" t="s">
        <v>20</v>
      </c>
      <c r="C201">
        <v>45</v>
      </c>
      <c r="D201">
        <v>36.286000000000001</v>
      </c>
      <c r="E201">
        <f t="shared" si="57"/>
        <v>297.8</v>
      </c>
      <c r="F201">
        <f>273+29.2</f>
        <v>302.2</v>
      </c>
      <c r="G201">
        <f>21+273</f>
        <v>294</v>
      </c>
      <c r="H201">
        <v>12.5</v>
      </c>
      <c r="I201">
        <f t="shared" si="63"/>
        <v>1.6070312499999999</v>
      </c>
    </row>
    <row r="202" spans="1:9" ht="20.100000000000001" customHeight="1">
      <c r="A202" s="3" t="s">
        <v>70</v>
      </c>
      <c r="B202" s="2" t="s">
        <v>21</v>
      </c>
      <c r="C202" s="2" t="s">
        <v>9</v>
      </c>
      <c r="D202" s="7" t="s">
        <v>37</v>
      </c>
      <c r="E202" s="7" t="s">
        <v>37</v>
      </c>
      <c r="F202" s="7" t="s">
        <v>37</v>
      </c>
      <c r="G202" s="7" t="s">
        <v>37</v>
      </c>
      <c r="H202" s="7" t="s">
        <v>37</v>
      </c>
      <c r="I202" s="7" t="s">
        <v>37</v>
      </c>
    </row>
    <row r="203" spans="1:9" ht="20.100000000000001" customHeight="1">
      <c r="A203" s="3" t="s">
        <v>70</v>
      </c>
      <c r="B203" s="2" t="s">
        <v>21</v>
      </c>
      <c r="C203" s="2">
        <v>0</v>
      </c>
      <c r="D203" s="7" t="s">
        <v>37</v>
      </c>
      <c r="E203" s="7" t="s">
        <v>37</v>
      </c>
      <c r="F203" s="7" t="s">
        <v>37</v>
      </c>
      <c r="G203" s="7" t="s">
        <v>37</v>
      </c>
      <c r="H203" s="7" t="s">
        <v>37</v>
      </c>
      <c r="I203" s="7" t="s">
        <v>37</v>
      </c>
    </row>
    <row r="204" spans="1:9" ht="20.100000000000001" customHeight="1">
      <c r="A204" s="3" t="s">
        <v>70</v>
      </c>
      <c r="B204" s="2" t="s">
        <v>21</v>
      </c>
      <c r="C204" s="2">
        <v>15</v>
      </c>
      <c r="D204" s="7" t="s">
        <v>37</v>
      </c>
      <c r="E204" s="7" t="s">
        <v>37</v>
      </c>
      <c r="F204" s="7" t="s">
        <v>37</v>
      </c>
      <c r="G204" s="7" t="s">
        <v>37</v>
      </c>
      <c r="H204" s="7" t="s">
        <v>37</v>
      </c>
      <c r="I204" s="7" t="s">
        <v>37</v>
      </c>
    </row>
    <row r="205" spans="1:9" ht="20.100000000000001" customHeight="1">
      <c r="A205" s="3" t="s">
        <v>70</v>
      </c>
      <c r="B205" s="2" t="s">
        <v>21</v>
      </c>
      <c r="C205" s="2">
        <v>30</v>
      </c>
      <c r="D205" s="7" t="s">
        <v>37</v>
      </c>
      <c r="E205" s="7" t="s">
        <v>37</v>
      </c>
      <c r="F205" s="7" t="s">
        <v>37</v>
      </c>
      <c r="G205" s="7" t="s">
        <v>37</v>
      </c>
      <c r="H205" s="7" t="s">
        <v>37</v>
      </c>
      <c r="I205" s="7" t="s">
        <v>37</v>
      </c>
    </row>
    <row r="206" spans="1:9" ht="20.100000000000001" customHeight="1">
      <c r="A206" s="3" t="s">
        <v>70</v>
      </c>
      <c r="B206" s="2" t="s">
        <v>21</v>
      </c>
      <c r="C206" s="2">
        <v>45</v>
      </c>
      <c r="D206" s="7" t="s">
        <v>37</v>
      </c>
      <c r="E206" s="7" t="s">
        <v>37</v>
      </c>
      <c r="F206" s="7" t="s">
        <v>37</v>
      </c>
      <c r="G206" s="7" t="s">
        <v>37</v>
      </c>
      <c r="H206" s="7" t="s">
        <v>37</v>
      </c>
      <c r="I206" s="7" t="s">
        <v>37</v>
      </c>
    </row>
    <row r="207" spans="1:9" ht="20.100000000000001" customHeight="1">
      <c r="A207" s="3" t="s">
        <v>70</v>
      </c>
      <c r="B207" t="s">
        <v>22</v>
      </c>
      <c r="C207" t="s">
        <v>9</v>
      </c>
      <c r="D207">
        <v>16.538</v>
      </c>
      <c r="E207">
        <f t="shared" ref="E207:E231" si="64">273+24</f>
        <v>297</v>
      </c>
      <c r="F207">
        <f>273+25.1</f>
        <v>298.10000000000002</v>
      </c>
      <c r="G207">
        <f>21+273</f>
        <v>294</v>
      </c>
      <c r="H207">
        <v>12.5</v>
      </c>
      <c r="I207">
        <f>1.25*27.5*27.5/1000</f>
        <v>0.9453125</v>
      </c>
    </row>
    <row r="208" spans="1:9" ht="20.100000000000001" customHeight="1">
      <c r="A208" s="3" t="s">
        <v>70</v>
      </c>
      <c r="B208" t="s">
        <v>22</v>
      </c>
      <c r="C208">
        <v>0</v>
      </c>
      <c r="D208">
        <v>17.858000000000001</v>
      </c>
      <c r="E208">
        <f t="shared" si="64"/>
        <v>297</v>
      </c>
      <c r="F208">
        <f>273+25.1</f>
        <v>298.10000000000002</v>
      </c>
      <c r="G208">
        <f>21+273</f>
        <v>294</v>
      </c>
      <c r="H208">
        <v>12.5</v>
      </c>
      <c r="I208">
        <f t="shared" ref="I208:I211" si="65">1.25*27.5*27.5/1000</f>
        <v>0.9453125</v>
      </c>
    </row>
    <row r="209" spans="1:9" ht="20.100000000000001" customHeight="1">
      <c r="A209" s="3" t="s">
        <v>70</v>
      </c>
      <c r="B209" t="s">
        <v>22</v>
      </c>
      <c r="C209">
        <v>15</v>
      </c>
      <c r="D209">
        <v>22.004999999999999</v>
      </c>
      <c r="E209">
        <f t="shared" si="64"/>
        <v>297</v>
      </c>
      <c r="F209">
        <f>273+25.1</f>
        <v>298.10000000000002</v>
      </c>
      <c r="G209">
        <f>21+273</f>
        <v>294</v>
      </c>
      <c r="H209">
        <v>12.5</v>
      </c>
      <c r="I209">
        <f t="shared" si="65"/>
        <v>0.9453125</v>
      </c>
    </row>
    <row r="210" spans="1:9" ht="20.100000000000001" customHeight="1">
      <c r="A210" s="3" t="s">
        <v>70</v>
      </c>
      <c r="B210" t="s">
        <v>22</v>
      </c>
      <c r="C210">
        <v>30</v>
      </c>
      <c r="D210">
        <v>24.401</v>
      </c>
      <c r="E210">
        <f t="shared" si="64"/>
        <v>297</v>
      </c>
      <c r="F210">
        <f>273+25.1</f>
        <v>298.10000000000002</v>
      </c>
      <c r="G210">
        <f>21+273</f>
        <v>294</v>
      </c>
      <c r="H210">
        <v>12.5</v>
      </c>
      <c r="I210">
        <f t="shared" si="65"/>
        <v>0.9453125</v>
      </c>
    </row>
    <row r="211" spans="1:9" ht="20.100000000000001" customHeight="1">
      <c r="A211" s="3" t="s">
        <v>70</v>
      </c>
      <c r="B211" t="s">
        <v>22</v>
      </c>
      <c r="C211">
        <v>45</v>
      </c>
      <c r="D211">
        <v>25.628</v>
      </c>
      <c r="E211">
        <f t="shared" si="64"/>
        <v>297</v>
      </c>
      <c r="F211">
        <f>273+25.1</f>
        <v>298.10000000000002</v>
      </c>
      <c r="G211">
        <f>21+273</f>
        <v>294</v>
      </c>
      <c r="H211">
        <v>12.5</v>
      </c>
      <c r="I211">
        <f t="shared" si="65"/>
        <v>0.9453125</v>
      </c>
    </row>
    <row r="212" spans="1:9" ht="20.100000000000001" customHeight="1">
      <c r="A212" s="3" t="s">
        <v>70</v>
      </c>
      <c r="B212" t="s">
        <v>23</v>
      </c>
      <c r="C212" t="s">
        <v>9</v>
      </c>
      <c r="D212">
        <v>16.277999999999999</v>
      </c>
      <c r="E212">
        <f t="shared" si="64"/>
        <v>297</v>
      </c>
      <c r="F212">
        <f>273+26.6</f>
        <v>299.60000000000002</v>
      </c>
      <c r="G212">
        <f>21+273</f>
        <v>294</v>
      </c>
      <c r="H212">
        <v>12.5</v>
      </c>
      <c r="I212">
        <f>1.375*27.5*27.5/1000</f>
        <v>1.03984375</v>
      </c>
    </row>
    <row r="213" spans="1:9" ht="20.100000000000001" customHeight="1">
      <c r="A213" s="3" t="s">
        <v>70</v>
      </c>
      <c r="B213" t="s">
        <v>23</v>
      </c>
      <c r="C213">
        <v>0</v>
      </c>
      <c r="D213">
        <v>16.120999999999999</v>
      </c>
      <c r="E213">
        <f t="shared" si="64"/>
        <v>297</v>
      </c>
      <c r="F213">
        <f>273+26.6</f>
        <v>299.60000000000002</v>
      </c>
      <c r="G213">
        <f>21+273</f>
        <v>294</v>
      </c>
      <c r="H213">
        <v>12.5</v>
      </c>
      <c r="I213">
        <f t="shared" ref="I213:I216" si="66">1.375*27.5*27.5/1000</f>
        <v>1.03984375</v>
      </c>
    </row>
    <row r="214" spans="1:9" ht="20.100000000000001" customHeight="1">
      <c r="A214" s="3" t="s">
        <v>70</v>
      </c>
      <c r="B214" t="s">
        <v>23</v>
      </c>
      <c r="C214">
        <v>15</v>
      </c>
      <c r="D214">
        <v>19.963000000000001</v>
      </c>
      <c r="E214">
        <f t="shared" si="64"/>
        <v>297</v>
      </c>
      <c r="F214">
        <f>273+26.6</f>
        <v>299.60000000000002</v>
      </c>
      <c r="G214">
        <f>21+273</f>
        <v>294</v>
      </c>
      <c r="H214">
        <v>12.5</v>
      </c>
      <c r="I214">
        <f t="shared" si="66"/>
        <v>1.03984375</v>
      </c>
    </row>
    <row r="215" spans="1:9" ht="20.100000000000001" customHeight="1">
      <c r="A215" s="3" t="s">
        <v>70</v>
      </c>
      <c r="B215" t="s">
        <v>23</v>
      </c>
      <c r="C215">
        <v>30</v>
      </c>
      <c r="D215">
        <v>23.875</v>
      </c>
      <c r="E215">
        <f t="shared" si="64"/>
        <v>297</v>
      </c>
      <c r="F215">
        <f>273+26.6</f>
        <v>299.60000000000002</v>
      </c>
      <c r="G215">
        <f>21+273</f>
        <v>294</v>
      </c>
      <c r="H215">
        <v>12.5</v>
      </c>
      <c r="I215">
        <f t="shared" si="66"/>
        <v>1.03984375</v>
      </c>
    </row>
    <row r="216" spans="1:9" ht="20.100000000000001" customHeight="1">
      <c r="A216" s="3" t="s">
        <v>70</v>
      </c>
      <c r="B216" t="s">
        <v>23</v>
      </c>
      <c r="C216">
        <v>45</v>
      </c>
      <c r="D216">
        <v>27.594000000000001</v>
      </c>
      <c r="E216">
        <f t="shared" si="64"/>
        <v>297</v>
      </c>
      <c r="F216">
        <f>273+26.6</f>
        <v>299.60000000000002</v>
      </c>
      <c r="G216">
        <f>21+273</f>
        <v>294</v>
      </c>
      <c r="H216">
        <v>12.5</v>
      </c>
      <c r="I216">
        <f t="shared" si="66"/>
        <v>1.03984375</v>
      </c>
    </row>
    <row r="217" spans="1:9" ht="20.100000000000001" customHeight="1">
      <c r="A217" s="3" t="s">
        <v>70</v>
      </c>
      <c r="B217" t="s">
        <v>24</v>
      </c>
      <c r="C217" t="s">
        <v>9</v>
      </c>
      <c r="D217">
        <v>16.782</v>
      </c>
      <c r="E217">
        <f t="shared" si="64"/>
        <v>297</v>
      </c>
      <c r="F217">
        <f>22.8+273</f>
        <v>295.8</v>
      </c>
      <c r="G217">
        <f>21+273</f>
        <v>294</v>
      </c>
      <c r="H217">
        <v>12.5</v>
      </c>
      <c r="I217">
        <f>4.5*27.5*27.5/1000</f>
        <v>3.4031250000000002</v>
      </c>
    </row>
    <row r="218" spans="1:9" ht="20.100000000000001" customHeight="1">
      <c r="A218" s="3" t="s">
        <v>70</v>
      </c>
      <c r="B218" t="s">
        <v>24</v>
      </c>
      <c r="C218">
        <v>0</v>
      </c>
      <c r="D218">
        <v>17.251000000000001</v>
      </c>
      <c r="E218">
        <f t="shared" si="64"/>
        <v>297</v>
      </c>
      <c r="F218">
        <f>22.8+273</f>
        <v>295.8</v>
      </c>
      <c r="G218">
        <f>21+273</f>
        <v>294</v>
      </c>
      <c r="H218">
        <v>12.5</v>
      </c>
      <c r="I218">
        <f t="shared" ref="I218:I221" si="67">4.5*27.5*27.5/1000</f>
        <v>3.4031250000000002</v>
      </c>
    </row>
    <row r="219" spans="1:9" ht="20.100000000000001" customHeight="1">
      <c r="A219" s="3" t="s">
        <v>70</v>
      </c>
      <c r="B219" t="s">
        <v>24</v>
      </c>
      <c r="C219">
        <v>15</v>
      </c>
      <c r="D219">
        <v>23.439</v>
      </c>
      <c r="E219">
        <f t="shared" si="64"/>
        <v>297</v>
      </c>
      <c r="F219">
        <f>22.8+273</f>
        <v>295.8</v>
      </c>
      <c r="G219">
        <f>21+273</f>
        <v>294</v>
      </c>
      <c r="H219">
        <v>12.5</v>
      </c>
      <c r="I219">
        <f t="shared" si="67"/>
        <v>3.4031250000000002</v>
      </c>
    </row>
    <row r="220" spans="1:9" ht="20.100000000000001" customHeight="1">
      <c r="A220" s="3" t="s">
        <v>70</v>
      </c>
      <c r="B220" t="s">
        <v>24</v>
      </c>
      <c r="C220">
        <v>30</v>
      </c>
      <c r="D220">
        <v>26.716999999999999</v>
      </c>
      <c r="E220">
        <f t="shared" si="64"/>
        <v>297</v>
      </c>
      <c r="F220">
        <f>22.8+273</f>
        <v>295.8</v>
      </c>
      <c r="G220">
        <f>21+273</f>
        <v>294</v>
      </c>
      <c r="H220">
        <v>12.5</v>
      </c>
      <c r="I220">
        <f t="shared" si="67"/>
        <v>3.4031250000000002</v>
      </c>
    </row>
    <row r="221" spans="1:9" ht="20.100000000000001" customHeight="1">
      <c r="A221" s="3" t="s">
        <v>70</v>
      </c>
      <c r="B221" t="s">
        <v>24</v>
      </c>
      <c r="C221">
        <v>45</v>
      </c>
      <c r="D221">
        <v>27.648</v>
      </c>
      <c r="E221">
        <f t="shared" si="64"/>
        <v>297</v>
      </c>
      <c r="F221">
        <f>22.8+273</f>
        <v>295.8</v>
      </c>
      <c r="G221">
        <f>21+273</f>
        <v>294</v>
      </c>
      <c r="H221">
        <v>12.5</v>
      </c>
      <c r="I221">
        <f t="shared" si="67"/>
        <v>3.4031250000000002</v>
      </c>
    </row>
    <row r="222" spans="1:9" ht="20.100000000000001" customHeight="1">
      <c r="A222" s="3" t="s">
        <v>70</v>
      </c>
      <c r="B222" t="s">
        <v>25</v>
      </c>
      <c r="C222" t="s">
        <v>9</v>
      </c>
      <c r="D222">
        <v>16.62</v>
      </c>
      <c r="E222">
        <f t="shared" si="64"/>
        <v>297</v>
      </c>
      <c r="F222">
        <f>23.5+273</f>
        <v>296.5</v>
      </c>
      <c r="G222">
        <f>21+273</f>
        <v>294</v>
      </c>
      <c r="H222">
        <v>12.5</v>
      </c>
      <c r="I222">
        <f>1.875*27.5*27.5/1000</f>
        <v>1.41796875</v>
      </c>
    </row>
    <row r="223" spans="1:9" ht="20.100000000000001" customHeight="1">
      <c r="A223" s="3" t="s">
        <v>70</v>
      </c>
      <c r="B223" t="s">
        <v>25</v>
      </c>
      <c r="C223">
        <v>0</v>
      </c>
      <c r="D223">
        <v>17.991</v>
      </c>
      <c r="E223">
        <f t="shared" si="64"/>
        <v>297</v>
      </c>
      <c r="F223">
        <f>23.5+273</f>
        <v>296.5</v>
      </c>
      <c r="G223">
        <f>21+273</f>
        <v>294</v>
      </c>
      <c r="H223">
        <v>12.5</v>
      </c>
      <c r="I223">
        <f t="shared" ref="I223:I226" si="68">1.875*27.5*27.5/1000</f>
        <v>1.41796875</v>
      </c>
    </row>
    <row r="224" spans="1:9" ht="20.100000000000001" customHeight="1">
      <c r="A224" s="3" t="s">
        <v>70</v>
      </c>
      <c r="B224" t="s">
        <v>25</v>
      </c>
      <c r="C224">
        <v>15</v>
      </c>
      <c r="D224">
        <v>27.338999999999999</v>
      </c>
      <c r="E224">
        <f t="shared" si="64"/>
        <v>297</v>
      </c>
      <c r="F224">
        <f>23.5+273</f>
        <v>296.5</v>
      </c>
      <c r="G224">
        <f>21+273</f>
        <v>294</v>
      </c>
      <c r="H224">
        <v>12.5</v>
      </c>
      <c r="I224">
        <f t="shared" si="68"/>
        <v>1.41796875</v>
      </c>
    </row>
    <row r="225" spans="1:9" ht="20.100000000000001" customHeight="1">
      <c r="A225" s="3" t="s">
        <v>70</v>
      </c>
      <c r="B225" t="s">
        <v>25</v>
      </c>
      <c r="C225">
        <v>30</v>
      </c>
      <c r="D225">
        <v>32.238999999999997</v>
      </c>
      <c r="E225">
        <f t="shared" si="64"/>
        <v>297</v>
      </c>
      <c r="F225">
        <f>23.5+273</f>
        <v>296.5</v>
      </c>
      <c r="G225">
        <f>21+273</f>
        <v>294</v>
      </c>
      <c r="H225">
        <v>12.5</v>
      </c>
      <c r="I225">
        <f t="shared" si="68"/>
        <v>1.41796875</v>
      </c>
    </row>
    <row r="226" spans="1:9" ht="20.100000000000001" customHeight="1">
      <c r="A226" s="3" t="s">
        <v>70</v>
      </c>
      <c r="B226" t="s">
        <v>25</v>
      </c>
      <c r="C226">
        <v>45</v>
      </c>
      <c r="D226">
        <v>37.28</v>
      </c>
      <c r="E226">
        <f t="shared" si="64"/>
        <v>297</v>
      </c>
      <c r="F226">
        <f>23.5+273</f>
        <v>296.5</v>
      </c>
      <c r="G226">
        <f>21+273</f>
        <v>294</v>
      </c>
      <c r="H226">
        <v>12.5</v>
      </c>
      <c r="I226">
        <f t="shared" si="68"/>
        <v>1.41796875</v>
      </c>
    </row>
    <row r="227" spans="1:9" ht="20.100000000000001" customHeight="1">
      <c r="A227" s="3" t="s">
        <v>70</v>
      </c>
      <c r="B227" t="s">
        <v>26</v>
      </c>
      <c r="C227" t="s">
        <v>9</v>
      </c>
      <c r="D227">
        <v>16.195</v>
      </c>
      <c r="E227">
        <f t="shared" si="64"/>
        <v>297</v>
      </c>
      <c r="F227">
        <f>273+24.1</f>
        <v>297.10000000000002</v>
      </c>
      <c r="G227">
        <f>21+273</f>
        <v>294</v>
      </c>
      <c r="H227">
        <v>12.5</v>
      </c>
      <c r="I227">
        <f>1.875*27.5*27.5/1000</f>
        <v>1.41796875</v>
      </c>
    </row>
    <row r="228" spans="1:9" ht="20.100000000000001" customHeight="1">
      <c r="A228" s="3" t="s">
        <v>70</v>
      </c>
      <c r="B228" t="s">
        <v>26</v>
      </c>
      <c r="C228">
        <v>0</v>
      </c>
      <c r="D228">
        <v>16.663</v>
      </c>
      <c r="E228">
        <f t="shared" si="64"/>
        <v>297</v>
      </c>
      <c r="F228">
        <f>273+24.1</f>
        <v>297.10000000000002</v>
      </c>
      <c r="G228">
        <f>21+273</f>
        <v>294</v>
      </c>
      <c r="H228">
        <v>12.5</v>
      </c>
      <c r="I228">
        <f t="shared" ref="I228:I231" si="69">1.875*27.5*27.5/1000</f>
        <v>1.41796875</v>
      </c>
    </row>
    <row r="229" spans="1:9" ht="20.100000000000001" customHeight="1">
      <c r="A229" s="3" t="s">
        <v>70</v>
      </c>
      <c r="B229" t="s">
        <v>26</v>
      </c>
      <c r="C229">
        <v>15</v>
      </c>
      <c r="D229">
        <v>20.486000000000001</v>
      </c>
      <c r="E229">
        <f t="shared" si="64"/>
        <v>297</v>
      </c>
      <c r="F229">
        <f>273+24.1</f>
        <v>297.10000000000002</v>
      </c>
      <c r="G229">
        <f>21+273</f>
        <v>294</v>
      </c>
      <c r="H229">
        <v>12.5</v>
      </c>
      <c r="I229">
        <f t="shared" si="69"/>
        <v>1.41796875</v>
      </c>
    </row>
    <row r="230" spans="1:9" ht="20.100000000000001" customHeight="1">
      <c r="A230" s="3" t="s">
        <v>70</v>
      </c>
      <c r="B230" t="s">
        <v>26</v>
      </c>
      <c r="C230">
        <v>30</v>
      </c>
      <c r="D230">
        <v>24.573</v>
      </c>
      <c r="E230">
        <f t="shared" si="64"/>
        <v>297</v>
      </c>
      <c r="F230">
        <f>273+24.1</f>
        <v>297.10000000000002</v>
      </c>
      <c r="G230">
        <f>21+273</f>
        <v>294</v>
      </c>
      <c r="H230">
        <v>12.5</v>
      </c>
      <c r="I230">
        <f t="shared" si="69"/>
        <v>1.41796875</v>
      </c>
    </row>
    <row r="231" spans="1:9" ht="20.100000000000001" customHeight="1">
      <c r="A231" s="3" t="s">
        <v>70</v>
      </c>
      <c r="B231" t="s">
        <v>26</v>
      </c>
      <c r="C231">
        <v>45</v>
      </c>
      <c r="D231">
        <v>28.538</v>
      </c>
      <c r="E231">
        <f t="shared" si="64"/>
        <v>297</v>
      </c>
      <c r="F231">
        <f>273+24.1</f>
        <v>297.10000000000002</v>
      </c>
      <c r="G231">
        <f>21+273</f>
        <v>294</v>
      </c>
      <c r="H231">
        <v>12.5</v>
      </c>
      <c r="I231">
        <f t="shared" si="69"/>
        <v>1.41796875</v>
      </c>
    </row>
    <row r="232" spans="1:9" ht="20.100000000000001" customHeight="1">
      <c r="A232" s="3" t="s">
        <v>70</v>
      </c>
      <c r="B232" t="s">
        <v>27</v>
      </c>
      <c r="C232" t="s">
        <v>9</v>
      </c>
      <c r="D232">
        <v>17.468</v>
      </c>
      <c r="E232">
        <f t="shared" ref="E232:E261" si="70">27.4+273</f>
        <v>300.39999999999998</v>
      </c>
      <c r="F232">
        <f>273+19.5</f>
        <v>292.5</v>
      </c>
      <c r="G232">
        <f>21+273</f>
        <v>294</v>
      </c>
      <c r="H232">
        <v>4.4000000000000004</v>
      </c>
      <c r="I232">
        <f>1.625*27.5*27.5/1000</f>
        <v>1.2289062500000001</v>
      </c>
    </row>
    <row r="233" spans="1:9" ht="20.100000000000001" customHeight="1">
      <c r="A233" s="3" t="s">
        <v>70</v>
      </c>
      <c r="B233" t="s">
        <v>27</v>
      </c>
      <c r="C233">
        <v>0</v>
      </c>
      <c r="D233">
        <v>17.451000000000001</v>
      </c>
      <c r="E233">
        <f t="shared" si="70"/>
        <v>300.39999999999998</v>
      </c>
      <c r="F233">
        <f>273+19.5</f>
        <v>292.5</v>
      </c>
      <c r="G233">
        <f>21+273</f>
        <v>294</v>
      </c>
      <c r="H233">
        <v>4.4000000000000004</v>
      </c>
      <c r="I233">
        <f t="shared" ref="I233:I236" si="71">1.625*27.5*27.5/1000</f>
        <v>1.2289062500000001</v>
      </c>
    </row>
    <row r="234" spans="1:9" ht="20.100000000000001" customHeight="1">
      <c r="A234" s="3" t="s">
        <v>70</v>
      </c>
      <c r="B234" t="s">
        <v>27</v>
      </c>
      <c r="C234">
        <v>15</v>
      </c>
      <c r="D234">
        <v>23.323</v>
      </c>
      <c r="E234">
        <f t="shared" si="70"/>
        <v>300.39999999999998</v>
      </c>
      <c r="F234">
        <f>273+19.5</f>
        <v>292.5</v>
      </c>
      <c r="G234">
        <f>21+273</f>
        <v>294</v>
      </c>
      <c r="H234">
        <v>4.4000000000000004</v>
      </c>
      <c r="I234">
        <f t="shared" si="71"/>
        <v>1.2289062500000001</v>
      </c>
    </row>
    <row r="235" spans="1:9" ht="20.100000000000001" customHeight="1">
      <c r="A235" s="3" t="s">
        <v>70</v>
      </c>
      <c r="B235" t="s">
        <v>27</v>
      </c>
      <c r="C235">
        <v>30</v>
      </c>
      <c r="D235">
        <v>28.271000000000001</v>
      </c>
      <c r="E235">
        <f t="shared" si="70"/>
        <v>300.39999999999998</v>
      </c>
      <c r="F235">
        <f>273+19.5</f>
        <v>292.5</v>
      </c>
      <c r="G235">
        <f>21+273</f>
        <v>294</v>
      </c>
      <c r="H235">
        <v>4.4000000000000004</v>
      </c>
      <c r="I235">
        <f t="shared" si="71"/>
        <v>1.2289062500000001</v>
      </c>
    </row>
    <row r="236" spans="1:9" ht="20.100000000000001" customHeight="1">
      <c r="A236" s="3" t="s">
        <v>70</v>
      </c>
      <c r="B236" t="s">
        <v>27</v>
      </c>
      <c r="C236">
        <v>45</v>
      </c>
      <c r="D236">
        <v>32.220999999999997</v>
      </c>
      <c r="E236">
        <f t="shared" si="70"/>
        <v>300.39999999999998</v>
      </c>
      <c r="F236">
        <f>273+19.5</f>
        <v>292.5</v>
      </c>
      <c r="G236">
        <f>21+273</f>
        <v>294</v>
      </c>
      <c r="H236">
        <v>4.4000000000000004</v>
      </c>
      <c r="I236">
        <f t="shared" si="71"/>
        <v>1.2289062500000001</v>
      </c>
    </row>
    <row r="237" spans="1:9" ht="20.100000000000001" customHeight="1">
      <c r="A237" s="3" t="s">
        <v>70</v>
      </c>
      <c r="B237" t="s">
        <v>28</v>
      </c>
      <c r="C237" t="s">
        <v>9</v>
      </c>
      <c r="D237">
        <v>17.280999999999999</v>
      </c>
      <c r="E237">
        <f t="shared" si="70"/>
        <v>300.39999999999998</v>
      </c>
      <c r="F237">
        <f>273+20.7</f>
        <v>293.7</v>
      </c>
      <c r="G237">
        <f>21+273</f>
        <v>294</v>
      </c>
      <c r="H237">
        <v>4.4000000000000004</v>
      </c>
      <c r="I237">
        <f>1.875*27.5*27.5/1000</f>
        <v>1.41796875</v>
      </c>
    </row>
    <row r="238" spans="1:9" ht="20.100000000000001" customHeight="1">
      <c r="A238" s="3" t="s">
        <v>70</v>
      </c>
      <c r="B238" t="s">
        <v>28</v>
      </c>
      <c r="C238">
        <v>0</v>
      </c>
      <c r="D238">
        <v>17.576000000000001</v>
      </c>
      <c r="E238">
        <f t="shared" si="70"/>
        <v>300.39999999999998</v>
      </c>
      <c r="F238">
        <f>273+20.7</f>
        <v>293.7</v>
      </c>
      <c r="G238">
        <f>21+273</f>
        <v>294</v>
      </c>
      <c r="H238">
        <v>4.4000000000000004</v>
      </c>
      <c r="I238">
        <f t="shared" ref="I238:I241" si="72">1.875*27.5*27.5/1000</f>
        <v>1.41796875</v>
      </c>
    </row>
    <row r="239" spans="1:9" ht="20.100000000000001" customHeight="1">
      <c r="A239" s="3" t="s">
        <v>70</v>
      </c>
      <c r="B239" t="s">
        <v>28</v>
      </c>
      <c r="C239">
        <v>15</v>
      </c>
      <c r="D239">
        <v>25.991</v>
      </c>
      <c r="E239">
        <f t="shared" si="70"/>
        <v>300.39999999999998</v>
      </c>
      <c r="F239">
        <f>273+20.7</f>
        <v>293.7</v>
      </c>
      <c r="G239">
        <f>21+273</f>
        <v>294</v>
      </c>
      <c r="H239">
        <v>4.4000000000000004</v>
      </c>
      <c r="I239">
        <f t="shared" si="72"/>
        <v>1.41796875</v>
      </c>
    </row>
    <row r="240" spans="1:9" ht="20.100000000000001" customHeight="1">
      <c r="A240" s="3" t="s">
        <v>70</v>
      </c>
      <c r="B240" t="s">
        <v>28</v>
      </c>
      <c r="C240">
        <v>30</v>
      </c>
      <c r="D240">
        <v>32.720999999999997</v>
      </c>
      <c r="E240">
        <f t="shared" si="70"/>
        <v>300.39999999999998</v>
      </c>
      <c r="F240">
        <f>273+20.7</f>
        <v>293.7</v>
      </c>
      <c r="G240">
        <f>21+273</f>
        <v>294</v>
      </c>
      <c r="H240">
        <v>4.4000000000000004</v>
      </c>
      <c r="I240">
        <f t="shared" si="72"/>
        <v>1.41796875</v>
      </c>
    </row>
    <row r="241" spans="1:9" ht="20.100000000000001" customHeight="1">
      <c r="A241" s="3" t="s">
        <v>70</v>
      </c>
      <c r="B241" t="s">
        <v>28</v>
      </c>
      <c r="C241">
        <v>45</v>
      </c>
      <c r="D241">
        <v>35.255000000000003</v>
      </c>
      <c r="E241">
        <f t="shared" si="70"/>
        <v>300.39999999999998</v>
      </c>
      <c r="F241">
        <f>273+20.7</f>
        <v>293.7</v>
      </c>
      <c r="G241">
        <f>21+273</f>
        <v>294</v>
      </c>
      <c r="H241">
        <v>4.4000000000000004</v>
      </c>
      <c r="I241">
        <f t="shared" si="72"/>
        <v>1.41796875</v>
      </c>
    </row>
    <row r="242" spans="1:9" ht="20.100000000000001" customHeight="1">
      <c r="A242" s="3" t="s">
        <v>70</v>
      </c>
      <c r="B242" t="s">
        <v>29</v>
      </c>
      <c r="C242" t="s">
        <v>9</v>
      </c>
      <c r="D242">
        <v>17.038</v>
      </c>
      <c r="E242">
        <f t="shared" si="70"/>
        <v>300.39999999999998</v>
      </c>
      <c r="F242">
        <f>273+16.2</f>
        <v>289.2</v>
      </c>
      <c r="G242">
        <f>21+273</f>
        <v>294</v>
      </c>
      <c r="H242">
        <v>4.4000000000000004</v>
      </c>
      <c r="I242">
        <f>0.375*27.5*27.5/1000</f>
        <v>0.28359374999999998</v>
      </c>
    </row>
    <row r="243" spans="1:9" ht="20.100000000000001" customHeight="1">
      <c r="A243" s="3" t="s">
        <v>70</v>
      </c>
      <c r="B243" t="s">
        <v>29</v>
      </c>
      <c r="C243">
        <v>0</v>
      </c>
      <c r="D243">
        <v>18.167999999999999</v>
      </c>
      <c r="E243">
        <f t="shared" si="70"/>
        <v>300.39999999999998</v>
      </c>
      <c r="F243">
        <f>273+16.2</f>
        <v>289.2</v>
      </c>
      <c r="G243">
        <f>21+273</f>
        <v>294</v>
      </c>
      <c r="H243">
        <v>4.4000000000000004</v>
      </c>
      <c r="I243">
        <f t="shared" ref="I243:I246" si="73">0.375*27.5*27.5/1000</f>
        <v>0.28359374999999998</v>
      </c>
    </row>
    <row r="244" spans="1:9" ht="20.100000000000001" customHeight="1">
      <c r="A244" s="3" t="s">
        <v>70</v>
      </c>
      <c r="B244" t="s">
        <v>29</v>
      </c>
      <c r="C244">
        <v>15</v>
      </c>
      <c r="D244">
        <v>24.922000000000001</v>
      </c>
      <c r="E244">
        <f t="shared" si="70"/>
        <v>300.39999999999998</v>
      </c>
      <c r="F244">
        <f>273+16.2</f>
        <v>289.2</v>
      </c>
      <c r="G244">
        <f>21+273</f>
        <v>294</v>
      </c>
      <c r="H244">
        <v>4.4000000000000004</v>
      </c>
      <c r="I244">
        <f t="shared" si="73"/>
        <v>0.28359374999999998</v>
      </c>
    </row>
    <row r="245" spans="1:9" ht="20.100000000000001" customHeight="1">
      <c r="A245" s="3" t="s">
        <v>70</v>
      </c>
      <c r="B245" t="s">
        <v>29</v>
      </c>
      <c r="C245">
        <v>30</v>
      </c>
      <c r="D245">
        <v>29.914000000000001</v>
      </c>
      <c r="E245">
        <f t="shared" si="70"/>
        <v>300.39999999999998</v>
      </c>
      <c r="F245">
        <f>273+16.2</f>
        <v>289.2</v>
      </c>
      <c r="G245">
        <f>21+273</f>
        <v>294</v>
      </c>
      <c r="H245">
        <v>4.4000000000000004</v>
      </c>
      <c r="I245">
        <f t="shared" si="73"/>
        <v>0.28359374999999998</v>
      </c>
    </row>
    <row r="246" spans="1:9" ht="20.100000000000001" customHeight="1">
      <c r="A246" s="3" t="s">
        <v>70</v>
      </c>
      <c r="B246" t="s">
        <v>29</v>
      </c>
      <c r="C246">
        <v>45</v>
      </c>
      <c r="D246">
        <v>34.017000000000003</v>
      </c>
      <c r="E246">
        <f t="shared" si="70"/>
        <v>300.39999999999998</v>
      </c>
      <c r="F246">
        <f>273+16.2</f>
        <v>289.2</v>
      </c>
      <c r="G246">
        <f>21+273</f>
        <v>294</v>
      </c>
      <c r="H246">
        <v>4.4000000000000004</v>
      </c>
      <c r="I246">
        <f t="shared" si="73"/>
        <v>0.28359374999999998</v>
      </c>
    </row>
    <row r="247" spans="1:9" ht="20.100000000000001" customHeight="1">
      <c r="A247" s="3" t="s">
        <v>70</v>
      </c>
      <c r="B247" t="s">
        <v>30</v>
      </c>
      <c r="C247" t="s">
        <v>9</v>
      </c>
      <c r="D247">
        <v>17.295000000000002</v>
      </c>
      <c r="E247">
        <f t="shared" si="70"/>
        <v>300.39999999999998</v>
      </c>
      <c r="F247">
        <f>273+26.6</f>
        <v>299.60000000000002</v>
      </c>
      <c r="G247">
        <f>21+273</f>
        <v>294</v>
      </c>
      <c r="H247">
        <v>4.4000000000000004</v>
      </c>
      <c r="I247">
        <f>3*27.5*27.5/1000</f>
        <v>2.2687499999999998</v>
      </c>
    </row>
    <row r="248" spans="1:9" ht="20.100000000000001" customHeight="1">
      <c r="A248" s="3" t="s">
        <v>70</v>
      </c>
      <c r="B248" t="s">
        <v>30</v>
      </c>
      <c r="C248">
        <v>0</v>
      </c>
      <c r="D248">
        <v>17.538</v>
      </c>
      <c r="E248">
        <f t="shared" si="70"/>
        <v>300.39999999999998</v>
      </c>
      <c r="F248">
        <f>273+26.6</f>
        <v>299.60000000000002</v>
      </c>
      <c r="G248">
        <f>21+273</f>
        <v>294</v>
      </c>
      <c r="H248">
        <v>4.4000000000000004</v>
      </c>
      <c r="I248">
        <f t="shared" ref="I248:I251" si="74">3*27.5*27.5/1000</f>
        <v>2.2687499999999998</v>
      </c>
    </row>
    <row r="249" spans="1:9" ht="20.100000000000001" customHeight="1">
      <c r="A249" s="3" t="s">
        <v>70</v>
      </c>
      <c r="B249" t="s">
        <v>30</v>
      </c>
      <c r="C249">
        <v>15</v>
      </c>
      <c r="D249">
        <v>23.638000000000002</v>
      </c>
      <c r="E249">
        <f t="shared" si="70"/>
        <v>300.39999999999998</v>
      </c>
      <c r="F249">
        <f>273+26.6</f>
        <v>299.60000000000002</v>
      </c>
      <c r="G249">
        <f>21+273</f>
        <v>294</v>
      </c>
      <c r="H249">
        <v>4.4000000000000004</v>
      </c>
      <c r="I249">
        <f t="shared" si="74"/>
        <v>2.2687499999999998</v>
      </c>
    </row>
    <row r="250" spans="1:9" ht="20.100000000000001" customHeight="1">
      <c r="A250" s="3" t="s">
        <v>70</v>
      </c>
      <c r="B250" t="s">
        <v>30</v>
      </c>
      <c r="C250">
        <v>30</v>
      </c>
      <c r="D250">
        <v>32.454000000000001</v>
      </c>
      <c r="E250">
        <f t="shared" si="70"/>
        <v>300.39999999999998</v>
      </c>
      <c r="F250">
        <f>273+26.6</f>
        <v>299.60000000000002</v>
      </c>
      <c r="G250">
        <f>21+273</f>
        <v>294</v>
      </c>
      <c r="H250">
        <v>4.4000000000000004</v>
      </c>
      <c r="I250">
        <f t="shared" si="74"/>
        <v>2.2687499999999998</v>
      </c>
    </row>
    <row r="251" spans="1:9" ht="20.100000000000001" customHeight="1">
      <c r="A251" s="3" t="s">
        <v>70</v>
      </c>
      <c r="B251" t="s">
        <v>30</v>
      </c>
      <c r="C251">
        <v>45</v>
      </c>
      <c r="D251">
        <v>36.311</v>
      </c>
      <c r="E251">
        <f t="shared" si="70"/>
        <v>300.39999999999998</v>
      </c>
      <c r="F251">
        <f>273+26.6</f>
        <v>299.60000000000002</v>
      </c>
      <c r="G251">
        <f>21+273</f>
        <v>294</v>
      </c>
      <c r="H251">
        <v>4.4000000000000004</v>
      </c>
      <c r="I251">
        <f t="shared" si="74"/>
        <v>2.2687499999999998</v>
      </c>
    </row>
    <row r="252" spans="1:9" ht="20.100000000000001" customHeight="1">
      <c r="A252" s="3" t="s">
        <v>70</v>
      </c>
      <c r="B252" t="s">
        <v>31</v>
      </c>
      <c r="C252" t="s">
        <v>9</v>
      </c>
      <c r="D252">
        <v>16.401</v>
      </c>
      <c r="E252">
        <f t="shared" si="70"/>
        <v>300.39999999999998</v>
      </c>
      <c r="F252">
        <f>273+21.2</f>
        <v>294.2</v>
      </c>
      <c r="G252">
        <f>21+273</f>
        <v>294</v>
      </c>
      <c r="H252">
        <v>4.4000000000000004</v>
      </c>
      <c r="I252">
        <f>3.5*27.5*27.5/1000</f>
        <v>2.6468750000000001</v>
      </c>
    </row>
    <row r="253" spans="1:9" ht="20.100000000000001" customHeight="1">
      <c r="A253" s="3" t="s">
        <v>70</v>
      </c>
      <c r="B253" t="s">
        <v>31</v>
      </c>
      <c r="C253">
        <v>0</v>
      </c>
      <c r="D253">
        <v>17.597999999999999</v>
      </c>
      <c r="E253">
        <f t="shared" si="70"/>
        <v>300.39999999999998</v>
      </c>
      <c r="F253">
        <f>273+21.2</f>
        <v>294.2</v>
      </c>
      <c r="G253">
        <f>21+273</f>
        <v>294</v>
      </c>
      <c r="H253">
        <v>4.4000000000000004</v>
      </c>
      <c r="I253">
        <f t="shared" ref="I253:I256" si="75">3.5*27.5*27.5/1000</f>
        <v>2.6468750000000001</v>
      </c>
    </row>
    <row r="254" spans="1:9" ht="20.100000000000001" customHeight="1">
      <c r="A254" s="3" t="s">
        <v>70</v>
      </c>
      <c r="B254" t="s">
        <v>31</v>
      </c>
      <c r="C254">
        <v>15</v>
      </c>
      <c r="D254">
        <v>26.744</v>
      </c>
      <c r="E254">
        <f t="shared" si="70"/>
        <v>300.39999999999998</v>
      </c>
      <c r="F254">
        <f>273+21.2</f>
        <v>294.2</v>
      </c>
      <c r="G254">
        <f>21+273</f>
        <v>294</v>
      </c>
      <c r="H254">
        <v>4.4000000000000004</v>
      </c>
      <c r="I254">
        <f t="shared" si="75"/>
        <v>2.6468750000000001</v>
      </c>
    </row>
    <row r="255" spans="1:9" ht="20.100000000000001" customHeight="1">
      <c r="A255" s="3" t="s">
        <v>70</v>
      </c>
      <c r="B255" t="s">
        <v>31</v>
      </c>
      <c r="C255">
        <v>30</v>
      </c>
      <c r="D255">
        <v>31.638000000000002</v>
      </c>
      <c r="E255">
        <f t="shared" si="70"/>
        <v>300.39999999999998</v>
      </c>
      <c r="F255">
        <f>273+21.2</f>
        <v>294.2</v>
      </c>
      <c r="G255">
        <f>21+273</f>
        <v>294</v>
      </c>
      <c r="H255">
        <v>4.4000000000000004</v>
      </c>
      <c r="I255">
        <f t="shared" si="75"/>
        <v>2.6468750000000001</v>
      </c>
    </row>
    <row r="256" spans="1:9" ht="20.100000000000001" customHeight="1">
      <c r="A256" s="3" t="s">
        <v>70</v>
      </c>
      <c r="B256" t="s">
        <v>31</v>
      </c>
      <c r="C256">
        <v>45</v>
      </c>
      <c r="D256">
        <v>36.756999999999998</v>
      </c>
      <c r="E256">
        <f t="shared" si="70"/>
        <v>300.39999999999998</v>
      </c>
      <c r="F256">
        <f>273+21.2</f>
        <v>294.2</v>
      </c>
      <c r="G256">
        <f>21+273</f>
        <v>294</v>
      </c>
      <c r="H256">
        <v>4.4000000000000004</v>
      </c>
      <c r="I256">
        <f t="shared" si="75"/>
        <v>2.6468750000000001</v>
      </c>
    </row>
    <row r="257" spans="1:9" ht="20.100000000000001" customHeight="1">
      <c r="A257" s="3" t="s">
        <v>70</v>
      </c>
      <c r="B257" t="s">
        <v>32</v>
      </c>
      <c r="C257" t="s">
        <v>9</v>
      </c>
      <c r="D257">
        <v>18.693000000000001</v>
      </c>
      <c r="E257">
        <f t="shared" si="70"/>
        <v>300.39999999999998</v>
      </c>
      <c r="F257">
        <f>273+22.1</f>
        <v>295.10000000000002</v>
      </c>
      <c r="G257">
        <f>21+273</f>
        <v>294</v>
      </c>
      <c r="H257">
        <v>4.4000000000000004</v>
      </c>
      <c r="I257">
        <f>0.875*27.5*27.5/1000</f>
        <v>0.66171875000000002</v>
      </c>
    </row>
    <row r="258" spans="1:9" ht="20.100000000000001" customHeight="1">
      <c r="A258" s="3" t="s">
        <v>70</v>
      </c>
      <c r="B258" t="s">
        <v>32</v>
      </c>
      <c r="C258">
        <v>0</v>
      </c>
      <c r="D258">
        <v>19.372</v>
      </c>
      <c r="E258">
        <f t="shared" si="70"/>
        <v>300.39999999999998</v>
      </c>
      <c r="F258">
        <f>273+22.1</f>
        <v>295.10000000000002</v>
      </c>
      <c r="G258">
        <f>21+273</f>
        <v>294</v>
      </c>
      <c r="H258">
        <v>4.4000000000000004</v>
      </c>
      <c r="I258">
        <f t="shared" ref="I258:I261" si="76">0.875*27.5*27.5/1000</f>
        <v>0.66171875000000002</v>
      </c>
    </row>
    <row r="259" spans="1:9" ht="20.100000000000001" customHeight="1">
      <c r="A259" s="3" t="s">
        <v>70</v>
      </c>
      <c r="B259" t="s">
        <v>32</v>
      </c>
      <c r="C259">
        <v>15</v>
      </c>
      <c r="D259">
        <v>53.741999999999997</v>
      </c>
      <c r="E259">
        <f t="shared" si="70"/>
        <v>300.39999999999998</v>
      </c>
      <c r="F259">
        <f>273+22.1</f>
        <v>295.10000000000002</v>
      </c>
      <c r="G259">
        <f>21+273</f>
        <v>294</v>
      </c>
      <c r="H259">
        <v>4.4000000000000004</v>
      </c>
      <c r="I259">
        <f t="shared" si="76"/>
        <v>0.66171875000000002</v>
      </c>
    </row>
    <row r="260" spans="1:9" ht="20.100000000000001" customHeight="1">
      <c r="A260" s="3" t="s">
        <v>70</v>
      </c>
      <c r="B260" t="s">
        <v>32</v>
      </c>
      <c r="C260">
        <v>30</v>
      </c>
      <c r="D260">
        <v>75.349999999999994</v>
      </c>
      <c r="E260">
        <f t="shared" si="70"/>
        <v>300.39999999999998</v>
      </c>
      <c r="F260">
        <f>273+22.1</f>
        <v>295.10000000000002</v>
      </c>
      <c r="G260">
        <f>21+273</f>
        <v>294</v>
      </c>
      <c r="H260">
        <v>4.4000000000000004</v>
      </c>
      <c r="I260">
        <f t="shared" si="76"/>
        <v>0.66171875000000002</v>
      </c>
    </row>
    <row r="261" spans="1:9" ht="20.100000000000001" customHeight="1">
      <c r="A261" s="3" t="s">
        <v>70</v>
      </c>
      <c r="B261" t="s">
        <v>32</v>
      </c>
      <c r="C261">
        <v>45</v>
      </c>
      <c r="D261">
        <v>96.494</v>
      </c>
      <c r="E261">
        <f t="shared" si="70"/>
        <v>300.39999999999998</v>
      </c>
      <c r="F261">
        <f>273+22.1</f>
        <v>295.10000000000002</v>
      </c>
      <c r="G261">
        <f>21+273</f>
        <v>294</v>
      </c>
      <c r="H261">
        <v>4.4000000000000004</v>
      </c>
      <c r="I261">
        <f t="shared" si="76"/>
        <v>0.66171875000000002</v>
      </c>
    </row>
    <row r="262" spans="1:9" ht="20.100000000000001" customHeight="1">
      <c r="A262" s="3" t="s">
        <v>70</v>
      </c>
      <c r="B262" t="s">
        <v>33</v>
      </c>
      <c r="C262" t="s">
        <v>9</v>
      </c>
      <c r="D262" t="s">
        <v>37</v>
      </c>
      <c r="E262" t="s">
        <v>37</v>
      </c>
      <c r="F262" t="s">
        <v>37</v>
      </c>
      <c r="G262" t="s">
        <v>37</v>
      </c>
      <c r="H262" t="s">
        <v>37</v>
      </c>
      <c r="I262" s="10" t="s">
        <v>37</v>
      </c>
    </row>
    <row r="263" spans="1:9" ht="20.100000000000001" customHeight="1">
      <c r="A263" s="3" t="s">
        <v>70</v>
      </c>
      <c r="B263" t="s">
        <v>33</v>
      </c>
      <c r="C263">
        <v>0</v>
      </c>
      <c r="D263" t="s">
        <v>37</v>
      </c>
      <c r="E263" t="s">
        <v>37</v>
      </c>
      <c r="F263" t="s">
        <v>37</v>
      </c>
      <c r="G263" t="s">
        <v>37</v>
      </c>
      <c r="H263" t="s">
        <v>37</v>
      </c>
      <c r="I263" s="10" t="s">
        <v>37</v>
      </c>
    </row>
    <row r="264" spans="1:9" ht="20.100000000000001" customHeight="1">
      <c r="A264" s="3" t="s">
        <v>70</v>
      </c>
      <c r="B264" t="s">
        <v>33</v>
      </c>
      <c r="C264">
        <v>15</v>
      </c>
      <c r="D264" t="s">
        <v>37</v>
      </c>
      <c r="E264" t="s">
        <v>37</v>
      </c>
      <c r="F264" t="s">
        <v>37</v>
      </c>
      <c r="G264" t="s">
        <v>37</v>
      </c>
      <c r="H264" t="s">
        <v>37</v>
      </c>
      <c r="I264" s="10" t="s">
        <v>37</v>
      </c>
    </row>
    <row r="265" spans="1:9" ht="20.100000000000001" customHeight="1">
      <c r="A265" s="3" t="s">
        <v>70</v>
      </c>
      <c r="B265" t="s">
        <v>33</v>
      </c>
      <c r="C265">
        <v>30</v>
      </c>
      <c r="D265" t="s">
        <v>37</v>
      </c>
      <c r="E265" t="s">
        <v>37</v>
      </c>
      <c r="F265" t="s">
        <v>37</v>
      </c>
      <c r="G265" t="s">
        <v>37</v>
      </c>
      <c r="H265" t="s">
        <v>37</v>
      </c>
      <c r="I265" s="10" t="s">
        <v>37</v>
      </c>
    </row>
    <row r="266" spans="1:9" ht="20.100000000000001" customHeight="1">
      <c r="A266" s="3" t="s">
        <v>70</v>
      </c>
      <c r="B266" t="s">
        <v>33</v>
      </c>
      <c r="C266">
        <v>45</v>
      </c>
      <c r="D266" t="s">
        <v>37</v>
      </c>
      <c r="E266" t="s">
        <v>37</v>
      </c>
      <c r="F266" t="s">
        <v>37</v>
      </c>
      <c r="G266" t="s">
        <v>37</v>
      </c>
      <c r="H266" t="s">
        <v>37</v>
      </c>
      <c r="I266" s="10" t="s">
        <v>37</v>
      </c>
    </row>
    <row r="267" spans="1:9" ht="20.100000000000001" customHeight="1">
      <c r="A267" s="3" t="s">
        <v>70</v>
      </c>
      <c r="B267" t="s">
        <v>34</v>
      </c>
      <c r="C267" t="s">
        <v>9</v>
      </c>
      <c r="D267" t="s">
        <v>37</v>
      </c>
      <c r="E267" t="s">
        <v>37</v>
      </c>
      <c r="F267" t="s">
        <v>37</v>
      </c>
      <c r="G267" t="s">
        <v>37</v>
      </c>
      <c r="H267" t="s">
        <v>37</v>
      </c>
      <c r="I267" s="10" t="s">
        <v>37</v>
      </c>
    </row>
    <row r="268" spans="1:9" ht="20.100000000000001" customHeight="1">
      <c r="A268" s="3" t="s">
        <v>70</v>
      </c>
      <c r="B268" t="s">
        <v>34</v>
      </c>
      <c r="C268">
        <v>0</v>
      </c>
      <c r="D268" t="s">
        <v>37</v>
      </c>
      <c r="E268" t="s">
        <v>37</v>
      </c>
      <c r="F268" t="s">
        <v>37</v>
      </c>
      <c r="G268" t="s">
        <v>37</v>
      </c>
      <c r="H268" t="s">
        <v>37</v>
      </c>
      <c r="I268" s="10" t="s">
        <v>37</v>
      </c>
    </row>
    <row r="269" spans="1:9" ht="20.100000000000001" customHeight="1">
      <c r="A269" s="3" t="s">
        <v>70</v>
      </c>
      <c r="B269" t="s">
        <v>34</v>
      </c>
      <c r="C269">
        <v>15</v>
      </c>
      <c r="D269" t="s">
        <v>37</v>
      </c>
      <c r="E269" t="s">
        <v>37</v>
      </c>
      <c r="F269" t="s">
        <v>37</v>
      </c>
      <c r="G269" t="s">
        <v>37</v>
      </c>
      <c r="H269" t="s">
        <v>37</v>
      </c>
      <c r="I269" s="10" t="s">
        <v>37</v>
      </c>
    </row>
    <row r="270" spans="1:9" ht="20.100000000000001" customHeight="1">
      <c r="A270" s="3" t="s">
        <v>70</v>
      </c>
      <c r="B270" t="s">
        <v>34</v>
      </c>
      <c r="C270">
        <v>30</v>
      </c>
      <c r="D270" t="s">
        <v>37</v>
      </c>
      <c r="E270" t="s">
        <v>37</v>
      </c>
      <c r="F270" t="s">
        <v>37</v>
      </c>
      <c r="G270" t="s">
        <v>37</v>
      </c>
      <c r="H270" t="s">
        <v>37</v>
      </c>
      <c r="I270" s="10" t="s">
        <v>37</v>
      </c>
    </row>
    <row r="271" spans="1:9" ht="20.100000000000001" customHeight="1">
      <c r="A271" s="3" t="s">
        <v>70</v>
      </c>
      <c r="B271" t="s">
        <v>34</v>
      </c>
      <c r="C271">
        <v>45</v>
      </c>
      <c r="D271" t="s">
        <v>37</v>
      </c>
      <c r="E271" t="s">
        <v>37</v>
      </c>
      <c r="F271" t="s">
        <v>37</v>
      </c>
      <c r="G271" t="s">
        <v>37</v>
      </c>
      <c r="H271" t="s">
        <v>37</v>
      </c>
      <c r="I271" s="10" t="s">
        <v>37</v>
      </c>
    </row>
    <row r="272" spans="1:9" ht="20.100000000000001" customHeight="1">
      <c r="A272" s="3" t="s">
        <v>70</v>
      </c>
      <c r="B272" t="s">
        <v>35</v>
      </c>
      <c r="C272" t="s">
        <v>9</v>
      </c>
      <c r="D272" t="s">
        <v>37</v>
      </c>
      <c r="E272" t="s">
        <v>37</v>
      </c>
      <c r="F272" t="s">
        <v>37</v>
      </c>
      <c r="G272" t="s">
        <v>37</v>
      </c>
      <c r="H272" t="s">
        <v>37</v>
      </c>
      <c r="I272" s="10" t="s">
        <v>37</v>
      </c>
    </row>
    <row r="273" spans="1:9" ht="20.100000000000001" customHeight="1">
      <c r="A273" s="3" t="s">
        <v>70</v>
      </c>
      <c r="B273" t="s">
        <v>35</v>
      </c>
      <c r="C273">
        <v>0</v>
      </c>
      <c r="D273" t="s">
        <v>37</v>
      </c>
      <c r="E273" t="s">
        <v>37</v>
      </c>
      <c r="F273" t="s">
        <v>37</v>
      </c>
      <c r="G273" t="s">
        <v>37</v>
      </c>
      <c r="H273" t="s">
        <v>37</v>
      </c>
      <c r="I273" s="10" t="s">
        <v>37</v>
      </c>
    </row>
    <row r="274" spans="1:9" ht="20.100000000000001" customHeight="1">
      <c r="A274" s="3" t="s">
        <v>70</v>
      </c>
      <c r="B274" t="s">
        <v>35</v>
      </c>
      <c r="C274">
        <v>15</v>
      </c>
      <c r="D274" t="s">
        <v>37</v>
      </c>
      <c r="E274" t="s">
        <v>37</v>
      </c>
      <c r="F274" t="s">
        <v>37</v>
      </c>
      <c r="G274" t="s">
        <v>37</v>
      </c>
      <c r="H274" t="s">
        <v>37</v>
      </c>
      <c r="I274" s="10" t="s">
        <v>37</v>
      </c>
    </row>
    <row r="275" spans="1:9" ht="20.100000000000001" customHeight="1">
      <c r="A275" s="3" t="s">
        <v>70</v>
      </c>
      <c r="B275" t="s">
        <v>35</v>
      </c>
      <c r="C275">
        <v>30</v>
      </c>
      <c r="D275" t="s">
        <v>37</v>
      </c>
      <c r="E275" t="s">
        <v>37</v>
      </c>
      <c r="F275" t="s">
        <v>37</v>
      </c>
      <c r="G275" t="s">
        <v>37</v>
      </c>
      <c r="H275" t="s">
        <v>37</v>
      </c>
      <c r="I275" s="10" t="s">
        <v>37</v>
      </c>
    </row>
    <row r="276" spans="1:9" ht="20.100000000000001" customHeight="1">
      <c r="A276" s="3" t="s">
        <v>70</v>
      </c>
      <c r="B276" t="s">
        <v>35</v>
      </c>
      <c r="C276">
        <v>45</v>
      </c>
      <c r="D276" t="s">
        <v>37</v>
      </c>
      <c r="E276" t="s">
        <v>37</v>
      </c>
      <c r="F276" t="s">
        <v>37</v>
      </c>
      <c r="G276" t="s">
        <v>37</v>
      </c>
      <c r="H276" t="s">
        <v>37</v>
      </c>
      <c r="I276" s="10" t="s">
        <v>37</v>
      </c>
    </row>
    <row r="277" spans="1:9" ht="20.100000000000001" customHeight="1">
      <c r="A277" s="3" t="s">
        <v>70</v>
      </c>
      <c r="B277" t="s">
        <v>36</v>
      </c>
      <c r="C277" t="s">
        <v>9</v>
      </c>
      <c r="D277" t="s">
        <v>37</v>
      </c>
      <c r="E277" t="s">
        <v>37</v>
      </c>
      <c r="F277" t="s">
        <v>37</v>
      </c>
      <c r="G277" t="s">
        <v>37</v>
      </c>
      <c r="H277" t="s">
        <v>37</v>
      </c>
      <c r="I277" s="10" t="s">
        <v>37</v>
      </c>
    </row>
    <row r="278" spans="1:9" ht="20.100000000000001" customHeight="1">
      <c r="A278" s="3" t="s">
        <v>70</v>
      </c>
      <c r="B278" t="s">
        <v>36</v>
      </c>
      <c r="C278">
        <v>0</v>
      </c>
      <c r="D278" t="s">
        <v>37</v>
      </c>
      <c r="E278" t="s">
        <v>37</v>
      </c>
      <c r="F278" t="s">
        <v>37</v>
      </c>
      <c r="G278" t="s">
        <v>37</v>
      </c>
      <c r="H278" t="s">
        <v>37</v>
      </c>
      <c r="I278" s="10" t="s">
        <v>37</v>
      </c>
    </row>
    <row r="279" spans="1:9" ht="20.100000000000001" customHeight="1">
      <c r="A279" s="3" t="s">
        <v>70</v>
      </c>
      <c r="B279" t="s">
        <v>36</v>
      </c>
      <c r="C279">
        <v>15</v>
      </c>
      <c r="D279" t="s">
        <v>37</v>
      </c>
      <c r="E279" t="s">
        <v>37</v>
      </c>
      <c r="F279" t="s">
        <v>37</v>
      </c>
      <c r="G279" t="s">
        <v>37</v>
      </c>
      <c r="H279" t="s">
        <v>37</v>
      </c>
      <c r="I279" s="10" t="s">
        <v>37</v>
      </c>
    </row>
    <row r="280" spans="1:9" ht="20.100000000000001" customHeight="1">
      <c r="A280" s="3" t="s">
        <v>70</v>
      </c>
      <c r="B280" t="s">
        <v>36</v>
      </c>
      <c r="C280">
        <v>30</v>
      </c>
      <c r="D280" t="s">
        <v>37</v>
      </c>
      <c r="E280" t="s">
        <v>37</v>
      </c>
      <c r="F280" t="s">
        <v>37</v>
      </c>
      <c r="G280" t="s">
        <v>37</v>
      </c>
      <c r="H280" t="s">
        <v>37</v>
      </c>
      <c r="I280" s="10" t="s">
        <v>37</v>
      </c>
    </row>
    <row r="281" spans="1:9" ht="20.100000000000001" customHeight="1">
      <c r="A281" s="3" t="s">
        <v>70</v>
      </c>
      <c r="B281" t="s">
        <v>36</v>
      </c>
      <c r="C281">
        <v>45</v>
      </c>
      <c r="D281" t="s">
        <v>37</v>
      </c>
      <c r="E281" t="s">
        <v>37</v>
      </c>
      <c r="F281" t="s">
        <v>37</v>
      </c>
      <c r="G281" t="s">
        <v>37</v>
      </c>
      <c r="H281" t="s">
        <v>37</v>
      </c>
      <c r="I281" s="10" t="s">
        <v>37</v>
      </c>
    </row>
    <row r="282" spans="1:9" ht="20.100000000000001" customHeight="1">
      <c r="A282" s="3" t="s">
        <v>71</v>
      </c>
      <c r="B282" t="s">
        <v>8</v>
      </c>
      <c r="C282" t="s">
        <v>9</v>
      </c>
      <c r="D282">
        <v>16.010000000000002</v>
      </c>
      <c r="E282">
        <f>26.9+273</f>
        <v>299.89999999999998</v>
      </c>
      <c r="F282">
        <f>273+32.2</f>
        <v>305.2</v>
      </c>
      <c r="G282">
        <f>21.9+273</f>
        <v>294.89999999999998</v>
      </c>
      <c r="H282">
        <v>12.5</v>
      </c>
      <c r="I282">
        <f>2.375*27.5*27.5/1000</f>
        <v>1.79609375</v>
      </c>
    </row>
    <row r="283" spans="1:9" ht="20.100000000000001" customHeight="1">
      <c r="A283" s="3" t="s">
        <v>71</v>
      </c>
      <c r="B283" t="s">
        <v>8</v>
      </c>
      <c r="C283">
        <v>0</v>
      </c>
      <c r="D283">
        <v>16.532</v>
      </c>
      <c r="E283">
        <f>26.9+273</f>
        <v>299.89999999999998</v>
      </c>
      <c r="F283">
        <f>273+32.2</f>
        <v>305.2</v>
      </c>
      <c r="G283">
        <f>21.9+273</f>
        <v>294.89999999999998</v>
      </c>
      <c r="H283">
        <v>12.5</v>
      </c>
      <c r="I283">
        <f t="shared" ref="I283:I286" si="77">2.375*27.5*27.5/1000</f>
        <v>1.79609375</v>
      </c>
    </row>
    <row r="284" spans="1:9" ht="20.100000000000001" customHeight="1">
      <c r="A284" s="3" t="s">
        <v>71</v>
      </c>
      <c r="B284" t="s">
        <v>8</v>
      </c>
      <c r="C284">
        <v>15</v>
      </c>
      <c r="D284">
        <v>19.376999999999999</v>
      </c>
      <c r="E284">
        <f>26.9+273</f>
        <v>299.89999999999998</v>
      </c>
      <c r="F284">
        <f>273+32.2</f>
        <v>305.2</v>
      </c>
      <c r="G284">
        <f>21.9+273</f>
        <v>294.89999999999998</v>
      </c>
      <c r="H284">
        <v>12.5</v>
      </c>
      <c r="I284">
        <f t="shared" si="77"/>
        <v>1.79609375</v>
      </c>
    </row>
    <row r="285" spans="1:9" ht="20.100000000000001" customHeight="1">
      <c r="A285" s="3" t="s">
        <v>71</v>
      </c>
      <c r="B285" t="s">
        <v>8</v>
      </c>
      <c r="C285">
        <v>30</v>
      </c>
      <c r="D285">
        <v>21.091999999999999</v>
      </c>
      <c r="E285">
        <f>26.9+273</f>
        <v>299.89999999999998</v>
      </c>
      <c r="F285">
        <f>273+32.2</f>
        <v>305.2</v>
      </c>
      <c r="G285">
        <f>21.9+273</f>
        <v>294.89999999999998</v>
      </c>
      <c r="H285">
        <v>12.5</v>
      </c>
      <c r="I285">
        <f t="shared" si="77"/>
        <v>1.79609375</v>
      </c>
    </row>
    <row r="286" spans="1:9" ht="20.100000000000001" customHeight="1">
      <c r="A286" s="3" t="s">
        <v>71</v>
      </c>
      <c r="B286" t="s">
        <v>8</v>
      </c>
      <c r="C286">
        <v>45</v>
      </c>
      <c r="D286">
        <v>19.481999999999999</v>
      </c>
      <c r="E286">
        <f>26.9+273</f>
        <v>299.89999999999998</v>
      </c>
      <c r="F286">
        <f>273+32.2</f>
        <v>305.2</v>
      </c>
      <c r="G286">
        <f>21.9+273</f>
        <v>294.89999999999998</v>
      </c>
      <c r="H286">
        <v>12.5</v>
      </c>
      <c r="I286">
        <f t="shared" si="77"/>
        <v>1.79609375</v>
      </c>
    </row>
    <row r="287" spans="1:9" ht="20.100000000000001" customHeight="1">
      <c r="A287" s="3" t="s">
        <v>71</v>
      </c>
      <c r="B287" t="s">
        <v>10</v>
      </c>
      <c r="C287" t="s">
        <v>9</v>
      </c>
      <c r="D287">
        <v>15.923999999999999</v>
      </c>
      <c r="E287">
        <f>26.9+273</f>
        <v>299.89999999999998</v>
      </c>
      <c r="F287">
        <f>273+31.9</f>
        <v>304.89999999999998</v>
      </c>
      <c r="G287">
        <f>21.9+273</f>
        <v>294.89999999999998</v>
      </c>
      <c r="H287">
        <v>12.5</v>
      </c>
      <c r="I287">
        <f>0.625*27.5*27.5/1000</f>
        <v>0.47265625</v>
      </c>
    </row>
    <row r="288" spans="1:9" ht="20.100000000000001" customHeight="1">
      <c r="A288" s="3" t="s">
        <v>71</v>
      </c>
      <c r="B288" t="s">
        <v>10</v>
      </c>
      <c r="C288">
        <v>0</v>
      </c>
      <c r="D288">
        <v>16.081</v>
      </c>
      <c r="E288">
        <f>26.9+273</f>
        <v>299.89999999999998</v>
      </c>
      <c r="F288">
        <f>273+31.9</f>
        <v>304.89999999999998</v>
      </c>
      <c r="G288">
        <f>21.9+273</f>
        <v>294.89999999999998</v>
      </c>
      <c r="H288">
        <v>12.5</v>
      </c>
      <c r="I288">
        <f t="shared" ref="I288:I291" si="78">0.625*27.5*27.5/1000</f>
        <v>0.47265625</v>
      </c>
    </row>
    <row r="289" spans="1:9" ht="20.100000000000001" customHeight="1">
      <c r="A289" s="3" t="s">
        <v>71</v>
      </c>
      <c r="B289" t="s">
        <v>10</v>
      </c>
      <c r="C289">
        <v>15</v>
      </c>
      <c r="D289">
        <v>17.562999999999999</v>
      </c>
      <c r="E289">
        <f>26.9+273</f>
        <v>299.89999999999998</v>
      </c>
      <c r="F289">
        <f>273+31.9</f>
        <v>304.89999999999998</v>
      </c>
      <c r="G289">
        <f>21.9+273</f>
        <v>294.89999999999998</v>
      </c>
      <c r="H289">
        <v>12.5</v>
      </c>
      <c r="I289">
        <f t="shared" si="78"/>
        <v>0.47265625</v>
      </c>
    </row>
    <row r="290" spans="1:9" ht="20.100000000000001" customHeight="1">
      <c r="A290" s="3" t="s">
        <v>71</v>
      </c>
      <c r="B290" t="s">
        <v>10</v>
      </c>
      <c r="C290">
        <v>30</v>
      </c>
      <c r="D290">
        <v>18.611999999999998</v>
      </c>
      <c r="E290">
        <f>26.9+273</f>
        <v>299.89999999999998</v>
      </c>
      <c r="F290">
        <f>273+31.9</f>
        <v>304.89999999999998</v>
      </c>
      <c r="G290">
        <f>21.9+273</f>
        <v>294.89999999999998</v>
      </c>
      <c r="H290">
        <v>12.5</v>
      </c>
      <c r="I290">
        <f t="shared" si="78"/>
        <v>0.47265625</v>
      </c>
    </row>
    <row r="291" spans="1:9" ht="20.100000000000001" customHeight="1">
      <c r="A291" s="3" t="s">
        <v>71</v>
      </c>
      <c r="B291" t="s">
        <v>10</v>
      </c>
      <c r="C291">
        <v>45</v>
      </c>
      <c r="D291">
        <v>20.167999999999999</v>
      </c>
      <c r="E291">
        <f>26.9+273</f>
        <v>299.89999999999998</v>
      </c>
      <c r="F291">
        <f>273+31.9</f>
        <v>304.89999999999998</v>
      </c>
      <c r="G291">
        <f>21.9+273</f>
        <v>294.89999999999998</v>
      </c>
      <c r="H291">
        <v>12.5</v>
      </c>
      <c r="I291">
        <f t="shared" si="78"/>
        <v>0.47265625</v>
      </c>
    </row>
    <row r="292" spans="1:9" ht="20.100000000000001" customHeight="1">
      <c r="A292" s="3" t="s">
        <v>71</v>
      </c>
      <c r="B292" t="s">
        <v>11</v>
      </c>
      <c r="C292" t="s">
        <v>9</v>
      </c>
      <c r="D292">
        <v>17.425000000000001</v>
      </c>
      <c r="E292">
        <f>26.9+273</f>
        <v>299.89999999999998</v>
      </c>
      <c r="F292">
        <f>273+30</f>
        <v>303</v>
      </c>
      <c r="G292">
        <f>21.9+273</f>
        <v>294.89999999999998</v>
      </c>
      <c r="H292">
        <v>12.5</v>
      </c>
      <c r="I292">
        <f>0.0625*27.5*27.5/1000</f>
        <v>4.7265624999999999E-2</v>
      </c>
    </row>
    <row r="293" spans="1:9" ht="20.100000000000001" customHeight="1">
      <c r="A293" s="3" t="s">
        <v>71</v>
      </c>
      <c r="B293" t="s">
        <v>11</v>
      </c>
      <c r="C293">
        <v>0</v>
      </c>
      <c r="D293">
        <v>16.849</v>
      </c>
      <c r="E293">
        <f>26.9+273</f>
        <v>299.89999999999998</v>
      </c>
      <c r="F293">
        <f>273+30</f>
        <v>303</v>
      </c>
      <c r="G293">
        <f>21.9+273</f>
        <v>294.89999999999998</v>
      </c>
      <c r="H293">
        <v>12.5</v>
      </c>
      <c r="I293">
        <f t="shared" ref="I293:I296" si="79">0.0625*27.5*27.5/1000</f>
        <v>4.7265624999999999E-2</v>
      </c>
    </row>
    <row r="294" spans="1:9" ht="20.100000000000001" customHeight="1">
      <c r="A294" s="3" t="s">
        <v>71</v>
      </c>
      <c r="B294" t="s">
        <v>11</v>
      </c>
      <c r="C294">
        <v>15</v>
      </c>
      <c r="D294">
        <v>17.545999999999999</v>
      </c>
      <c r="E294">
        <f>26.9+273</f>
        <v>299.89999999999998</v>
      </c>
      <c r="F294">
        <f>273+30</f>
        <v>303</v>
      </c>
      <c r="G294">
        <f>21.9+273</f>
        <v>294.89999999999998</v>
      </c>
      <c r="H294">
        <v>12.5</v>
      </c>
      <c r="I294">
        <f t="shared" si="79"/>
        <v>4.7265624999999999E-2</v>
      </c>
    </row>
    <row r="295" spans="1:9" ht="20.100000000000001" customHeight="1">
      <c r="A295" s="3" t="s">
        <v>71</v>
      </c>
      <c r="B295" t="s">
        <v>11</v>
      </c>
      <c r="C295">
        <v>30</v>
      </c>
      <c r="D295">
        <v>16.760999999999999</v>
      </c>
      <c r="E295">
        <f>26.9+273</f>
        <v>299.89999999999998</v>
      </c>
      <c r="F295">
        <f>273+30</f>
        <v>303</v>
      </c>
      <c r="G295">
        <f>21.9+273</f>
        <v>294.89999999999998</v>
      </c>
      <c r="H295">
        <v>12.5</v>
      </c>
      <c r="I295">
        <f t="shared" si="79"/>
        <v>4.7265624999999999E-2</v>
      </c>
    </row>
    <row r="296" spans="1:9" ht="20.100000000000001" customHeight="1">
      <c r="A296" s="3" t="s">
        <v>71</v>
      </c>
      <c r="B296" t="s">
        <v>11</v>
      </c>
      <c r="C296">
        <v>45</v>
      </c>
      <c r="D296">
        <v>16.308</v>
      </c>
      <c r="E296">
        <f>26.9+273</f>
        <v>299.89999999999998</v>
      </c>
      <c r="F296">
        <f>273+30</f>
        <v>303</v>
      </c>
      <c r="G296">
        <f>21.9+273</f>
        <v>294.89999999999998</v>
      </c>
      <c r="H296">
        <v>12.5</v>
      </c>
      <c r="I296">
        <f t="shared" si="79"/>
        <v>4.7265624999999999E-2</v>
      </c>
    </row>
    <row r="297" spans="1:9" ht="20.100000000000001" customHeight="1">
      <c r="A297" s="3" t="s">
        <v>71</v>
      </c>
      <c r="B297" t="s">
        <v>12</v>
      </c>
      <c r="C297" t="s">
        <v>9</v>
      </c>
      <c r="D297">
        <v>16.376999999999999</v>
      </c>
      <c r="E297">
        <f>26.9+273</f>
        <v>299.89999999999998</v>
      </c>
      <c r="F297">
        <f>273+31.8</f>
        <v>304.8</v>
      </c>
      <c r="G297">
        <f>21.9+273</f>
        <v>294.89999999999998</v>
      </c>
      <c r="H297">
        <v>12.5</v>
      </c>
      <c r="I297">
        <f>1.375*27.5*27.5/1000</f>
        <v>1.03984375</v>
      </c>
    </row>
    <row r="298" spans="1:9" ht="20.100000000000001" customHeight="1">
      <c r="A298" s="3" t="s">
        <v>71</v>
      </c>
      <c r="B298" t="s">
        <v>12</v>
      </c>
      <c r="C298">
        <v>0</v>
      </c>
      <c r="D298">
        <v>17.614000000000001</v>
      </c>
      <c r="E298">
        <f>26.9+273</f>
        <v>299.89999999999998</v>
      </c>
      <c r="F298">
        <f>273+31.8</f>
        <v>304.8</v>
      </c>
      <c r="G298">
        <f>21.9+273</f>
        <v>294.89999999999998</v>
      </c>
      <c r="H298">
        <v>12.5</v>
      </c>
      <c r="I298">
        <f t="shared" ref="I298:I301" si="80">1.375*27.5*27.5/1000</f>
        <v>1.03984375</v>
      </c>
    </row>
    <row r="299" spans="1:9" ht="20.100000000000001" customHeight="1">
      <c r="A299" s="3" t="s">
        <v>71</v>
      </c>
      <c r="B299" t="s">
        <v>12</v>
      </c>
      <c r="C299">
        <v>15</v>
      </c>
      <c r="D299">
        <v>31.638000000000002</v>
      </c>
      <c r="E299">
        <f>26.9+273</f>
        <v>299.89999999999998</v>
      </c>
      <c r="F299">
        <f>273+31.8</f>
        <v>304.8</v>
      </c>
      <c r="G299">
        <f>21.9+273</f>
        <v>294.89999999999998</v>
      </c>
      <c r="H299">
        <v>12.5</v>
      </c>
      <c r="I299">
        <f t="shared" si="80"/>
        <v>1.03984375</v>
      </c>
    </row>
    <row r="300" spans="1:9" ht="20.100000000000001" customHeight="1">
      <c r="A300" s="3" t="s">
        <v>71</v>
      </c>
      <c r="B300" t="s">
        <v>12</v>
      </c>
      <c r="C300">
        <v>30</v>
      </c>
      <c r="D300">
        <v>32.755000000000003</v>
      </c>
      <c r="E300">
        <f>26.9+273</f>
        <v>299.89999999999998</v>
      </c>
      <c r="F300">
        <f>273+31.8</f>
        <v>304.8</v>
      </c>
      <c r="G300">
        <f>21.9+273</f>
        <v>294.89999999999998</v>
      </c>
      <c r="H300">
        <v>12.5</v>
      </c>
      <c r="I300">
        <f t="shared" si="80"/>
        <v>1.03984375</v>
      </c>
    </row>
    <row r="301" spans="1:9" ht="20.100000000000001" customHeight="1">
      <c r="A301" s="3" t="s">
        <v>71</v>
      </c>
      <c r="B301" t="s">
        <v>12</v>
      </c>
      <c r="C301">
        <v>45</v>
      </c>
      <c r="D301">
        <v>30.856999999999999</v>
      </c>
      <c r="E301">
        <f>26.9+273</f>
        <v>299.89999999999998</v>
      </c>
      <c r="F301">
        <f>273+31.8</f>
        <v>304.8</v>
      </c>
      <c r="G301">
        <f>21.9+273</f>
        <v>294.89999999999998</v>
      </c>
      <c r="H301">
        <v>12.5</v>
      </c>
      <c r="I301">
        <f t="shared" si="80"/>
        <v>1.03984375</v>
      </c>
    </row>
    <row r="302" spans="1:9" ht="20.100000000000001" customHeight="1">
      <c r="A302" s="3" t="s">
        <v>71</v>
      </c>
      <c r="B302" t="s">
        <v>13</v>
      </c>
      <c r="C302" t="s">
        <v>9</v>
      </c>
      <c r="D302">
        <v>15.16</v>
      </c>
      <c r="E302">
        <f>26.9+273</f>
        <v>299.89999999999998</v>
      </c>
      <c r="F302">
        <f>273+30.5</f>
        <v>303.5</v>
      </c>
      <c r="G302">
        <f>21.9+273</f>
        <v>294.89999999999998</v>
      </c>
      <c r="H302">
        <v>12.5</v>
      </c>
      <c r="I302">
        <f>2.875*27.5*27.5/1000</f>
        <v>2.1742187500000001</v>
      </c>
    </row>
    <row r="303" spans="1:9" ht="20.100000000000001" customHeight="1">
      <c r="A303" s="3" t="s">
        <v>71</v>
      </c>
      <c r="B303" t="s">
        <v>13</v>
      </c>
      <c r="C303">
        <v>0</v>
      </c>
      <c r="D303">
        <v>15.368</v>
      </c>
      <c r="E303">
        <f>26.9+273</f>
        <v>299.89999999999998</v>
      </c>
      <c r="F303">
        <f>273+30.5</f>
        <v>303.5</v>
      </c>
      <c r="G303">
        <f>21.9+273</f>
        <v>294.89999999999998</v>
      </c>
      <c r="H303">
        <v>12.5</v>
      </c>
      <c r="I303">
        <f t="shared" ref="I303:I306" si="81">2.875*27.5*27.5/1000</f>
        <v>2.1742187500000001</v>
      </c>
    </row>
    <row r="304" spans="1:9" ht="20.100000000000001" customHeight="1">
      <c r="A304" s="3" t="s">
        <v>71</v>
      </c>
      <c r="B304" t="s">
        <v>13</v>
      </c>
      <c r="C304">
        <v>15</v>
      </c>
      <c r="D304">
        <v>16.170000000000002</v>
      </c>
      <c r="E304">
        <f>26.9+273</f>
        <v>299.89999999999998</v>
      </c>
      <c r="F304">
        <f>273+30.5</f>
        <v>303.5</v>
      </c>
      <c r="G304">
        <f>21.9+273</f>
        <v>294.89999999999998</v>
      </c>
      <c r="H304">
        <v>12.5</v>
      </c>
      <c r="I304">
        <f t="shared" si="81"/>
        <v>2.1742187500000001</v>
      </c>
    </row>
    <row r="305" spans="1:9" ht="20.100000000000001" customHeight="1">
      <c r="A305" s="3" t="s">
        <v>71</v>
      </c>
      <c r="B305" t="s">
        <v>13</v>
      </c>
      <c r="C305">
        <v>30</v>
      </c>
      <c r="D305">
        <v>15.874000000000001</v>
      </c>
      <c r="E305">
        <f>26.9+273</f>
        <v>299.89999999999998</v>
      </c>
      <c r="F305">
        <f>273+30.5</f>
        <v>303.5</v>
      </c>
      <c r="G305">
        <f>21.9+273</f>
        <v>294.89999999999998</v>
      </c>
      <c r="H305">
        <v>12.5</v>
      </c>
      <c r="I305">
        <f t="shared" si="81"/>
        <v>2.1742187500000001</v>
      </c>
    </row>
    <row r="306" spans="1:9" ht="20.100000000000001" customHeight="1">
      <c r="A306" s="3" t="s">
        <v>71</v>
      </c>
      <c r="B306" t="s">
        <v>13</v>
      </c>
      <c r="C306">
        <v>45</v>
      </c>
      <c r="D306">
        <v>15.039</v>
      </c>
      <c r="E306">
        <f>26.9+273</f>
        <v>299.89999999999998</v>
      </c>
      <c r="F306">
        <f>273+30.5</f>
        <v>303.5</v>
      </c>
      <c r="G306">
        <f>21.9+273</f>
        <v>294.89999999999998</v>
      </c>
      <c r="H306">
        <v>12.5</v>
      </c>
      <c r="I306">
        <f t="shared" si="81"/>
        <v>2.1742187500000001</v>
      </c>
    </row>
    <row r="307" spans="1:9" ht="20.100000000000001" customHeight="1">
      <c r="A307" s="3" t="s">
        <v>71</v>
      </c>
      <c r="B307" t="s">
        <v>14</v>
      </c>
      <c r="C307" t="s">
        <v>9</v>
      </c>
      <c r="D307">
        <v>16.292000000000002</v>
      </c>
      <c r="E307">
        <f>26.9+273</f>
        <v>299.89999999999998</v>
      </c>
      <c r="F307">
        <f>273+28.7</f>
        <v>301.7</v>
      </c>
      <c r="G307">
        <f>21.9+273</f>
        <v>294.89999999999998</v>
      </c>
      <c r="H307">
        <v>12.5</v>
      </c>
      <c r="I307">
        <f>2.375*27.5*27.5/1000</f>
        <v>1.79609375</v>
      </c>
    </row>
    <row r="308" spans="1:9" ht="20.100000000000001" customHeight="1">
      <c r="A308" s="3" t="s">
        <v>71</v>
      </c>
      <c r="B308" t="s">
        <v>14</v>
      </c>
      <c r="C308">
        <v>0</v>
      </c>
      <c r="D308">
        <v>17.391999999999999</v>
      </c>
      <c r="E308">
        <f>26.9+273</f>
        <v>299.89999999999998</v>
      </c>
      <c r="F308">
        <f>273+28.7</f>
        <v>301.7</v>
      </c>
      <c r="G308">
        <f>21.9+273</f>
        <v>294.89999999999998</v>
      </c>
      <c r="H308">
        <v>12.5</v>
      </c>
      <c r="I308">
        <f t="shared" ref="I308:I311" si="82">2.375*27.5*27.5/1000</f>
        <v>1.79609375</v>
      </c>
    </row>
    <row r="309" spans="1:9" ht="20.100000000000001" customHeight="1">
      <c r="A309" s="3" t="s">
        <v>71</v>
      </c>
      <c r="B309" t="s">
        <v>14</v>
      </c>
      <c r="C309">
        <v>15</v>
      </c>
      <c r="D309">
        <v>18.457000000000001</v>
      </c>
      <c r="E309">
        <f>26.9+273</f>
        <v>299.89999999999998</v>
      </c>
      <c r="F309">
        <f>273+28.7</f>
        <v>301.7</v>
      </c>
      <c r="G309">
        <f>21.9+273</f>
        <v>294.89999999999998</v>
      </c>
      <c r="H309">
        <v>12.5</v>
      </c>
      <c r="I309">
        <f t="shared" si="82"/>
        <v>1.79609375</v>
      </c>
    </row>
    <row r="310" spans="1:9" ht="20.100000000000001" customHeight="1">
      <c r="A310" s="3" t="s">
        <v>71</v>
      </c>
      <c r="B310" t="s">
        <v>14</v>
      </c>
      <c r="C310">
        <v>30</v>
      </c>
      <c r="D310">
        <v>17.933</v>
      </c>
      <c r="E310">
        <f>26.9+273</f>
        <v>299.89999999999998</v>
      </c>
      <c r="F310">
        <f>273+28.7</f>
        <v>301.7</v>
      </c>
      <c r="G310">
        <f>21.9+273</f>
        <v>294.89999999999998</v>
      </c>
      <c r="H310">
        <v>12.5</v>
      </c>
      <c r="I310">
        <f t="shared" si="82"/>
        <v>1.79609375</v>
      </c>
    </row>
    <row r="311" spans="1:9" ht="20.100000000000001" customHeight="1">
      <c r="A311" s="3" t="s">
        <v>71</v>
      </c>
      <c r="B311" t="s">
        <v>14</v>
      </c>
      <c r="C311">
        <v>45</v>
      </c>
      <c r="D311">
        <v>17.026</v>
      </c>
      <c r="E311">
        <f>26.9+273</f>
        <v>299.89999999999998</v>
      </c>
      <c r="F311">
        <f>273+28.7</f>
        <v>301.7</v>
      </c>
      <c r="G311">
        <f>21.9+273</f>
        <v>294.89999999999998</v>
      </c>
      <c r="H311">
        <v>12.5</v>
      </c>
      <c r="I311">
        <f t="shared" si="82"/>
        <v>1.79609375</v>
      </c>
    </row>
    <row r="312" spans="1:9" ht="20.100000000000001" customHeight="1">
      <c r="A312" s="3" t="s">
        <v>71</v>
      </c>
      <c r="B312" t="s">
        <v>15</v>
      </c>
      <c r="C312" t="s">
        <v>9</v>
      </c>
      <c r="D312">
        <v>16.317</v>
      </c>
      <c r="E312">
        <f>273+27.9</f>
        <v>300.89999999999998</v>
      </c>
      <c r="F312">
        <f>273+28.6</f>
        <v>301.60000000000002</v>
      </c>
      <c r="G312">
        <f>21.9+273</f>
        <v>294.89999999999998</v>
      </c>
      <c r="H312">
        <v>4.4000000000000004</v>
      </c>
      <c r="I312">
        <f>2*27.5*27.5/1000</f>
        <v>1.5125</v>
      </c>
    </row>
    <row r="313" spans="1:9" ht="20.100000000000001" customHeight="1">
      <c r="A313" s="3" t="s">
        <v>71</v>
      </c>
      <c r="B313" t="s">
        <v>15</v>
      </c>
      <c r="C313">
        <v>0</v>
      </c>
      <c r="D313">
        <v>16.596</v>
      </c>
      <c r="E313">
        <f>273+27.9</f>
        <v>300.89999999999998</v>
      </c>
      <c r="F313">
        <f>273+28.6</f>
        <v>301.60000000000002</v>
      </c>
      <c r="G313">
        <f>21.9+273</f>
        <v>294.89999999999998</v>
      </c>
      <c r="H313">
        <v>4.4000000000000004</v>
      </c>
      <c r="I313">
        <f t="shared" ref="I313:I316" si="83">2*27.5*27.5/1000</f>
        <v>1.5125</v>
      </c>
    </row>
    <row r="314" spans="1:9" ht="20.100000000000001" customHeight="1">
      <c r="A314" s="3" t="s">
        <v>71</v>
      </c>
      <c r="B314" t="s">
        <v>15</v>
      </c>
      <c r="C314">
        <v>15</v>
      </c>
      <c r="D314">
        <v>16.544</v>
      </c>
      <c r="E314">
        <f>273+27.9</f>
        <v>300.89999999999998</v>
      </c>
      <c r="F314">
        <f>273+28.6</f>
        <v>301.60000000000002</v>
      </c>
      <c r="G314">
        <f>21.9+273</f>
        <v>294.89999999999998</v>
      </c>
      <c r="H314">
        <v>4.4000000000000004</v>
      </c>
      <c r="I314">
        <f t="shared" si="83"/>
        <v>1.5125</v>
      </c>
    </row>
    <row r="315" spans="1:9" ht="20.100000000000001" customHeight="1">
      <c r="A315" s="3" t="s">
        <v>71</v>
      </c>
      <c r="B315" t="s">
        <v>15</v>
      </c>
      <c r="C315">
        <v>30</v>
      </c>
      <c r="D315">
        <v>16.109000000000002</v>
      </c>
      <c r="E315">
        <f>273+27.9</f>
        <v>300.89999999999998</v>
      </c>
      <c r="F315">
        <f>273+28.6</f>
        <v>301.60000000000002</v>
      </c>
      <c r="G315">
        <f>21.9+273</f>
        <v>294.89999999999998</v>
      </c>
      <c r="H315">
        <v>4.4000000000000004</v>
      </c>
      <c r="I315">
        <f t="shared" si="83"/>
        <v>1.5125</v>
      </c>
    </row>
    <row r="316" spans="1:9" ht="20.100000000000001" customHeight="1">
      <c r="A316" s="3" t="s">
        <v>71</v>
      </c>
      <c r="B316" t="s">
        <v>15</v>
      </c>
      <c r="C316">
        <v>45</v>
      </c>
      <c r="D316">
        <v>15.792999999999999</v>
      </c>
      <c r="E316">
        <f>273+27.9</f>
        <v>300.89999999999998</v>
      </c>
      <c r="F316">
        <f>273+28.6</f>
        <v>301.60000000000002</v>
      </c>
      <c r="G316">
        <f>21.9+273</f>
        <v>294.89999999999998</v>
      </c>
      <c r="H316">
        <v>4.4000000000000004</v>
      </c>
      <c r="I316">
        <f t="shared" si="83"/>
        <v>1.5125</v>
      </c>
    </row>
    <row r="317" spans="1:9" ht="20.100000000000001" customHeight="1">
      <c r="A317" s="3" t="s">
        <v>71</v>
      </c>
      <c r="B317" t="s">
        <v>16</v>
      </c>
      <c r="C317" t="s">
        <v>9</v>
      </c>
      <c r="D317">
        <v>17.041</v>
      </c>
      <c r="E317">
        <f>273+27.9</f>
        <v>300.89999999999998</v>
      </c>
      <c r="F317">
        <f>273+26.8</f>
        <v>299.8</v>
      </c>
      <c r="G317">
        <f>21.9+273</f>
        <v>294.89999999999998</v>
      </c>
      <c r="H317">
        <v>12.5</v>
      </c>
      <c r="I317">
        <f>2*27.5*27.5/1000</f>
        <v>1.5125</v>
      </c>
    </row>
    <row r="318" spans="1:9" ht="20.100000000000001" customHeight="1">
      <c r="A318" s="3" t="s">
        <v>71</v>
      </c>
      <c r="B318" t="s">
        <v>16</v>
      </c>
      <c r="C318">
        <v>0</v>
      </c>
      <c r="D318">
        <v>16.937000000000001</v>
      </c>
      <c r="E318">
        <f>273+27.9</f>
        <v>300.89999999999998</v>
      </c>
      <c r="F318">
        <f>273+26.8</f>
        <v>299.8</v>
      </c>
      <c r="G318">
        <f>21.9+273</f>
        <v>294.89999999999998</v>
      </c>
      <c r="H318">
        <v>12.5</v>
      </c>
      <c r="I318">
        <f t="shared" ref="I318:I321" si="84">2*27.5*27.5/1000</f>
        <v>1.5125</v>
      </c>
    </row>
    <row r="319" spans="1:9" ht="20.100000000000001" customHeight="1">
      <c r="A319" s="3" t="s">
        <v>71</v>
      </c>
      <c r="B319" t="s">
        <v>16</v>
      </c>
      <c r="C319">
        <v>15</v>
      </c>
      <c r="D319">
        <v>20.991</v>
      </c>
      <c r="E319">
        <f>273+27.9</f>
        <v>300.89999999999998</v>
      </c>
      <c r="F319">
        <f>273+26.8</f>
        <v>299.8</v>
      </c>
      <c r="G319">
        <f>21.9+273</f>
        <v>294.89999999999998</v>
      </c>
      <c r="H319">
        <v>12.5</v>
      </c>
      <c r="I319">
        <f t="shared" si="84"/>
        <v>1.5125</v>
      </c>
    </row>
    <row r="320" spans="1:9" ht="20.100000000000001" customHeight="1">
      <c r="A320" s="3" t="s">
        <v>71</v>
      </c>
      <c r="B320" t="s">
        <v>16</v>
      </c>
      <c r="C320">
        <v>30</v>
      </c>
      <c r="D320">
        <v>22.234999999999999</v>
      </c>
      <c r="E320">
        <f>273+27.9</f>
        <v>300.89999999999998</v>
      </c>
      <c r="F320">
        <f>273+26.8</f>
        <v>299.8</v>
      </c>
      <c r="G320">
        <f>21.9+273</f>
        <v>294.89999999999998</v>
      </c>
      <c r="H320">
        <v>12.5</v>
      </c>
      <c r="I320">
        <f t="shared" si="84"/>
        <v>1.5125</v>
      </c>
    </row>
    <row r="321" spans="1:9" ht="20.100000000000001" customHeight="1">
      <c r="A321" s="3" t="s">
        <v>71</v>
      </c>
      <c r="B321" t="s">
        <v>16</v>
      </c>
      <c r="C321">
        <v>45</v>
      </c>
      <c r="D321">
        <v>23.097000000000001</v>
      </c>
      <c r="E321">
        <f>273+27.9</f>
        <v>300.89999999999998</v>
      </c>
      <c r="F321">
        <f>273+26.8</f>
        <v>299.8</v>
      </c>
      <c r="G321">
        <f>21.9+273</f>
        <v>294.89999999999998</v>
      </c>
      <c r="H321">
        <v>12.5</v>
      </c>
      <c r="I321">
        <f t="shared" si="84"/>
        <v>1.5125</v>
      </c>
    </row>
    <row r="322" spans="1:9" ht="20.100000000000001" customHeight="1">
      <c r="A322" s="3" t="s">
        <v>71</v>
      </c>
      <c r="B322" t="s">
        <v>17</v>
      </c>
      <c r="C322" t="s">
        <v>9</v>
      </c>
      <c r="D322">
        <v>16.468</v>
      </c>
      <c r="E322">
        <f>273+27.9</f>
        <v>300.89999999999998</v>
      </c>
      <c r="F322">
        <f>273+28.3</f>
        <v>301.3</v>
      </c>
      <c r="G322">
        <f>21.9+273</f>
        <v>294.89999999999998</v>
      </c>
      <c r="H322">
        <v>12.5</v>
      </c>
      <c r="I322">
        <f>2.875*27.5*27.5/1000</f>
        <v>2.1742187500000001</v>
      </c>
    </row>
    <row r="323" spans="1:9" ht="20.100000000000001" customHeight="1">
      <c r="A323" s="3" t="s">
        <v>71</v>
      </c>
      <c r="B323" t="s">
        <v>17</v>
      </c>
      <c r="C323">
        <v>0</v>
      </c>
      <c r="D323">
        <v>17.864000000000001</v>
      </c>
      <c r="E323">
        <f>273+27.9</f>
        <v>300.89999999999998</v>
      </c>
      <c r="F323">
        <f>273+28.3</f>
        <v>301.3</v>
      </c>
      <c r="G323">
        <f>21.9+273</f>
        <v>294.89999999999998</v>
      </c>
      <c r="H323">
        <v>12.5</v>
      </c>
      <c r="I323">
        <f t="shared" ref="I323:I326" si="85">2.875*27.5*27.5/1000</f>
        <v>2.1742187500000001</v>
      </c>
    </row>
    <row r="324" spans="1:9" ht="20.100000000000001" customHeight="1">
      <c r="A324" s="3" t="s">
        <v>71</v>
      </c>
      <c r="B324" t="s">
        <v>17</v>
      </c>
      <c r="C324">
        <v>15</v>
      </c>
      <c r="D324">
        <v>18.911999999999999</v>
      </c>
      <c r="E324">
        <f>273+27.9</f>
        <v>300.89999999999998</v>
      </c>
      <c r="F324">
        <f>273+28.3</f>
        <v>301.3</v>
      </c>
      <c r="G324">
        <f>21.9+273</f>
        <v>294.89999999999998</v>
      </c>
      <c r="H324">
        <v>12.5</v>
      </c>
      <c r="I324">
        <f t="shared" si="85"/>
        <v>2.1742187500000001</v>
      </c>
    </row>
    <row r="325" spans="1:9" ht="20.100000000000001" customHeight="1">
      <c r="A325" s="3" t="s">
        <v>71</v>
      </c>
      <c r="B325" t="s">
        <v>17</v>
      </c>
      <c r="C325">
        <v>30</v>
      </c>
      <c r="D325">
        <v>19.419</v>
      </c>
      <c r="E325">
        <f>273+27.9</f>
        <v>300.89999999999998</v>
      </c>
      <c r="F325">
        <f>273+28.3</f>
        <v>301.3</v>
      </c>
      <c r="G325">
        <f>21.9+273</f>
        <v>294.89999999999998</v>
      </c>
      <c r="H325">
        <v>12.5</v>
      </c>
      <c r="I325">
        <f t="shared" si="85"/>
        <v>2.1742187500000001</v>
      </c>
    </row>
    <row r="326" spans="1:9" ht="20.100000000000001" customHeight="1">
      <c r="A326" s="3" t="s">
        <v>71</v>
      </c>
      <c r="B326" t="s">
        <v>17</v>
      </c>
      <c r="C326">
        <v>45</v>
      </c>
      <c r="D326">
        <v>20.170999999999999</v>
      </c>
      <c r="E326">
        <f>273+27.9</f>
        <v>300.89999999999998</v>
      </c>
      <c r="F326">
        <f>273+28.3</f>
        <v>301.3</v>
      </c>
      <c r="G326">
        <f>21.9+273</f>
        <v>294.89999999999998</v>
      </c>
      <c r="H326">
        <v>12.5</v>
      </c>
      <c r="I326">
        <f t="shared" si="85"/>
        <v>2.1742187500000001</v>
      </c>
    </row>
    <row r="327" spans="1:9" ht="20.100000000000001" customHeight="1">
      <c r="A327" s="3" t="s">
        <v>71</v>
      </c>
      <c r="B327" t="s">
        <v>18</v>
      </c>
      <c r="C327" t="s">
        <v>9</v>
      </c>
      <c r="D327">
        <v>16.643999999999998</v>
      </c>
      <c r="E327">
        <f>273+27.9</f>
        <v>300.89999999999998</v>
      </c>
      <c r="F327">
        <f>273+29.2</f>
        <v>302.2</v>
      </c>
      <c r="G327">
        <f>21.9+273</f>
        <v>294.89999999999998</v>
      </c>
      <c r="H327">
        <v>4.4000000000000004</v>
      </c>
      <c r="I327">
        <f>3*27.5*27.5/1000</f>
        <v>2.2687499999999998</v>
      </c>
    </row>
    <row r="328" spans="1:9" ht="20.100000000000001" customHeight="1">
      <c r="A328" s="3" t="s">
        <v>71</v>
      </c>
      <c r="B328" t="s">
        <v>18</v>
      </c>
      <c r="C328">
        <v>0</v>
      </c>
      <c r="D328">
        <v>19.227</v>
      </c>
      <c r="E328">
        <f>273+27.9</f>
        <v>300.89999999999998</v>
      </c>
      <c r="F328">
        <f>273+29.2</f>
        <v>302.2</v>
      </c>
      <c r="G328">
        <f>21.9+273</f>
        <v>294.89999999999998</v>
      </c>
      <c r="H328">
        <v>4.4000000000000004</v>
      </c>
      <c r="I328">
        <f t="shared" ref="I328:I331" si="86">3*27.5*27.5/1000</f>
        <v>2.2687499999999998</v>
      </c>
    </row>
    <row r="329" spans="1:9" ht="20.100000000000001" customHeight="1">
      <c r="A329" s="3" t="s">
        <v>71</v>
      </c>
      <c r="B329" t="s">
        <v>18</v>
      </c>
      <c r="C329">
        <v>15</v>
      </c>
      <c r="D329">
        <v>20.908000000000001</v>
      </c>
      <c r="E329">
        <f>273+27.9</f>
        <v>300.89999999999998</v>
      </c>
      <c r="F329">
        <f>273+29.2</f>
        <v>302.2</v>
      </c>
      <c r="G329">
        <f>21.9+273</f>
        <v>294.89999999999998</v>
      </c>
      <c r="H329">
        <v>4.4000000000000004</v>
      </c>
      <c r="I329">
        <f t="shared" si="86"/>
        <v>2.2687499999999998</v>
      </c>
    </row>
    <row r="330" spans="1:9" ht="20.100000000000001" customHeight="1">
      <c r="A330" s="3" t="s">
        <v>71</v>
      </c>
      <c r="B330" t="s">
        <v>18</v>
      </c>
      <c r="C330">
        <v>30</v>
      </c>
      <c r="D330">
        <v>21.785</v>
      </c>
      <c r="E330">
        <f>273+27.9</f>
        <v>300.89999999999998</v>
      </c>
      <c r="F330">
        <f>273+29.2</f>
        <v>302.2</v>
      </c>
      <c r="G330">
        <f>21.9+273</f>
        <v>294.89999999999998</v>
      </c>
      <c r="H330">
        <v>4.4000000000000004</v>
      </c>
      <c r="I330">
        <f t="shared" si="86"/>
        <v>2.2687499999999998</v>
      </c>
    </row>
    <row r="331" spans="1:9" ht="20.100000000000001" customHeight="1">
      <c r="A331" s="3" t="s">
        <v>71</v>
      </c>
      <c r="B331" t="s">
        <v>18</v>
      </c>
      <c r="C331">
        <v>45</v>
      </c>
      <c r="D331">
        <v>22.452000000000002</v>
      </c>
      <c r="E331">
        <f>273+27.9</f>
        <v>300.89999999999998</v>
      </c>
      <c r="F331">
        <f>273+29.2</f>
        <v>302.2</v>
      </c>
      <c r="G331">
        <f>21.9+273</f>
        <v>294.89999999999998</v>
      </c>
      <c r="H331">
        <v>4.4000000000000004</v>
      </c>
      <c r="I331">
        <f t="shared" si="86"/>
        <v>2.2687499999999998</v>
      </c>
    </row>
    <row r="332" spans="1:9" ht="20.100000000000001" customHeight="1">
      <c r="A332" s="3" t="s">
        <v>71</v>
      </c>
      <c r="B332" t="s">
        <v>19</v>
      </c>
      <c r="C332" t="s">
        <v>9</v>
      </c>
      <c r="D332">
        <v>16.297999999999998</v>
      </c>
      <c r="E332">
        <f>273+27.9</f>
        <v>300.89999999999998</v>
      </c>
      <c r="F332">
        <f>273+26.6</f>
        <v>299.60000000000002</v>
      </c>
      <c r="G332">
        <f>21.9+273</f>
        <v>294.89999999999998</v>
      </c>
      <c r="H332">
        <v>12.5</v>
      </c>
      <c r="I332">
        <f>2.5*27.5*27.5/1000</f>
        <v>1.890625</v>
      </c>
    </row>
    <row r="333" spans="1:9" ht="20.100000000000001" customHeight="1">
      <c r="A333" s="3" t="s">
        <v>71</v>
      </c>
      <c r="B333" t="s">
        <v>19</v>
      </c>
      <c r="C333">
        <v>0</v>
      </c>
      <c r="D333">
        <v>16.559000000000001</v>
      </c>
      <c r="E333">
        <f>273+27.9</f>
        <v>300.89999999999998</v>
      </c>
      <c r="F333">
        <f>273+26.6</f>
        <v>299.60000000000002</v>
      </c>
      <c r="G333">
        <f>21.9+273</f>
        <v>294.89999999999998</v>
      </c>
      <c r="H333">
        <v>12.5</v>
      </c>
      <c r="I333">
        <f t="shared" ref="I333:I336" si="87">2.5*27.5*27.5/1000</f>
        <v>1.890625</v>
      </c>
    </row>
    <row r="334" spans="1:9" ht="20.100000000000001" customHeight="1">
      <c r="A334" s="3" t="s">
        <v>71</v>
      </c>
      <c r="B334" t="s">
        <v>19</v>
      </c>
      <c r="C334">
        <v>15</v>
      </c>
      <c r="D334">
        <v>16.437999999999999</v>
      </c>
      <c r="E334">
        <f>273+27.9</f>
        <v>300.89999999999998</v>
      </c>
      <c r="F334">
        <f>273+26.6</f>
        <v>299.60000000000002</v>
      </c>
      <c r="G334">
        <f>21.9+273</f>
        <v>294.89999999999998</v>
      </c>
      <c r="H334">
        <v>12.5</v>
      </c>
      <c r="I334">
        <f t="shared" si="87"/>
        <v>1.890625</v>
      </c>
    </row>
    <row r="335" spans="1:9" ht="20.100000000000001" customHeight="1">
      <c r="A335" s="3" t="s">
        <v>71</v>
      </c>
      <c r="B335" t="s">
        <v>19</v>
      </c>
      <c r="C335">
        <v>30</v>
      </c>
      <c r="D335">
        <v>16.175999999999998</v>
      </c>
      <c r="E335">
        <f>273+27.9</f>
        <v>300.89999999999998</v>
      </c>
      <c r="F335">
        <f>273+26.6</f>
        <v>299.60000000000002</v>
      </c>
      <c r="G335">
        <f>21.9+273</f>
        <v>294.89999999999998</v>
      </c>
      <c r="H335">
        <v>12.5</v>
      </c>
      <c r="I335">
        <f t="shared" si="87"/>
        <v>1.890625</v>
      </c>
    </row>
    <row r="336" spans="1:9" ht="20.100000000000001" customHeight="1">
      <c r="A336" s="3" t="s">
        <v>71</v>
      </c>
      <c r="B336" t="s">
        <v>19</v>
      </c>
      <c r="C336">
        <v>45</v>
      </c>
      <c r="D336">
        <v>15.968</v>
      </c>
      <c r="E336">
        <f>273+27.9</f>
        <v>300.89999999999998</v>
      </c>
      <c r="F336">
        <f>273+26.6</f>
        <v>299.60000000000002</v>
      </c>
      <c r="G336">
        <f>21.9+273</f>
        <v>294.89999999999998</v>
      </c>
      <c r="H336">
        <v>12.5</v>
      </c>
      <c r="I336">
        <f t="shared" si="87"/>
        <v>1.890625</v>
      </c>
    </row>
    <row r="337" spans="1:9" ht="20.100000000000001" customHeight="1">
      <c r="A337" s="3" t="s">
        <v>71</v>
      </c>
      <c r="B337" t="s">
        <v>20</v>
      </c>
      <c r="C337" t="s">
        <v>9</v>
      </c>
      <c r="D337">
        <v>16.317</v>
      </c>
      <c r="E337">
        <f>273+27.9</f>
        <v>300.89999999999998</v>
      </c>
      <c r="F337">
        <f>273+25.6</f>
        <v>298.60000000000002</v>
      </c>
      <c r="G337">
        <f>21.9+273</f>
        <v>294.89999999999998</v>
      </c>
      <c r="H337">
        <v>12.5</v>
      </c>
      <c r="I337">
        <f>2.125*27.5*27.5/1000</f>
        <v>1.6070312499999999</v>
      </c>
    </row>
    <row r="338" spans="1:9" ht="20.100000000000001" customHeight="1">
      <c r="A338" s="3" t="s">
        <v>71</v>
      </c>
      <c r="B338" t="s">
        <v>20</v>
      </c>
      <c r="C338">
        <v>0</v>
      </c>
      <c r="D338">
        <v>16.596</v>
      </c>
      <c r="E338">
        <f>273+27.9</f>
        <v>300.89999999999998</v>
      </c>
      <c r="F338">
        <f>273+25.6</f>
        <v>298.60000000000002</v>
      </c>
      <c r="G338">
        <f>21.9+273</f>
        <v>294.89999999999998</v>
      </c>
      <c r="H338">
        <v>12.5</v>
      </c>
      <c r="I338">
        <f t="shared" ref="I338:I341" si="88">2.125*27.5*27.5/1000</f>
        <v>1.6070312499999999</v>
      </c>
    </row>
    <row r="339" spans="1:9" ht="20.100000000000001" customHeight="1">
      <c r="A339" s="3" t="s">
        <v>71</v>
      </c>
      <c r="B339" t="s">
        <v>20</v>
      </c>
      <c r="C339">
        <v>15</v>
      </c>
      <c r="D339">
        <v>16.544</v>
      </c>
      <c r="E339">
        <f>273+27.9</f>
        <v>300.89999999999998</v>
      </c>
      <c r="F339">
        <f>273+25.6</f>
        <v>298.60000000000002</v>
      </c>
      <c r="G339">
        <f>21.9+273</f>
        <v>294.89999999999998</v>
      </c>
      <c r="H339">
        <v>12.5</v>
      </c>
      <c r="I339">
        <f t="shared" si="88"/>
        <v>1.6070312499999999</v>
      </c>
    </row>
    <row r="340" spans="1:9" ht="20.100000000000001" customHeight="1">
      <c r="A340" s="3" t="s">
        <v>71</v>
      </c>
      <c r="B340" t="s">
        <v>20</v>
      </c>
      <c r="C340">
        <v>30</v>
      </c>
      <c r="D340">
        <v>16.109000000000002</v>
      </c>
      <c r="E340">
        <f>273+27.9</f>
        <v>300.89999999999998</v>
      </c>
      <c r="F340">
        <f>273+25.6</f>
        <v>298.60000000000002</v>
      </c>
      <c r="G340">
        <f>21.9+273</f>
        <v>294.89999999999998</v>
      </c>
      <c r="H340">
        <v>12.5</v>
      </c>
      <c r="I340">
        <f t="shared" si="88"/>
        <v>1.6070312499999999</v>
      </c>
    </row>
    <row r="341" spans="1:9" ht="20.100000000000001" customHeight="1">
      <c r="A341" s="3" t="s">
        <v>71</v>
      </c>
      <c r="B341" t="s">
        <v>20</v>
      </c>
      <c r="C341">
        <v>45</v>
      </c>
      <c r="D341">
        <v>15.792999999999999</v>
      </c>
      <c r="E341">
        <f>273+27.9</f>
        <v>300.89999999999998</v>
      </c>
      <c r="F341">
        <f>273+25.6</f>
        <v>298.60000000000002</v>
      </c>
      <c r="G341">
        <f>21.9+273</f>
        <v>294.89999999999998</v>
      </c>
      <c r="H341">
        <v>12.5</v>
      </c>
      <c r="I341">
        <f t="shared" si="88"/>
        <v>1.6070312499999999</v>
      </c>
    </row>
    <row r="342" spans="1:9" ht="20.100000000000001" customHeight="1">
      <c r="A342" s="3" t="s">
        <v>71</v>
      </c>
      <c r="B342" t="s">
        <v>21</v>
      </c>
      <c r="C342" t="s">
        <v>9</v>
      </c>
      <c r="D342" t="s">
        <v>37</v>
      </c>
      <c r="E342" t="s">
        <v>37</v>
      </c>
      <c r="F342" t="s">
        <v>37</v>
      </c>
      <c r="G342" t="s">
        <v>37</v>
      </c>
      <c r="H342" t="s">
        <v>37</v>
      </c>
      <c r="I342" t="s">
        <v>37</v>
      </c>
    </row>
    <row r="343" spans="1:9" ht="20.100000000000001" customHeight="1">
      <c r="A343" s="3" t="s">
        <v>71</v>
      </c>
      <c r="B343" t="s">
        <v>21</v>
      </c>
      <c r="C343">
        <v>0</v>
      </c>
      <c r="D343" t="s">
        <v>37</v>
      </c>
      <c r="E343" t="s">
        <v>37</v>
      </c>
      <c r="F343" t="s">
        <v>37</v>
      </c>
      <c r="G343" t="s">
        <v>37</v>
      </c>
      <c r="H343" t="s">
        <v>37</v>
      </c>
      <c r="I343" t="s">
        <v>37</v>
      </c>
    </row>
    <row r="344" spans="1:9" ht="20.100000000000001" customHeight="1">
      <c r="A344" s="3" t="s">
        <v>71</v>
      </c>
      <c r="B344" t="s">
        <v>21</v>
      </c>
      <c r="C344">
        <v>15</v>
      </c>
      <c r="D344" t="s">
        <v>37</v>
      </c>
      <c r="E344" t="s">
        <v>37</v>
      </c>
      <c r="F344" t="s">
        <v>37</v>
      </c>
      <c r="G344" t="s">
        <v>37</v>
      </c>
      <c r="H344" t="s">
        <v>37</v>
      </c>
      <c r="I344" t="s">
        <v>37</v>
      </c>
    </row>
    <row r="345" spans="1:9" ht="20.100000000000001" customHeight="1">
      <c r="A345" s="3" t="s">
        <v>71</v>
      </c>
      <c r="B345" t="s">
        <v>21</v>
      </c>
      <c r="C345">
        <v>30</v>
      </c>
      <c r="D345" t="s">
        <v>37</v>
      </c>
      <c r="E345" t="s">
        <v>37</v>
      </c>
      <c r="F345" t="s">
        <v>37</v>
      </c>
      <c r="G345" t="s">
        <v>37</v>
      </c>
      <c r="H345" t="s">
        <v>37</v>
      </c>
      <c r="I345" t="s">
        <v>37</v>
      </c>
    </row>
    <row r="346" spans="1:9" ht="20.100000000000001" customHeight="1">
      <c r="A346" s="3" t="s">
        <v>71</v>
      </c>
      <c r="B346" t="s">
        <v>21</v>
      </c>
      <c r="C346">
        <v>45</v>
      </c>
      <c r="D346" t="s">
        <v>37</v>
      </c>
      <c r="E346" t="s">
        <v>37</v>
      </c>
      <c r="F346" t="s">
        <v>37</v>
      </c>
      <c r="G346" t="s">
        <v>37</v>
      </c>
      <c r="H346" t="s">
        <v>37</v>
      </c>
      <c r="I346" t="s">
        <v>37</v>
      </c>
    </row>
    <row r="347" spans="1:9" ht="20.100000000000001" customHeight="1">
      <c r="A347" s="3" t="s">
        <v>71</v>
      </c>
      <c r="B347" t="s">
        <v>22</v>
      </c>
      <c r="C347" t="s">
        <v>9</v>
      </c>
      <c r="D347">
        <v>16.247</v>
      </c>
      <c r="E347">
        <f t="shared" ref="E347:E371" si="89">31.6+273</f>
        <v>304.60000000000002</v>
      </c>
      <c r="F347">
        <f>273+19.2</f>
        <v>292.2</v>
      </c>
      <c r="G347">
        <f>21.9+273</f>
        <v>294.89999999999998</v>
      </c>
      <c r="H347">
        <v>12.5</v>
      </c>
      <c r="I347">
        <f>1.25*27.5*27.5/1000</f>
        <v>0.9453125</v>
      </c>
    </row>
    <row r="348" spans="1:9" ht="20.100000000000001" customHeight="1">
      <c r="A348" s="3" t="s">
        <v>71</v>
      </c>
      <c r="B348" t="s">
        <v>22</v>
      </c>
      <c r="C348">
        <v>0</v>
      </c>
      <c r="D348">
        <v>17.573</v>
      </c>
      <c r="E348">
        <f t="shared" si="89"/>
        <v>304.60000000000002</v>
      </c>
      <c r="F348">
        <f>273+19.2</f>
        <v>292.2</v>
      </c>
      <c r="G348">
        <f>21.9+273</f>
        <v>294.89999999999998</v>
      </c>
      <c r="H348">
        <v>12.5</v>
      </c>
      <c r="I348">
        <f t="shared" ref="I348:I351" si="90">1.25*27.5*27.5/1000</f>
        <v>0.9453125</v>
      </c>
    </row>
    <row r="349" spans="1:9" ht="20.100000000000001" customHeight="1">
      <c r="A349" s="3" t="s">
        <v>71</v>
      </c>
      <c r="B349" t="s">
        <v>22</v>
      </c>
      <c r="C349">
        <v>15</v>
      </c>
      <c r="D349">
        <v>25.094000000000001</v>
      </c>
      <c r="E349">
        <f t="shared" si="89"/>
        <v>304.60000000000002</v>
      </c>
      <c r="F349">
        <f>273+19.2</f>
        <v>292.2</v>
      </c>
      <c r="G349">
        <f>21.9+273</f>
        <v>294.89999999999998</v>
      </c>
      <c r="H349">
        <v>12.5</v>
      </c>
      <c r="I349">
        <f t="shared" si="90"/>
        <v>0.9453125</v>
      </c>
    </row>
    <row r="350" spans="1:9" ht="20.100000000000001" customHeight="1">
      <c r="A350" s="3" t="s">
        <v>71</v>
      </c>
      <c r="B350" t="s">
        <v>22</v>
      </c>
      <c r="C350">
        <v>30</v>
      </c>
      <c r="D350">
        <v>26.449000000000002</v>
      </c>
      <c r="E350">
        <f t="shared" si="89"/>
        <v>304.60000000000002</v>
      </c>
      <c r="F350">
        <f>273+19.2</f>
        <v>292.2</v>
      </c>
      <c r="G350">
        <f>21.9+273</f>
        <v>294.89999999999998</v>
      </c>
      <c r="H350">
        <v>12.5</v>
      </c>
      <c r="I350">
        <f t="shared" si="90"/>
        <v>0.9453125</v>
      </c>
    </row>
    <row r="351" spans="1:9" ht="20.100000000000001" customHeight="1">
      <c r="A351" s="3" t="s">
        <v>71</v>
      </c>
      <c r="B351" t="s">
        <v>22</v>
      </c>
      <c r="C351">
        <v>45</v>
      </c>
      <c r="D351">
        <v>28.603000000000002</v>
      </c>
      <c r="E351">
        <f t="shared" si="89"/>
        <v>304.60000000000002</v>
      </c>
      <c r="F351">
        <f>273+19.2</f>
        <v>292.2</v>
      </c>
      <c r="G351">
        <f>21.9+273</f>
        <v>294.89999999999998</v>
      </c>
      <c r="H351">
        <v>12.5</v>
      </c>
      <c r="I351">
        <f t="shared" si="90"/>
        <v>0.9453125</v>
      </c>
    </row>
    <row r="352" spans="1:9" ht="20.100000000000001" customHeight="1">
      <c r="A352" s="3" t="s">
        <v>71</v>
      </c>
      <c r="B352" t="s">
        <v>23</v>
      </c>
      <c r="C352" t="s">
        <v>9</v>
      </c>
      <c r="D352">
        <v>17.829999999999998</v>
      </c>
      <c r="E352">
        <f t="shared" si="89"/>
        <v>304.60000000000002</v>
      </c>
      <c r="F352">
        <f>273+20</f>
        <v>293</v>
      </c>
      <c r="G352">
        <f>21.9+273</f>
        <v>294.89999999999998</v>
      </c>
      <c r="H352">
        <v>12.5</v>
      </c>
      <c r="I352">
        <f>1.375*27.5*27.5/1000</f>
        <v>1.03984375</v>
      </c>
    </row>
    <row r="353" spans="1:9" ht="20.100000000000001" customHeight="1">
      <c r="A353" s="3" t="s">
        <v>71</v>
      </c>
      <c r="B353" t="s">
        <v>23</v>
      </c>
      <c r="C353">
        <v>0</v>
      </c>
      <c r="D353">
        <v>21.221</v>
      </c>
      <c r="E353">
        <f t="shared" si="89"/>
        <v>304.60000000000002</v>
      </c>
      <c r="F353">
        <f>273+20</f>
        <v>293</v>
      </c>
      <c r="G353">
        <f>21.9+273</f>
        <v>294.89999999999998</v>
      </c>
      <c r="H353">
        <v>12.5</v>
      </c>
      <c r="I353">
        <f t="shared" ref="I353:I356" si="91">1.375*27.5*27.5/1000</f>
        <v>1.03984375</v>
      </c>
    </row>
    <row r="354" spans="1:9" ht="20.100000000000001" customHeight="1">
      <c r="A354" s="3" t="s">
        <v>71</v>
      </c>
      <c r="B354" t="s">
        <v>23</v>
      </c>
      <c r="C354">
        <v>15</v>
      </c>
      <c r="D354">
        <v>30.925999999999998</v>
      </c>
      <c r="E354">
        <f t="shared" si="89"/>
        <v>304.60000000000002</v>
      </c>
      <c r="F354">
        <f>273+20</f>
        <v>293</v>
      </c>
      <c r="G354">
        <f>21.9+273</f>
        <v>294.89999999999998</v>
      </c>
      <c r="H354">
        <v>12.5</v>
      </c>
      <c r="I354">
        <f t="shared" si="91"/>
        <v>1.03984375</v>
      </c>
    </row>
    <row r="355" spans="1:9" ht="20.100000000000001" customHeight="1">
      <c r="A355" s="3" t="s">
        <v>71</v>
      </c>
      <c r="B355" t="s">
        <v>23</v>
      </c>
      <c r="C355">
        <v>30</v>
      </c>
      <c r="D355">
        <v>37.725999999999999</v>
      </c>
      <c r="E355">
        <f t="shared" si="89"/>
        <v>304.60000000000002</v>
      </c>
      <c r="F355">
        <f>273+20</f>
        <v>293</v>
      </c>
      <c r="G355">
        <f>21.9+273</f>
        <v>294.89999999999998</v>
      </c>
      <c r="H355">
        <v>12.5</v>
      </c>
      <c r="I355">
        <f t="shared" si="91"/>
        <v>1.03984375</v>
      </c>
    </row>
    <row r="356" spans="1:9" ht="20.100000000000001" customHeight="1">
      <c r="A356" s="3" t="s">
        <v>71</v>
      </c>
      <c r="B356" t="s">
        <v>23</v>
      </c>
      <c r="C356">
        <v>45</v>
      </c>
      <c r="D356">
        <v>44.695999999999998</v>
      </c>
      <c r="E356">
        <f t="shared" si="89"/>
        <v>304.60000000000002</v>
      </c>
      <c r="F356">
        <f>273+20</f>
        <v>293</v>
      </c>
      <c r="G356">
        <f>21.9+273</f>
        <v>294.89999999999998</v>
      </c>
      <c r="H356">
        <v>12.5</v>
      </c>
      <c r="I356">
        <f t="shared" si="91"/>
        <v>1.03984375</v>
      </c>
    </row>
    <row r="357" spans="1:9" ht="20.100000000000001" customHeight="1">
      <c r="A357" s="3" t="s">
        <v>71</v>
      </c>
      <c r="B357" t="s">
        <v>24</v>
      </c>
      <c r="C357" t="s">
        <v>9</v>
      </c>
      <c r="D357">
        <v>17.155999999999999</v>
      </c>
      <c r="E357">
        <f t="shared" si="89"/>
        <v>304.60000000000002</v>
      </c>
      <c r="F357">
        <f>273+24.1</f>
        <v>297.10000000000002</v>
      </c>
      <c r="G357">
        <f>21.9+273</f>
        <v>294.89999999999998</v>
      </c>
      <c r="H357">
        <v>12.5</v>
      </c>
      <c r="I357">
        <f>4.5*27.5*27.5/1000</f>
        <v>3.4031250000000002</v>
      </c>
    </row>
    <row r="358" spans="1:9" ht="20.100000000000001" customHeight="1">
      <c r="A358" s="3" t="s">
        <v>71</v>
      </c>
      <c r="B358" t="s">
        <v>24</v>
      </c>
      <c r="C358">
        <v>0</v>
      </c>
      <c r="D358">
        <v>19.425999999999998</v>
      </c>
      <c r="E358">
        <f t="shared" si="89"/>
        <v>304.60000000000002</v>
      </c>
      <c r="F358">
        <f>273+24.1</f>
        <v>297.10000000000002</v>
      </c>
      <c r="G358">
        <f>21.9+273</f>
        <v>294.89999999999998</v>
      </c>
      <c r="H358">
        <v>12.5</v>
      </c>
      <c r="I358">
        <f t="shared" ref="I358:I361" si="92">4.5*27.5*27.5/1000</f>
        <v>3.4031250000000002</v>
      </c>
    </row>
    <row r="359" spans="1:9" ht="20.100000000000001" customHeight="1">
      <c r="A359" s="3" t="s">
        <v>71</v>
      </c>
      <c r="B359" t="s">
        <v>24</v>
      </c>
      <c r="C359">
        <v>15</v>
      </c>
      <c r="D359">
        <v>26.646999999999998</v>
      </c>
      <c r="E359">
        <f t="shared" si="89"/>
        <v>304.60000000000002</v>
      </c>
      <c r="F359">
        <f>273+24.1</f>
        <v>297.10000000000002</v>
      </c>
      <c r="G359">
        <f>21.9+273</f>
        <v>294.89999999999998</v>
      </c>
      <c r="H359">
        <v>12.5</v>
      </c>
      <c r="I359">
        <f t="shared" si="92"/>
        <v>3.4031250000000002</v>
      </c>
    </row>
    <row r="360" spans="1:9" ht="20.100000000000001" customHeight="1">
      <c r="A360" s="3" t="s">
        <v>71</v>
      </c>
      <c r="B360" t="s">
        <v>24</v>
      </c>
      <c r="C360">
        <v>30</v>
      </c>
      <c r="D360">
        <v>33.487000000000002</v>
      </c>
      <c r="E360">
        <f t="shared" si="89"/>
        <v>304.60000000000002</v>
      </c>
      <c r="F360">
        <f>273+24.1</f>
        <v>297.10000000000002</v>
      </c>
      <c r="G360">
        <f>21.9+273</f>
        <v>294.89999999999998</v>
      </c>
      <c r="H360">
        <v>12.5</v>
      </c>
      <c r="I360">
        <f t="shared" si="92"/>
        <v>3.4031250000000002</v>
      </c>
    </row>
    <row r="361" spans="1:9" ht="20.100000000000001" customHeight="1">
      <c r="A361" s="3" t="s">
        <v>71</v>
      </c>
      <c r="B361" t="s">
        <v>24</v>
      </c>
      <c r="C361">
        <v>45</v>
      </c>
      <c r="D361">
        <v>36.966000000000001</v>
      </c>
      <c r="E361">
        <f t="shared" si="89"/>
        <v>304.60000000000002</v>
      </c>
      <c r="F361">
        <f>273+24.1</f>
        <v>297.10000000000002</v>
      </c>
      <c r="G361">
        <f>21.9+273</f>
        <v>294.89999999999998</v>
      </c>
      <c r="H361">
        <v>12.5</v>
      </c>
      <c r="I361">
        <f t="shared" si="92"/>
        <v>3.4031250000000002</v>
      </c>
    </row>
    <row r="362" spans="1:9" ht="20.100000000000001" customHeight="1">
      <c r="A362" s="3" t="s">
        <v>71</v>
      </c>
      <c r="B362" t="s">
        <v>25</v>
      </c>
      <c r="C362" t="s">
        <v>9</v>
      </c>
      <c r="D362">
        <v>15.446999999999999</v>
      </c>
      <c r="E362">
        <f t="shared" si="89"/>
        <v>304.60000000000002</v>
      </c>
      <c r="F362">
        <f>273+23.3</f>
        <v>296.3</v>
      </c>
      <c r="G362">
        <f>21.9+273</f>
        <v>294.89999999999998</v>
      </c>
      <c r="H362">
        <v>12.5</v>
      </c>
      <c r="I362">
        <f>1.875*27.5*27.5/1000</f>
        <v>1.41796875</v>
      </c>
    </row>
    <row r="363" spans="1:9" ht="20.100000000000001" customHeight="1">
      <c r="A363" s="3" t="s">
        <v>71</v>
      </c>
      <c r="B363" t="s">
        <v>25</v>
      </c>
      <c r="C363">
        <v>0</v>
      </c>
      <c r="D363">
        <v>16.509</v>
      </c>
      <c r="E363">
        <f t="shared" si="89"/>
        <v>304.60000000000002</v>
      </c>
      <c r="F363">
        <f>273+23.3</f>
        <v>296.3</v>
      </c>
      <c r="G363">
        <f>21.9+273</f>
        <v>294.89999999999998</v>
      </c>
      <c r="H363">
        <v>12.5</v>
      </c>
      <c r="I363">
        <f t="shared" ref="I363:I366" si="93">1.875*27.5*27.5/1000</f>
        <v>1.41796875</v>
      </c>
    </row>
    <row r="364" spans="1:9" ht="20.100000000000001" customHeight="1">
      <c r="A364" s="3" t="s">
        <v>71</v>
      </c>
      <c r="B364" t="s">
        <v>25</v>
      </c>
      <c r="C364">
        <v>15</v>
      </c>
      <c r="D364">
        <v>25.411999999999999</v>
      </c>
      <c r="E364">
        <f t="shared" si="89"/>
        <v>304.60000000000002</v>
      </c>
      <c r="F364">
        <f>273+23.3</f>
        <v>296.3</v>
      </c>
      <c r="G364">
        <f>21.9+273</f>
        <v>294.89999999999998</v>
      </c>
      <c r="H364">
        <v>12.5</v>
      </c>
      <c r="I364">
        <f t="shared" si="93"/>
        <v>1.41796875</v>
      </c>
    </row>
    <row r="365" spans="1:9" ht="20.100000000000001" customHeight="1">
      <c r="A365" s="3" t="s">
        <v>71</v>
      </c>
      <c r="B365" t="s">
        <v>25</v>
      </c>
      <c r="C365">
        <v>30</v>
      </c>
      <c r="D365">
        <v>32.418999999999997</v>
      </c>
      <c r="E365">
        <f t="shared" si="89"/>
        <v>304.60000000000002</v>
      </c>
      <c r="F365">
        <f>273+23.3</f>
        <v>296.3</v>
      </c>
      <c r="G365">
        <f>21.9+273</f>
        <v>294.89999999999998</v>
      </c>
      <c r="H365">
        <v>12.5</v>
      </c>
      <c r="I365">
        <f t="shared" si="93"/>
        <v>1.41796875</v>
      </c>
    </row>
    <row r="366" spans="1:9" ht="20.100000000000001" customHeight="1">
      <c r="A366" s="3" t="s">
        <v>71</v>
      </c>
      <c r="B366" t="s">
        <v>25</v>
      </c>
      <c r="C366">
        <v>45</v>
      </c>
      <c r="D366">
        <v>39.634</v>
      </c>
      <c r="E366">
        <f t="shared" si="89"/>
        <v>304.60000000000002</v>
      </c>
      <c r="F366">
        <f>273+23.3</f>
        <v>296.3</v>
      </c>
      <c r="G366">
        <f>21.9+273</f>
        <v>294.89999999999998</v>
      </c>
      <c r="H366">
        <v>12.5</v>
      </c>
      <c r="I366">
        <f t="shared" si="93"/>
        <v>1.41796875</v>
      </c>
    </row>
    <row r="367" spans="1:9" ht="20.100000000000001" customHeight="1">
      <c r="A367" s="3" t="s">
        <v>71</v>
      </c>
      <c r="B367" t="s">
        <v>26</v>
      </c>
      <c r="C367" t="s">
        <v>9</v>
      </c>
      <c r="D367">
        <v>17.119</v>
      </c>
      <c r="E367">
        <f t="shared" si="89"/>
        <v>304.60000000000002</v>
      </c>
      <c r="F367">
        <f>273+22.8</f>
        <v>295.8</v>
      </c>
      <c r="G367">
        <f>21.9+273</f>
        <v>294.89999999999998</v>
      </c>
      <c r="H367">
        <v>12.5</v>
      </c>
      <c r="I367">
        <f>1.875*27.5*27.5/1000</f>
        <v>1.41796875</v>
      </c>
    </row>
    <row r="368" spans="1:9" ht="20.100000000000001" customHeight="1">
      <c r="A368" s="3" t="s">
        <v>71</v>
      </c>
      <c r="B368" t="s">
        <v>26</v>
      </c>
      <c r="C368">
        <v>0</v>
      </c>
      <c r="D368">
        <v>17.747</v>
      </c>
      <c r="E368">
        <f t="shared" si="89"/>
        <v>304.60000000000002</v>
      </c>
      <c r="F368">
        <f>273+22.8</f>
        <v>295.8</v>
      </c>
      <c r="G368">
        <f>21.9+273</f>
        <v>294.89999999999998</v>
      </c>
      <c r="H368">
        <v>12.5</v>
      </c>
      <c r="I368">
        <f t="shared" ref="I368:I371" si="94">1.875*27.5*27.5/1000</f>
        <v>1.41796875</v>
      </c>
    </row>
    <row r="369" spans="1:9" ht="20.100000000000001" customHeight="1">
      <c r="A369" s="3" t="s">
        <v>71</v>
      </c>
      <c r="B369" t="s">
        <v>26</v>
      </c>
      <c r="C369">
        <v>15</v>
      </c>
      <c r="D369">
        <v>27.146000000000001</v>
      </c>
      <c r="E369">
        <f t="shared" si="89"/>
        <v>304.60000000000002</v>
      </c>
      <c r="F369">
        <f>273+22.8</f>
        <v>295.8</v>
      </c>
      <c r="G369">
        <f>21.9+273</f>
        <v>294.89999999999998</v>
      </c>
      <c r="H369">
        <v>12.5</v>
      </c>
      <c r="I369">
        <f t="shared" si="94"/>
        <v>1.41796875</v>
      </c>
    </row>
    <row r="370" spans="1:9" ht="20.100000000000001" customHeight="1">
      <c r="A370" s="3" t="s">
        <v>71</v>
      </c>
      <c r="B370" t="s">
        <v>26</v>
      </c>
      <c r="C370">
        <v>30</v>
      </c>
      <c r="D370">
        <v>36.104999999999997</v>
      </c>
      <c r="E370">
        <f t="shared" si="89"/>
        <v>304.60000000000002</v>
      </c>
      <c r="F370">
        <f>273+22.8</f>
        <v>295.8</v>
      </c>
      <c r="G370">
        <f>21.9+273</f>
        <v>294.89999999999998</v>
      </c>
      <c r="H370">
        <v>12.5</v>
      </c>
      <c r="I370">
        <f t="shared" si="94"/>
        <v>1.41796875</v>
      </c>
    </row>
    <row r="371" spans="1:9" ht="20.100000000000001" customHeight="1">
      <c r="A371" s="3" t="s">
        <v>71</v>
      </c>
      <c r="B371" t="s">
        <v>26</v>
      </c>
      <c r="C371">
        <v>45</v>
      </c>
      <c r="D371">
        <v>46.817</v>
      </c>
      <c r="E371">
        <f t="shared" si="89"/>
        <v>304.60000000000002</v>
      </c>
      <c r="F371">
        <f>273+22.8</f>
        <v>295.8</v>
      </c>
      <c r="G371">
        <f>21.9+273</f>
        <v>294.89999999999998</v>
      </c>
      <c r="H371">
        <v>12.5</v>
      </c>
      <c r="I371">
        <f t="shared" si="94"/>
        <v>1.41796875</v>
      </c>
    </row>
    <row r="372" spans="1:9" ht="20.100000000000001" customHeight="1">
      <c r="A372" s="3" t="s">
        <v>71</v>
      </c>
      <c r="B372" t="s">
        <v>27</v>
      </c>
      <c r="C372" t="s">
        <v>9</v>
      </c>
      <c r="D372">
        <v>16.562999999999999</v>
      </c>
      <c r="E372">
        <f t="shared" ref="E372:E401" si="95">26.6+273</f>
        <v>299.60000000000002</v>
      </c>
      <c r="F372">
        <f>273+21.7</f>
        <v>294.7</v>
      </c>
      <c r="G372">
        <f>21.9+273</f>
        <v>294.89999999999998</v>
      </c>
      <c r="H372">
        <v>12.5</v>
      </c>
      <c r="I372">
        <f>1.625*27.5*27.5/1000</f>
        <v>1.2289062500000001</v>
      </c>
    </row>
    <row r="373" spans="1:9" ht="20.100000000000001" customHeight="1">
      <c r="A373" s="3" t="s">
        <v>71</v>
      </c>
      <c r="B373" t="s">
        <v>27</v>
      </c>
      <c r="C373">
        <v>0</v>
      </c>
      <c r="D373">
        <v>16.405999999999999</v>
      </c>
      <c r="E373">
        <f t="shared" si="95"/>
        <v>299.60000000000002</v>
      </c>
      <c r="F373">
        <f>273+21.7</f>
        <v>294.7</v>
      </c>
      <c r="G373">
        <f>21.9+273</f>
        <v>294.89999999999998</v>
      </c>
      <c r="H373">
        <v>12.5</v>
      </c>
      <c r="I373">
        <f t="shared" ref="I373:I376" si="96">1.625*27.5*27.5/1000</f>
        <v>1.2289062500000001</v>
      </c>
    </row>
    <row r="374" spans="1:9" ht="20.100000000000001" customHeight="1">
      <c r="A374" s="3" t="s">
        <v>71</v>
      </c>
      <c r="B374" t="s">
        <v>27</v>
      </c>
      <c r="C374">
        <v>15</v>
      </c>
      <c r="D374">
        <v>20.824000000000002</v>
      </c>
      <c r="E374">
        <f t="shared" si="95"/>
        <v>299.60000000000002</v>
      </c>
      <c r="F374">
        <f>273+21.7</f>
        <v>294.7</v>
      </c>
      <c r="G374">
        <f>21.9+273</f>
        <v>294.89999999999998</v>
      </c>
      <c r="H374">
        <v>12.5</v>
      </c>
      <c r="I374">
        <f t="shared" si="96"/>
        <v>1.2289062500000001</v>
      </c>
    </row>
    <row r="375" spans="1:9" ht="20.100000000000001" customHeight="1">
      <c r="A375" s="3" t="s">
        <v>71</v>
      </c>
      <c r="B375" t="s">
        <v>27</v>
      </c>
      <c r="C375">
        <v>30</v>
      </c>
      <c r="D375">
        <v>25.193000000000001</v>
      </c>
      <c r="E375">
        <f t="shared" si="95"/>
        <v>299.60000000000002</v>
      </c>
      <c r="F375">
        <f>273+21.7</f>
        <v>294.7</v>
      </c>
      <c r="G375">
        <f>21.9+273</f>
        <v>294.89999999999998</v>
      </c>
      <c r="H375">
        <v>12.5</v>
      </c>
      <c r="I375">
        <f t="shared" si="96"/>
        <v>1.2289062500000001</v>
      </c>
    </row>
    <row r="376" spans="1:9" ht="20.100000000000001" customHeight="1">
      <c r="A376" s="3" t="s">
        <v>71</v>
      </c>
      <c r="B376" t="s">
        <v>27</v>
      </c>
      <c r="C376">
        <v>45</v>
      </c>
      <c r="D376">
        <v>29.198</v>
      </c>
      <c r="E376">
        <f t="shared" si="95"/>
        <v>299.60000000000002</v>
      </c>
      <c r="F376">
        <f>273+21.7</f>
        <v>294.7</v>
      </c>
      <c r="G376">
        <f>21.9+273</f>
        <v>294.89999999999998</v>
      </c>
      <c r="H376">
        <v>12.5</v>
      </c>
      <c r="I376">
        <f t="shared" si="96"/>
        <v>1.2289062500000001</v>
      </c>
    </row>
    <row r="377" spans="1:9" ht="20.100000000000001" customHeight="1">
      <c r="A377" s="3" t="s">
        <v>71</v>
      </c>
      <c r="B377" t="s">
        <v>28</v>
      </c>
      <c r="C377" t="s">
        <v>9</v>
      </c>
      <c r="D377">
        <v>16.946999999999999</v>
      </c>
      <c r="E377">
        <f t="shared" si="95"/>
        <v>299.60000000000002</v>
      </c>
      <c r="F377">
        <f>273+23.4</f>
        <v>296.39999999999998</v>
      </c>
      <c r="G377">
        <f>21.9+273</f>
        <v>294.89999999999998</v>
      </c>
      <c r="H377">
        <v>4.4000000000000004</v>
      </c>
      <c r="I377">
        <f>1.875*27.5*27.5/1000</f>
        <v>1.41796875</v>
      </c>
    </row>
    <row r="378" spans="1:9" ht="20.100000000000001" customHeight="1">
      <c r="A378" s="3" t="s">
        <v>71</v>
      </c>
      <c r="B378" t="s">
        <v>28</v>
      </c>
      <c r="C378">
        <v>0</v>
      </c>
      <c r="D378">
        <v>17.12</v>
      </c>
      <c r="E378">
        <f t="shared" si="95"/>
        <v>299.60000000000002</v>
      </c>
      <c r="F378">
        <f>273+23.4</f>
        <v>296.39999999999998</v>
      </c>
      <c r="G378">
        <f>21.9+273</f>
        <v>294.89999999999998</v>
      </c>
      <c r="H378">
        <v>4.4000000000000004</v>
      </c>
      <c r="I378">
        <f t="shared" ref="I378:I381" si="97">1.875*27.5*27.5/1000</f>
        <v>1.41796875</v>
      </c>
    </row>
    <row r="379" spans="1:9" ht="20.100000000000001" customHeight="1">
      <c r="A379" s="3" t="s">
        <v>71</v>
      </c>
      <c r="B379" t="s">
        <v>28</v>
      </c>
      <c r="C379">
        <v>15</v>
      </c>
      <c r="D379">
        <v>29.957999999999998</v>
      </c>
      <c r="E379">
        <f t="shared" si="95"/>
        <v>299.60000000000002</v>
      </c>
      <c r="F379">
        <f>273+23.4</f>
        <v>296.39999999999998</v>
      </c>
      <c r="G379">
        <f>21.9+273</f>
        <v>294.89999999999998</v>
      </c>
      <c r="H379">
        <v>4.4000000000000004</v>
      </c>
      <c r="I379">
        <f t="shared" si="97"/>
        <v>1.41796875</v>
      </c>
    </row>
    <row r="380" spans="1:9" ht="20.100000000000001" customHeight="1">
      <c r="A380" s="3" t="s">
        <v>71</v>
      </c>
      <c r="B380" t="s">
        <v>28</v>
      </c>
      <c r="C380">
        <v>30</v>
      </c>
      <c r="D380">
        <v>42.183</v>
      </c>
      <c r="E380">
        <f t="shared" si="95"/>
        <v>299.60000000000002</v>
      </c>
      <c r="F380">
        <f>273+23.4</f>
        <v>296.39999999999998</v>
      </c>
      <c r="G380">
        <f>21.9+273</f>
        <v>294.89999999999998</v>
      </c>
      <c r="H380">
        <v>4.4000000000000004</v>
      </c>
      <c r="I380">
        <f t="shared" si="97"/>
        <v>1.41796875</v>
      </c>
    </row>
    <row r="381" spans="1:9" ht="20.100000000000001" customHeight="1">
      <c r="A381" s="3" t="s">
        <v>71</v>
      </c>
      <c r="B381" t="s">
        <v>28</v>
      </c>
      <c r="C381">
        <v>45</v>
      </c>
      <c r="D381">
        <v>51.039000000000001</v>
      </c>
      <c r="E381">
        <f t="shared" si="95"/>
        <v>299.60000000000002</v>
      </c>
      <c r="F381">
        <f>273+23.4</f>
        <v>296.39999999999998</v>
      </c>
      <c r="G381">
        <f>21.9+273</f>
        <v>294.89999999999998</v>
      </c>
      <c r="H381">
        <v>4.4000000000000004</v>
      </c>
      <c r="I381">
        <f t="shared" si="97"/>
        <v>1.41796875</v>
      </c>
    </row>
    <row r="382" spans="1:9" ht="20.100000000000001" customHeight="1">
      <c r="A382" s="3" t="s">
        <v>71</v>
      </c>
      <c r="B382" t="s">
        <v>29</v>
      </c>
      <c r="C382" t="s">
        <v>9</v>
      </c>
      <c r="D382">
        <v>16.373000000000001</v>
      </c>
      <c r="E382">
        <f t="shared" si="95"/>
        <v>299.60000000000002</v>
      </c>
      <c r="F382">
        <f>273+22.9</f>
        <v>295.89999999999998</v>
      </c>
      <c r="G382">
        <f>21.9+273</f>
        <v>294.89999999999998</v>
      </c>
      <c r="H382">
        <v>12.5</v>
      </c>
      <c r="I382">
        <f>0.375*27.5*27.5/1000</f>
        <v>0.28359374999999998</v>
      </c>
    </row>
    <row r="383" spans="1:9" ht="20.100000000000001" customHeight="1">
      <c r="A383" s="3" t="s">
        <v>71</v>
      </c>
      <c r="B383" t="s">
        <v>29</v>
      </c>
      <c r="C383">
        <v>0</v>
      </c>
      <c r="D383">
        <v>19.25</v>
      </c>
      <c r="E383">
        <f t="shared" si="95"/>
        <v>299.60000000000002</v>
      </c>
      <c r="F383">
        <f>273+22.9</f>
        <v>295.89999999999998</v>
      </c>
      <c r="G383">
        <f>21.9+273</f>
        <v>294.89999999999998</v>
      </c>
      <c r="H383">
        <v>12.5</v>
      </c>
      <c r="I383">
        <f t="shared" ref="I383:I386" si="98">0.375*27.5*27.5/1000</f>
        <v>0.28359374999999998</v>
      </c>
    </row>
    <row r="384" spans="1:9" ht="20.100000000000001" customHeight="1">
      <c r="A384" s="3" t="s">
        <v>71</v>
      </c>
      <c r="B384" t="s">
        <v>29</v>
      </c>
      <c r="C384">
        <v>15</v>
      </c>
      <c r="D384">
        <v>26.021999999999998</v>
      </c>
      <c r="E384">
        <f t="shared" si="95"/>
        <v>299.60000000000002</v>
      </c>
      <c r="F384">
        <f>273+22.9</f>
        <v>295.89999999999998</v>
      </c>
      <c r="G384">
        <f>21.9+273</f>
        <v>294.89999999999998</v>
      </c>
      <c r="H384">
        <v>12.5</v>
      </c>
      <c r="I384">
        <f t="shared" si="98"/>
        <v>0.28359374999999998</v>
      </c>
    </row>
    <row r="385" spans="1:9" ht="20.100000000000001" customHeight="1">
      <c r="A385" s="3" t="s">
        <v>71</v>
      </c>
      <c r="B385" t="s">
        <v>29</v>
      </c>
      <c r="C385">
        <v>30</v>
      </c>
      <c r="D385">
        <v>33.348999999999997</v>
      </c>
      <c r="E385">
        <f t="shared" si="95"/>
        <v>299.60000000000002</v>
      </c>
      <c r="F385">
        <f>273+22.9</f>
        <v>295.89999999999998</v>
      </c>
      <c r="G385">
        <f>21.9+273</f>
        <v>294.89999999999998</v>
      </c>
      <c r="H385">
        <v>12.5</v>
      </c>
      <c r="I385">
        <f t="shared" si="98"/>
        <v>0.28359374999999998</v>
      </c>
    </row>
    <row r="386" spans="1:9" ht="20.100000000000001" customHeight="1">
      <c r="A386" s="3" t="s">
        <v>71</v>
      </c>
      <c r="B386" t="s">
        <v>29</v>
      </c>
      <c r="C386">
        <v>45</v>
      </c>
      <c r="D386">
        <v>40.353000000000002</v>
      </c>
      <c r="E386">
        <f t="shared" si="95"/>
        <v>299.60000000000002</v>
      </c>
      <c r="F386">
        <f>273+22.9</f>
        <v>295.89999999999998</v>
      </c>
      <c r="G386">
        <f>21.9+273</f>
        <v>294.89999999999998</v>
      </c>
      <c r="H386">
        <v>12.5</v>
      </c>
      <c r="I386">
        <f t="shared" si="98"/>
        <v>0.28359374999999998</v>
      </c>
    </row>
    <row r="387" spans="1:9" ht="20.100000000000001" customHeight="1">
      <c r="A387" s="3" t="s">
        <v>71</v>
      </c>
      <c r="B387" t="s">
        <v>30</v>
      </c>
      <c r="C387" t="s">
        <v>9</v>
      </c>
      <c r="D387">
        <v>17.611000000000001</v>
      </c>
      <c r="E387">
        <f t="shared" si="95"/>
        <v>299.60000000000002</v>
      </c>
      <c r="F387">
        <f>273+29.6</f>
        <v>302.60000000000002</v>
      </c>
      <c r="G387">
        <f>21.9+273</f>
        <v>294.89999999999998</v>
      </c>
      <c r="H387">
        <v>12.5</v>
      </c>
      <c r="I387">
        <f>3*27.5*27.5/1000</f>
        <v>2.2687499999999998</v>
      </c>
    </row>
    <row r="388" spans="1:9" ht="20.100000000000001" customHeight="1">
      <c r="A388" s="3" t="s">
        <v>71</v>
      </c>
      <c r="B388" t="s">
        <v>30</v>
      </c>
      <c r="C388">
        <v>0</v>
      </c>
      <c r="D388">
        <v>17.401</v>
      </c>
      <c r="E388">
        <f t="shared" si="95"/>
        <v>299.60000000000002</v>
      </c>
      <c r="F388">
        <f>273+29.6</f>
        <v>302.60000000000002</v>
      </c>
      <c r="G388">
        <f>21.9+273</f>
        <v>294.89999999999998</v>
      </c>
      <c r="H388">
        <v>12.5</v>
      </c>
      <c r="I388">
        <f t="shared" ref="I388:I391" si="99">3*27.5*27.5/1000</f>
        <v>2.2687499999999998</v>
      </c>
    </row>
    <row r="389" spans="1:9" ht="20.100000000000001" customHeight="1">
      <c r="A389" s="3" t="s">
        <v>71</v>
      </c>
      <c r="B389" t="s">
        <v>30</v>
      </c>
      <c r="C389">
        <v>15</v>
      </c>
      <c r="D389">
        <v>24.001000000000001</v>
      </c>
      <c r="E389">
        <f t="shared" si="95"/>
        <v>299.60000000000002</v>
      </c>
      <c r="F389">
        <f>273+29.6</f>
        <v>302.60000000000002</v>
      </c>
      <c r="G389">
        <f>21.9+273</f>
        <v>294.89999999999998</v>
      </c>
      <c r="H389">
        <v>12.5</v>
      </c>
      <c r="I389">
        <f t="shared" si="99"/>
        <v>2.2687499999999998</v>
      </c>
    </row>
    <row r="390" spans="1:9" ht="20.100000000000001" customHeight="1">
      <c r="A390" s="3" t="s">
        <v>71</v>
      </c>
      <c r="B390" t="s">
        <v>30</v>
      </c>
      <c r="C390">
        <v>30</v>
      </c>
      <c r="D390">
        <v>31.893999999999998</v>
      </c>
      <c r="E390">
        <f t="shared" si="95"/>
        <v>299.60000000000002</v>
      </c>
      <c r="F390">
        <f>273+29.6</f>
        <v>302.60000000000002</v>
      </c>
      <c r="G390">
        <f>21.9+273</f>
        <v>294.89999999999998</v>
      </c>
      <c r="H390">
        <v>12.5</v>
      </c>
      <c r="I390">
        <f t="shared" si="99"/>
        <v>2.2687499999999998</v>
      </c>
    </row>
    <row r="391" spans="1:9" ht="20.100000000000001" customHeight="1">
      <c r="A391" s="3" t="s">
        <v>71</v>
      </c>
      <c r="B391" t="s">
        <v>30</v>
      </c>
      <c r="C391">
        <v>45</v>
      </c>
      <c r="D391" t="s">
        <v>37</v>
      </c>
      <c r="E391">
        <f t="shared" si="95"/>
        <v>299.60000000000002</v>
      </c>
      <c r="F391">
        <f>273+29.6</f>
        <v>302.60000000000002</v>
      </c>
      <c r="G391">
        <f>21.9+273</f>
        <v>294.89999999999998</v>
      </c>
      <c r="H391">
        <v>12.5</v>
      </c>
      <c r="I391">
        <f t="shared" si="99"/>
        <v>2.2687499999999998</v>
      </c>
    </row>
    <row r="392" spans="1:9" ht="20.100000000000001" customHeight="1">
      <c r="A392" s="3" t="s">
        <v>71</v>
      </c>
      <c r="B392" t="s">
        <v>31</v>
      </c>
      <c r="C392" t="s">
        <v>9</v>
      </c>
      <c r="D392">
        <v>16.463999999999999</v>
      </c>
      <c r="E392">
        <f t="shared" si="95"/>
        <v>299.60000000000002</v>
      </c>
      <c r="F392">
        <f>273+23.9</f>
        <v>296.89999999999998</v>
      </c>
      <c r="G392">
        <f>21.9+273</f>
        <v>294.89999999999998</v>
      </c>
      <c r="H392">
        <v>12.5</v>
      </c>
      <c r="I392">
        <f>3.5*27.5*27.5/1000</f>
        <v>2.6468750000000001</v>
      </c>
    </row>
    <row r="393" spans="1:9" ht="20.100000000000001" customHeight="1">
      <c r="A393" s="3" t="s">
        <v>71</v>
      </c>
      <c r="B393" t="s">
        <v>31</v>
      </c>
      <c r="C393">
        <v>0</v>
      </c>
      <c r="D393">
        <v>16.166</v>
      </c>
      <c r="E393">
        <f t="shared" si="95"/>
        <v>299.60000000000002</v>
      </c>
      <c r="F393">
        <f>273+23.9</f>
        <v>296.89999999999998</v>
      </c>
      <c r="G393">
        <f>21.9+273</f>
        <v>294.89999999999998</v>
      </c>
      <c r="H393">
        <v>12.5</v>
      </c>
      <c r="I393">
        <f t="shared" ref="I393:I396" si="100">3.5*27.5*27.5/1000</f>
        <v>2.6468750000000001</v>
      </c>
    </row>
    <row r="394" spans="1:9" ht="20.100000000000001" customHeight="1">
      <c r="A394" s="3" t="s">
        <v>71</v>
      </c>
      <c r="B394" t="s">
        <v>31</v>
      </c>
      <c r="C394">
        <v>15</v>
      </c>
      <c r="D394">
        <v>24.53</v>
      </c>
      <c r="E394">
        <f t="shared" si="95"/>
        <v>299.60000000000002</v>
      </c>
      <c r="F394">
        <f>273+23.9</f>
        <v>296.89999999999998</v>
      </c>
      <c r="G394">
        <f>21.9+273</f>
        <v>294.89999999999998</v>
      </c>
      <c r="H394">
        <v>12.5</v>
      </c>
      <c r="I394">
        <f t="shared" si="100"/>
        <v>2.6468750000000001</v>
      </c>
    </row>
    <row r="395" spans="1:9" ht="20.100000000000001" customHeight="1">
      <c r="A395" s="3" t="s">
        <v>71</v>
      </c>
      <c r="B395" t="s">
        <v>31</v>
      </c>
      <c r="C395">
        <v>30</v>
      </c>
      <c r="D395">
        <v>30.954999999999998</v>
      </c>
      <c r="E395">
        <f t="shared" si="95"/>
        <v>299.60000000000002</v>
      </c>
      <c r="F395">
        <f>273+23.9</f>
        <v>296.89999999999998</v>
      </c>
      <c r="G395">
        <f>21.9+273</f>
        <v>294.89999999999998</v>
      </c>
      <c r="H395">
        <v>12.5</v>
      </c>
      <c r="I395">
        <f t="shared" si="100"/>
        <v>2.6468750000000001</v>
      </c>
    </row>
    <row r="396" spans="1:9" ht="20.100000000000001" customHeight="1">
      <c r="A396" s="3" t="s">
        <v>71</v>
      </c>
      <c r="B396" t="s">
        <v>31</v>
      </c>
      <c r="C396">
        <v>45</v>
      </c>
      <c r="D396">
        <v>36.31</v>
      </c>
      <c r="E396">
        <f t="shared" si="95"/>
        <v>299.60000000000002</v>
      </c>
      <c r="F396">
        <f>273+23.9</f>
        <v>296.89999999999998</v>
      </c>
      <c r="G396">
        <f>21.9+273</f>
        <v>294.89999999999998</v>
      </c>
      <c r="H396">
        <v>12.5</v>
      </c>
      <c r="I396">
        <f t="shared" si="100"/>
        <v>2.6468750000000001</v>
      </c>
    </row>
    <row r="397" spans="1:9" ht="20.100000000000001" customHeight="1">
      <c r="A397" s="3" t="s">
        <v>71</v>
      </c>
      <c r="B397" t="s">
        <v>32</v>
      </c>
      <c r="C397" t="s">
        <v>9</v>
      </c>
      <c r="D397">
        <v>16.391999999999999</v>
      </c>
      <c r="E397">
        <f t="shared" si="95"/>
        <v>299.60000000000002</v>
      </c>
      <c r="F397">
        <f>273+24.8</f>
        <v>297.8</v>
      </c>
      <c r="G397">
        <f>21.9+273</f>
        <v>294.89999999999998</v>
      </c>
      <c r="H397">
        <v>12.5</v>
      </c>
      <c r="I397">
        <f>0.875*27.5*27.5/1000</f>
        <v>0.66171875000000002</v>
      </c>
    </row>
    <row r="398" spans="1:9" ht="20.100000000000001" customHeight="1">
      <c r="A398" s="3" t="s">
        <v>71</v>
      </c>
      <c r="B398" t="s">
        <v>32</v>
      </c>
      <c r="C398">
        <v>0</v>
      </c>
      <c r="D398">
        <v>16.547999999999998</v>
      </c>
      <c r="E398">
        <f t="shared" si="95"/>
        <v>299.60000000000002</v>
      </c>
      <c r="F398">
        <f>273+24.8</f>
        <v>297.8</v>
      </c>
      <c r="G398">
        <f>21.9+273</f>
        <v>294.89999999999998</v>
      </c>
      <c r="H398">
        <v>12.5</v>
      </c>
      <c r="I398">
        <f t="shared" ref="I398:I401" si="101">0.875*27.5*27.5/1000</f>
        <v>0.66171875000000002</v>
      </c>
    </row>
    <row r="399" spans="1:9" ht="20.100000000000001" customHeight="1">
      <c r="A399" s="3" t="s">
        <v>71</v>
      </c>
      <c r="B399" t="s">
        <v>32</v>
      </c>
      <c r="C399">
        <v>15</v>
      </c>
      <c r="D399">
        <v>28.849</v>
      </c>
      <c r="E399">
        <f t="shared" si="95"/>
        <v>299.60000000000002</v>
      </c>
      <c r="F399">
        <f>273+24.8</f>
        <v>297.8</v>
      </c>
      <c r="G399">
        <f>21.9+273</f>
        <v>294.89999999999998</v>
      </c>
      <c r="H399">
        <v>12.5</v>
      </c>
      <c r="I399">
        <f t="shared" si="101"/>
        <v>0.66171875000000002</v>
      </c>
    </row>
    <row r="400" spans="1:9" ht="20.100000000000001" customHeight="1">
      <c r="A400" s="3" t="s">
        <v>71</v>
      </c>
      <c r="B400" t="s">
        <v>32</v>
      </c>
      <c r="C400">
        <v>30</v>
      </c>
      <c r="D400">
        <v>41.363</v>
      </c>
      <c r="E400">
        <f t="shared" si="95"/>
        <v>299.60000000000002</v>
      </c>
      <c r="F400">
        <f>273+24.8</f>
        <v>297.8</v>
      </c>
      <c r="G400">
        <f>21.9+273</f>
        <v>294.89999999999998</v>
      </c>
      <c r="H400">
        <v>12.5</v>
      </c>
      <c r="I400">
        <f t="shared" si="101"/>
        <v>0.66171875000000002</v>
      </c>
    </row>
    <row r="401" spans="1:9" ht="20.100000000000001" customHeight="1">
      <c r="A401" s="3" t="s">
        <v>71</v>
      </c>
      <c r="B401" t="s">
        <v>32</v>
      </c>
      <c r="C401">
        <v>45</v>
      </c>
      <c r="D401">
        <v>56.591999999999999</v>
      </c>
      <c r="E401">
        <f t="shared" si="95"/>
        <v>299.60000000000002</v>
      </c>
      <c r="F401">
        <f>273+24.8</f>
        <v>297.8</v>
      </c>
      <c r="G401">
        <f>21.9+273</f>
        <v>294.89999999999998</v>
      </c>
      <c r="H401">
        <v>12.5</v>
      </c>
      <c r="I401">
        <f t="shared" si="101"/>
        <v>0.66171875000000002</v>
      </c>
    </row>
    <row r="402" spans="1:9" ht="20.100000000000001" customHeight="1">
      <c r="A402" s="3" t="s">
        <v>71</v>
      </c>
      <c r="B402" t="s">
        <v>33</v>
      </c>
      <c r="C402" t="s">
        <v>9</v>
      </c>
      <c r="D402">
        <v>16.515000000000001</v>
      </c>
      <c r="E402">
        <f>28.2+273</f>
        <v>301.2</v>
      </c>
      <c r="F402">
        <f>273+32.6</f>
        <v>305.60000000000002</v>
      </c>
      <c r="G402">
        <f>21.9+273</f>
        <v>294.89999999999998</v>
      </c>
      <c r="H402">
        <v>12.5</v>
      </c>
      <c r="I402" s="10" t="s">
        <v>37</v>
      </c>
    </row>
    <row r="403" spans="1:9" ht="20.100000000000001" customHeight="1">
      <c r="A403" s="3" t="s">
        <v>71</v>
      </c>
      <c r="B403" t="s">
        <v>33</v>
      </c>
      <c r="C403">
        <v>0</v>
      </c>
      <c r="D403">
        <v>18.885999999999999</v>
      </c>
      <c r="E403">
        <f>28.2+273</f>
        <v>301.2</v>
      </c>
      <c r="F403">
        <f>273+32.6</f>
        <v>305.60000000000002</v>
      </c>
      <c r="G403">
        <f>21.9+273</f>
        <v>294.89999999999998</v>
      </c>
      <c r="H403">
        <v>12.5</v>
      </c>
      <c r="I403" s="10" t="s">
        <v>37</v>
      </c>
    </row>
    <row r="404" spans="1:9" ht="20.100000000000001" customHeight="1">
      <c r="A404" s="3" t="s">
        <v>71</v>
      </c>
      <c r="B404" t="s">
        <v>33</v>
      </c>
      <c r="C404">
        <v>15</v>
      </c>
      <c r="D404">
        <v>28.594000000000001</v>
      </c>
      <c r="E404">
        <f>28.2+273</f>
        <v>301.2</v>
      </c>
      <c r="F404">
        <f>273+32.6</f>
        <v>305.60000000000002</v>
      </c>
      <c r="G404">
        <f>21.9+273</f>
        <v>294.89999999999998</v>
      </c>
      <c r="H404">
        <v>12.5</v>
      </c>
      <c r="I404" s="10" t="s">
        <v>37</v>
      </c>
    </row>
    <row r="405" spans="1:9" ht="20.100000000000001" customHeight="1">
      <c r="A405" s="3" t="s">
        <v>71</v>
      </c>
      <c r="B405" t="s">
        <v>33</v>
      </c>
      <c r="C405">
        <v>30</v>
      </c>
      <c r="D405">
        <v>33.146999999999998</v>
      </c>
      <c r="E405">
        <f>28.2+273</f>
        <v>301.2</v>
      </c>
      <c r="F405">
        <f>273+32.6</f>
        <v>305.60000000000002</v>
      </c>
      <c r="G405">
        <f>21.9+273</f>
        <v>294.89999999999998</v>
      </c>
      <c r="H405">
        <v>12.5</v>
      </c>
      <c r="I405" s="10" t="s">
        <v>37</v>
      </c>
    </row>
    <row r="406" spans="1:9" ht="20.100000000000001" customHeight="1">
      <c r="A406" s="3" t="s">
        <v>71</v>
      </c>
      <c r="B406" t="s">
        <v>33</v>
      </c>
      <c r="C406">
        <v>45</v>
      </c>
      <c r="D406">
        <v>32.881999999999998</v>
      </c>
      <c r="E406">
        <f>28.2+273</f>
        <v>301.2</v>
      </c>
      <c r="F406">
        <f>273+32.6</f>
        <v>305.60000000000002</v>
      </c>
      <c r="G406">
        <f>21.9+273</f>
        <v>294.89999999999998</v>
      </c>
      <c r="H406">
        <v>12.5</v>
      </c>
      <c r="I406" s="10" t="s">
        <v>37</v>
      </c>
    </row>
    <row r="407" spans="1:9" ht="20.100000000000001" customHeight="1">
      <c r="A407" s="3" t="s">
        <v>71</v>
      </c>
      <c r="B407" t="s">
        <v>34</v>
      </c>
      <c r="C407" t="s">
        <v>9</v>
      </c>
      <c r="D407">
        <v>15.823</v>
      </c>
      <c r="E407">
        <f>28.2+273</f>
        <v>301.2</v>
      </c>
      <c r="F407">
        <f>273+33.7</f>
        <v>306.7</v>
      </c>
      <c r="G407">
        <f>21.9+273</f>
        <v>294.89999999999998</v>
      </c>
      <c r="H407">
        <v>12.5</v>
      </c>
      <c r="I407" s="10" t="s">
        <v>37</v>
      </c>
    </row>
    <row r="408" spans="1:9" ht="20.100000000000001" customHeight="1">
      <c r="A408" s="3" t="s">
        <v>71</v>
      </c>
      <c r="B408" t="s">
        <v>34</v>
      </c>
      <c r="C408">
        <v>0</v>
      </c>
      <c r="D408">
        <v>16.327999999999999</v>
      </c>
      <c r="E408">
        <f>28.2+273</f>
        <v>301.2</v>
      </c>
      <c r="F408">
        <f>273+33.7</f>
        <v>306.7</v>
      </c>
      <c r="G408">
        <f>21.9+273</f>
        <v>294.89999999999998</v>
      </c>
      <c r="H408">
        <v>12.5</v>
      </c>
      <c r="I408" s="10" t="s">
        <v>37</v>
      </c>
    </row>
    <row r="409" spans="1:9" ht="20.100000000000001" customHeight="1">
      <c r="A409" s="3" t="s">
        <v>71</v>
      </c>
      <c r="B409" t="s">
        <v>34</v>
      </c>
      <c r="C409">
        <v>15</v>
      </c>
      <c r="D409">
        <v>11.52</v>
      </c>
      <c r="E409">
        <f>28.2+273</f>
        <v>301.2</v>
      </c>
      <c r="F409">
        <f>273+33.7</f>
        <v>306.7</v>
      </c>
      <c r="G409">
        <f>21.9+273</f>
        <v>294.89999999999998</v>
      </c>
      <c r="H409">
        <v>12.5</v>
      </c>
      <c r="I409" s="10" t="s">
        <v>37</v>
      </c>
    </row>
    <row r="410" spans="1:9" ht="20.100000000000001" customHeight="1">
      <c r="A410" s="3" t="s">
        <v>71</v>
      </c>
      <c r="B410" t="s">
        <v>34</v>
      </c>
      <c r="C410">
        <v>30</v>
      </c>
      <c r="D410">
        <v>16.712</v>
      </c>
      <c r="E410">
        <f>28.2+273</f>
        <v>301.2</v>
      </c>
      <c r="F410">
        <f>273+33.7</f>
        <v>306.7</v>
      </c>
      <c r="G410">
        <f>21.9+273</f>
        <v>294.89999999999998</v>
      </c>
      <c r="H410">
        <v>12.5</v>
      </c>
      <c r="I410" s="10" t="s">
        <v>37</v>
      </c>
    </row>
    <row r="411" spans="1:9" ht="20.100000000000001" customHeight="1">
      <c r="A411" s="3" t="s">
        <v>71</v>
      </c>
      <c r="B411" t="s">
        <v>34</v>
      </c>
      <c r="C411">
        <v>45</v>
      </c>
      <c r="D411">
        <v>16.433</v>
      </c>
      <c r="E411">
        <f>28.2+273</f>
        <v>301.2</v>
      </c>
      <c r="F411">
        <f>273+33.7</f>
        <v>306.7</v>
      </c>
      <c r="G411">
        <f>21.9+273</f>
        <v>294.89999999999998</v>
      </c>
      <c r="H411">
        <v>12.5</v>
      </c>
      <c r="I411" s="10" t="s">
        <v>37</v>
      </c>
    </row>
    <row r="412" spans="1:9" ht="20.100000000000001" customHeight="1">
      <c r="A412" s="3" t="s">
        <v>71</v>
      </c>
      <c r="B412" t="s">
        <v>35</v>
      </c>
      <c r="C412" t="s">
        <v>9</v>
      </c>
      <c r="D412">
        <v>15.634</v>
      </c>
      <c r="E412">
        <f>28.2+273</f>
        <v>301.2</v>
      </c>
      <c r="F412">
        <f>273+32.9</f>
        <v>305.89999999999998</v>
      </c>
      <c r="G412">
        <f>21.9+273</f>
        <v>294.89999999999998</v>
      </c>
      <c r="H412">
        <v>12.5</v>
      </c>
      <c r="I412" s="10" t="s">
        <v>37</v>
      </c>
    </row>
    <row r="413" spans="1:9" ht="20.100000000000001" customHeight="1">
      <c r="A413" s="3" t="s">
        <v>71</v>
      </c>
      <c r="B413" t="s">
        <v>35</v>
      </c>
      <c r="C413">
        <v>0</v>
      </c>
      <c r="D413">
        <v>16.556999999999999</v>
      </c>
      <c r="E413">
        <f>28.2+273</f>
        <v>301.2</v>
      </c>
      <c r="F413">
        <f>273+32.9</f>
        <v>305.89999999999998</v>
      </c>
      <c r="G413">
        <f>21.9+273</f>
        <v>294.89999999999998</v>
      </c>
      <c r="H413">
        <v>12.5</v>
      </c>
      <c r="I413" s="10" t="s">
        <v>37</v>
      </c>
    </row>
    <row r="414" spans="1:9" ht="20.100000000000001" customHeight="1">
      <c r="A414" s="3" t="s">
        <v>71</v>
      </c>
      <c r="B414" t="s">
        <v>35</v>
      </c>
      <c r="C414">
        <v>15</v>
      </c>
      <c r="D414">
        <v>29.722000000000001</v>
      </c>
      <c r="E414">
        <f>28.2+273</f>
        <v>301.2</v>
      </c>
      <c r="F414">
        <f>273+32.9</f>
        <v>305.89999999999998</v>
      </c>
      <c r="G414">
        <f>21.9+273</f>
        <v>294.89999999999998</v>
      </c>
      <c r="H414">
        <v>12.5</v>
      </c>
      <c r="I414" s="10" t="s">
        <v>37</v>
      </c>
    </row>
    <row r="415" spans="1:9" ht="20.100000000000001" customHeight="1">
      <c r="A415" s="3" t="s">
        <v>71</v>
      </c>
      <c r="B415" t="s">
        <v>35</v>
      </c>
      <c r="C415">
        <v>30</v>
      </c>
      <c r="D415">
        <v>37.979999999999997</v>
      </c>
      <c r="E415">
        <f>28.2+273</f>
        <v>301.2</v>
      </c>
      <c r="F415">
        <f>273+32.9</f>
        <v>305.89999999999998</v>
      </c>
      <c r="G415">
        <f>21.9+273</f>
        <v>294.89999999999998</v>
      </c>
      <c r="H415">
        <v>12.5</v>
      </c>
      <c r="I415" s="10" t="s">
        <v>37</v>
      </c>
    </row>
    <row r="416" spans="1:9" ht="20.100000000000001" customHeight="1">
      <c r="A416" s="3" t="s">
        <v>71</v>
      </c>
      <c r="B416" t="s">
        <v>35</v>
      </c>
      <c r="C416">
        <v>45</v>
      </c>
      <c r="D416">
        <v>40.97</v>
      </c>
      <c r="E416">
        <f>28.2+273</f>
        <v>301.2</v>
      </c>
      <c r="F416">
        <f>273+32.9</f>
        <v>305.89999999999998</v>
      </c>
      <c r="G416">
        <f>21.9+273</f>
        <v>294.89999999999998</v>
      </c>
      <c r="H416">
        <v>12.5</v>
      </c>
      <c r="I416" s="10" t="s">
        <v>37</v>
      </c>
    </row>
    <row r="417" spans="1:9" ht="20.100000000000001" customHeight="1">
      <c r="A417" s="3" t="s">
        <v>71</v>
      </c>
      <c r="B417" t="s">
        <v>36</v>
      </c>
      <c r="C417" t="s">
        <v>9</v>
      </c>
      <c r="D417">
        <v>15.378</v>
      </c>
      <c r="E417">
        <f>28.2+273</f>
        <v>301.2</v>
      </c>
      <c r="F417">
        <v>304.60000000000002</v>
      </c>
      <c r="G417">
        <f>21.9+273</f>
        <v>294.89999999999998</v>
      </c>
      <c r="H417">
        <v>12.5</v>
      </c>
      <c r="I417" s="10" t="s">
        <v>37</v>
      </c>
    </row>
    <row r="418" spans="1:9" ht="20.100000000000001" customHeight="1">
      <c r="A418" s="3" t="s">
        <v>71</v>
      </c>
      <c r="B418" t="s">
        <v>36</v>
      </c>
      <c r="C418">
        <v>0</v>
      </c>
      <c r="D418">
        <v>15.795999999999999</v>
      </c>
      <c r="E418">
        <f>28.2+273</f>
        <v>301.2</v>
      </c>
      <c r="F418">
        <v>304.60000000000002</v>
      </c>
      <c r="G418">
        <f>21.9+273</f>
        <v>294.89999999999998</v>
      </c>
      <c r="H418">
        <v>12.5</v>
      </c>
      <c r="I418" s="10" t="s">
        <v>37</v>
      </c>
    </row>
    <row r="419" spans="1:9" ht="20.100000000000001" customHeight="1">
      <c r="A419" s="3" t="s">
        <v>71</v>
      </c>
      <c r="B419" t="s">
        <v>36</v>
      </c>
      <c r="C419">
        <v>15</v>
      </c>
      <c r="D419">
        <v>31.373999999999999</v>
      </c>
      <c r="E419">
        <f>28.2+273</f>
        <v>301.2</v>
      </c>
      <c r="F419">
        <v>304.60000000000002</v>
      </c>
      <c r="G419">
        <f>21.9+273</f>
        <v>294.89999999999998</v>
      </c>
      <c r="H419">
        <v>12.5</v>
      </c>
      <c r="I419" s="10" t="s">
        <v>37</v>
      </c>
    </row>
    <row r="420" spans="1:9" ht="20.100000000000001" customHeight="1">
      <c r="A420" s="3" t="s">
        <v>71</v>
      </c>
      <c r="B420" t="s">
        <v>36</v>
      </c>
      <c r="C420">
        <v>30</v>
      </c>
      <c r="D420">
        <v>40.780999999999999</v>
      </c>
      <c r="E420">
        <f>28.2+273</f>
        <v>301.2</v>
      </c>
      <c r="F420">
        <v>304.60000000000002</v>
      </c>
      <c r="G420">
        <f>21.9+273</f>
        <v>294.89999999999998</v>
      </c>
      <c r="H420">
        <v>12.5</v>
      </c>
      <c r="I420" s="10" t="s">
        <v>37</v>
      </c>
    </row>
    <row r="421" spans="1:9" ht="20.100000000000001" customHeight="1">
      <c r="A421" s="3" t="s">
        <v>71</v>
      </c>
      <c r="B421" t="s">
        <v>36</v>
      </c>
      <c r="C421">
        <v>45</v>
      </c>
      <c r="D421">
        <v>52.957999999999998</v>
      </c>
      <c r="E421">
        <f>28.2+273</f>
        <v>301.2</v>
      </c>
      <c r="F421">
        <v>304.60000000000002</v>
      </c>
      <c r="G421">
        <f>21.9+273</f>
        <v>294.89999999999998</v>
      </c>
      <c r="H421">
        <v>12.5</v>
      </c>
      <c r="I421" s="10" t="s">
        <v>37</v>
      </c>
    </row>
    <row r="422" spans="1:9" ht="20.100000000000001" customHeight="1">
      <c r="A422" s="3" t="s">
        <v>72</v>
      </c>
      <c r="B422" t="s">
        <v>8</v>
      </c>
      <c r="C422" t="s">
        <v>9</v>
      </c>
      <c r="D422">
        <v>16.605</v>
      </c>
      <c r="E422">
        <f>26.5+273</f>
        <v>299.5</v>
      </c>
      <c r="F422">
        <v>307.8</v>
      </c>
      <c r="G422">
        <v>293.5</v>
      </c>
      <c r="H422">
        <v>4.4000000000000004</v>
      </c>
      <c r="I422">
        <f>2.375*27.5*27.5/1000</f>
        <v>1.79609375</v>
      </c>
    </row>
    <row r="423" spans="1:9" ht="20.100000000000001" customHeight="1">
      <c r="A423" s="3" t="s">
        <v>72</v>
      </c>
      <c r="B423" t="s">
        <v>8</v>
      </c>
      <c r="C423">
        <v>0</v>
      </c>
      <c r="D423">
        <v>17.111000000000001</v>
      </c>
      <c r="E423">
        <f>26.5+273</f>
        <v>299.5</v>
      </c>
      <c r="F423">
        <v>307.8</v>
      </c>
      <c r="G423">
        <v>293.5</v>
      </c>
      <c r="H423">
        <v>4.4000000000000004</v>
      </c>
      <c r="I423">
        <f t="shared" ref="I423:I429" si="102">2.375*27.5*27.5/1000</f>
        <v>1.79609375</v>
      </c>
    </row>
    <row r="424" spans="1:9" ht="20.100000000000001" customHeight="1">
      <c r="A424" s="3" t="s">
        <v>72</v>
      </c>
      <c r="B424" t="s">
        <v>8</v>
      </c>
      <c r="C424">
        <v>15</v>
      </c>
      <c r="D424">
        <v>19.609000000000002</v>
      </c>
      <c r="E424">
        <f>26.5+273</f>
        <v>299.5</v>
      </c>
      <c r="F424">
        <v>307.8</v>
      </c>
      <c r="G424">
        <v>293.5</v>
      </c>
      <c r="H424">
        <v>4.4000000000000004</v>
      </c>
      <c r="I424">
        <f t="shared" si="102"/>
        <v>1.79609375</v>
      </c>
    </row>
    <row r="425" spans="1:9" ht="20.100000000000001" customHeight="1">
      <c r="A425" s="3" t="s">
        <v>72</v>
      </c>
      <c r="B425" t="s">
        <v>8</v>
      </c>
      <c r="C425">
        <v>30</v>
      </c>
      <c r="D425">
        <v>20.186</v>
      </c>
      <c r="E425">
        <f>26.5+273</f>
        <v>299.5</v>
      </c>
      <c r="F425">
        <v>307.8</v>
      </c>
      <c r="G425">
        <v>293.5</v>
      </c>
      <c r="H425">
        <v>4.4000000000000004</v>
      </c>
      <c r="I425">
        <f t="shared" si="102"/>
        <v>1.79609375</v>
      </c>
    </row>
    <row r="426" spans="1:9" ht="20.100000000000001" customHeight="1">
      <c r="A426" s="3" t="s">
        <v>72</v>
      </c>
      <c r="B426" t="s">
        <v>8</v>
      </c>
      <c r="C426">
        <v>45</v>
      </c>
      <c r="D426">
        <v>20.239999999999998</v>
      </c>
      <c r="E426">
        <f>26.5+273</f>
        <v>299.5</v>
      </c>
      <c r="F426">
        <v>307.8</v>
      </c>
      <c r="G426">
        <v>293.5</v>
      </c>
      <c r="H426">
        <v>4.4000000000000004</v>
      </c>
      <c r="I426">
        <f t="shared" si="102"/>
        <v>1.79609375</v>
      </c>
    </row>
    <row r="427" spans="1:9" ht="20.100000000000001" customHeight="1">
      <c r="A427" s="3" t="s">
        <v>72</v>
      </c>
      <c r="B427" t="s">
        <v>10</v>
      </c>
      <c r="C427" t="s">
        <v>9</v>
      </c>
      <c r="D427">
        <v>17.262</v>
      </c>
      <c r="E427">
        <f>26.5+273</f>
        <v>299.5</v>
      </c>
      <c r="F427">
        <f>32.5+273</f>
        <v>305.5</v>
      </c>
      <c r="G427">
        <v>293.5</v>
      </c>
      <c r="H427">
        <v>4.4000000000000004</v>
      </c>
      <c r="I427">
        <f>0.625*27.5*27.5/1000</f>
        <v>0.47265625</v>
      </c>
    </row>
    <row r="428" spans="1:9" ht="20.100000000000001" customHeight="1">
      <c r="A428" s="3" t="s">
        <v>72</v>
      </c>
      <c r="B428" t="s">
        <v>10</v>
      </c>
      <c r="C428">
        <v>0</v>
      </c>
      <c r="D428">
        <v>17.768000000000001</v>
      </c>
      <c r="E428">
        <f>26.5+273</f>
        <v>299.5</v>
      </c>
      <c r="F428">
        <f>32.5+273</f>
        <v>305.5</v>
      </c>
      <c r="G428">
        <v>293.5</v>
      </c>
      <c r="H428">
        <v>4.4000000000000004</v>
      </c>
      <c r="I428">
        <f t="shared" ref="I428:I434" si="103">0.625*27.5*27.5/1000</f>
        <v>0.47265625</v>
      </c>
    </row>
    <row r="429" spans="1:9" ht="20.100000000000001" customHeight="1">
      <c r="A429" s="3" t="s">
        <v>72</v>
      </c>
      <c r="B429" t="s">
        <v>10</v>
      </c>
      <c r="C429">
        <v>15</v>
      </c>
      <c r="D429">
        <v>18.344000000000001</v>
      </c>
      <c r="E429">
        <f>26.5+273</f>
        <v>299.5</v>
      </c>
      <c r="F429">
        <f>32.5+273</f>
        <v>305.5</v>
      </c>
      <c r="G429">
        <v>293.5</v>
      </c>
      <c r="H429">
        <v>4.4000000000000004</v>
      </c>
      <c r="I429">
        <f t="shared" si="103"/>
        <v>0.47265625</v>
      </c>
    </row>
    <row r="430" spans="1:9" ht="20.100000000000001" customHeight="1">
      <c r="A430" s="3" t="s">
        <v>72</v>
      </c>
      <c r="B430" t="s">
        <v>10</v>
      </c>
      <c r="C430">
        <v>30</v>
      </c>
      <c r="D430">
        <v>18.745999999999999</v>
      </c>
      <c r="E430">
        <f>26.5+273</f>
        <v>299.5</v>
      </c>
      <c r="F430">
        <f>32.5+273</f>
        <v>305.5</v>
      </c>
      <c r="G430">
        <v>293.5</v>
      </c>
      <c r="H430">
        <v>4.4000000000000004</v>
      </c>
      <c r="I430">
        <f t="shared" si="103"/>
        <v>0.47265625</v>
      </c>
    </row>
    <row r="431" spans="1:9" ht="20.100000000000001" customHeight="1">
      <c r="A431" s="3" t="s">
        <v>72</v>
      </c>
      <c r="B431" t="s">
        <v>10</v>
      </c>
      <c r="C431">
        <v>45</v>
      </c>
      <c r="D431">
        <v>19.585000000000001</v>
      </c>
      <c r="E431">
        <f>26.5+273</f>
        <v>299.5</v>
      </c>
      <c r="F431">
        <f>32.5+273</f>
        <v>305.5</v>
      </c>
      <c r="G431">
        <v>293.5</v>
      </c>
      <c r="H431">
        <v>4.4000000000000004</v>
      </c>
      <c r="I431">
        <f t="shared" si="103"/>
        <v>0.47265625</v>
      </c>
    </row>
    <row r="432" spans="1:9" ht="20.100000000000001" customHeight="1">
      <c r="A432" s="3" t="s">
        <v>72</v>
      </c>
      <c r="B432" t="s">
        <v>11</v>
      </c>
      <c r="C432" t="s">
        <v>9</v>
      </c>
      <c r="D432">
        <v>16.411000000000001</v>
      </c>
      <c r="E432">
        <f>26.5+273</f>
        <v>299.5</v>
      </c>
      <c r="F432">
        <f>33.1+273</f>
        <v>306.10000000000002</v>
      </c>
      <c r="G432">
        <v>293.5</v>
      </c>
      <c r="H432">
        <v>12.5</v>
      </c>
      <c r="I432">
        <f>0.0625*27.5*27.5/1000</f>
        <v>4.7265624999999999E-2</v>
      </c>
    </row>
    <row r="433" spans="1:9" ht="20.100000000000001" customHeight="1">
      <c r="A433" s="3" t="s">
        <v>72</v>
      </c>
      <c r="B433" t="s">
        <v>11</v>
      </c>
      <c r="C433">
        <v>0</v>
      </c>
      <c r="D433">
        <v>15.942</v>
      </c>
      <c r="E433">
        <f>26.5+273</f>
        <v>299.5</v>
      </c>
      <c r="F433">
        <f>33.1+273</f>
        <v>306.10000000000002</v>
      </c>
      <c r="G433">
        <v>293.5</v>
      </c>
      <c r="H433">
        <v>12.5</v>
      </c>
      <c r="I433">
        <f t="shared" ref="I433:I439" si="104">0.0625*27.5*27.5/1000</f>
        <v>4.7265624999999999E-2</v>
      </c>
    </row>
    <row r="434" spans="1:9" ht="20.100000000000001" customHeight="1">
      <c r="A434" s="3" t="s">
        <v>72</v>
      </c>
      <c r="B434" t="s">
        <v>11</v>
      </c>
      <c r="C434">
        <v>15</v>
      </c>
      <c r="D434">
        <v>16.707999999999998</v>
      </c>
      <c r="E434">
        <f>26.5+273</f>
        <v>299.5</v>
      </c>
      <c r="F434">
        <f>33.1+273</f>
        <v>306.10000000000002</v>
      </c>
      <c r="G434">
        <v>293.5</v>
      </c>
      <c r="H434">
        <v>12.5</v>
      </c>
      <c r="I434">
        <f t="shared" si="104"/>
        <v>4.7265624999999999E-2</v>
      </c>
    </row>
    <row r="435" spans="1:9" ht="20.100000000000001" customHeight="1">
      <c r="A435" s="3" t="s">
        <v>72</v>
      </c>
      <c r="B435" t="s">
        <v>11</v>
      </c>
      <c r="C435">
        <v>30</v>
      </c>
      <c r="D435">
        <v>16.099</v>
      </c>
      <c r="E435">
        <f>26.5+273</f>
        <v>299.5</v>
      </c>
      <c r="F435">
        <f>33.1+273</f>
        <v>306.10000000000002</v>
      </c>
      <c r="G435">
        <v>293.5</v>
      </c>
      <c r="H435">
        <v>12.5</v>
      </c>
      <c r="I435">
        <f t="shared" si="104"/>
        <v>4.7265624999999999E-2</v>
      </c>
    </row>
    <row r="436" spans="1:9" ht="20.100000000000001" customHeight="1">
      <c r="A436" s="3" t="s">
        <v>72</v>
      </c>
      <c r="B436" t="s">
        <v>11</v>
      </c>
      <c r="C436">
        <v>45</v>
      </c>
      <c r="D436">
        <v>15.978</v>
      </c>
      <c r="E436">
        <f>26.5+273</f>
        <v>299.5</v>
      </c>
      <c r="F436">
        <f>33.1+273</f>
        <v>306.10000000000002</v>
      </c>
      <c r="G436">
        <v>293.5</v>
      </c>
      <c r="H436">
        <v>12.5</v>
      </c>
      <c r="I436">
        <f t="shared" si="104"/>
        <v>4.7265624999999999E-2</v>
      </c>
    </row>
    <row r="437" spans="1:9" ht="20.100000000000001" customHeight="1">
      <c r="A437" s="3" t="s">
        <v>72</v>
      </c>
      <c r="B437" t="s">
        <v>12</v>
      </c>
      <c r="C437" t="s">
        <v>9</v>
      </c>
      <c r="D437">
        <v>15.855</v>
      </c>
      <c r="E437">
        <f>26.5+273</f>
        <v>299.5</v>
      </c>
      <c r="F437">
        <f>273+31.4</f>
        <v>304.39999999999998</v>
      </c>
      <c r="G437">
        <v>293.5</v>
      </c>
      <c r="H437">
        <v>4.4000000000000004</v>
      </c>
      <c r="I437">
        <f>1.375*27.5*27.5/1000</f>
        <v>1.03984375</v>
      </c>
    </row>
    <row r="438" spans="1:9" ht="20.100000000000001" customHeight="1">
      <c r="A438" s="3" t="s">
        <v>72</v>
      </c>
      <c r="B438" t="s">
        <v>12</v>
      </c>
      <c r="C438">
        <v>0</v>
      </c>
      <c r="D438">
        <v>17.422999999999998</v>
      </c>
      <c r="E438">
        <f>26.5+273</f>
        <v>299.5</v>
      </c>
      <c r="F438">
        <f>273+31.4</f>
        <v>304.39999999999998</v>
      </c>
      <c r="G438">
        <v>293.5</v>
      </c>
      <c r="H438">
        <v>4.4000000000000004</v>
      </c>
      <c r="I438">
        <f t="shared" ref="I438:I444" si="105">1.375*27.5*27.5/1000</f>
        <v>1.03984375</v>
      </c>
    </row>
    <row r="439" spans="1:9" ht="20.100000000000001" customHeight="1">
      <c r="A439" s="3" t="s">
        <v>72</v>
      </c>
      <c r="B439" t="s">
        <v>12</v>
      </c>
      <c r="C439">
        <v>15</v>
      </c>
      <c r="D439">
        <v>26.788</v>
      </c>
      <c r="E439">
        <f>26.5+273</f>
        <v>299.5</v>
      </c>
      <c r="F439">
        <f>273+31.4</f>
        <v>304.39999999999998</v>
      </c>
      <c r="G439">
        <v>293.5</v>
      </c>
      <c r="H439">
        <v>4.4000000000000004</v>
      </c>
      <c r="I439">
        <f t="shared" si="105"/>
        <v>1.03984375</v>
      </c>
    </row>
    <row r="440" spans="1:9" ht="20.100000000000001" customHeight="1">
      <c r="A440" s="3" t="s">
        <v>72</v>
      </c>
      <c r="B440" t="s">
        <v>12</v>
      </c>
      <c r="C440">
        <v>30</v>
      </c>
      <c r="D440">
        <v>33.020000000000003</v>
      </c>
      <c r="E440">
        <f>26.5+273</f>
        <v>299.5</v>
      </c>
      <c r="F440">
        <f>273+31.4</f>
        <v>304.39999999999998</v>
      </c>
      <c r="G440">
        <v>293.5</v>
      </c>
      <c r="H440">
        <v>4.4000000000000004</v>
      </c>
      <c r="I440">
        <f t="shared" si="105"/>
        <v>1.03984375</v>
      </c>
    </row>
    <row r="441" spans="1:9" ht="20.100000000000001" customHeight="1">
      <c r="A441" s="3" t="s">
        <v>72</v>
      </c>
      <c r="B441" t="s">
        <v>12</v>
      </c>
      <c r="C441">
        <v>45</v>
      </c>
      <c r="D441">
        <v>34.177</v>
      </c>
      <c r="E441">
        <f>26.5+273</f>
        <v>299.5</v>
      </c>
      <c r="F441">
        <f>273+31.4</f>
        <v>304.39999999999998</v>
      </c>
      <c r="G441">
        <v>293.5</v>
      </c>
      <c r="H441">
        <v>4.4000000000000004</v>
      </c>
      <c r="I441">
        <f t="shared" si="105"/>
        <v>1.03984375</v>
      </c>
    </row>
    <row r="442" spans="1:9" ht="20.100000000000001" customHeight="1">
      <c r="A442" s="3" t="s">
        <v>72</v>
      </c>
      <c r="B442" t="s">
        <v>13</v>
      </c>
      <c r="C442" t="s">
        <v>9</v>
      </c>
      <c r="D442">
        <v>16.359000000000002</v>
      </c>
      <c r="E442">
        <f>26.5+273</f>
        <v>299.5</v>
      </c>
      <c r="F442">
        <f>273+32.5</f>
        <v>305.5</v>
      </c>
      <c r="G442">
        <v>293.5</v>
      </c>
      <c r="H442">
        <v>4.4000000000000004</v>
      </c>
      <c r="I442">
        <f>2.875*27.5*27.5/1000</f>
        <v>2.1742187500000001</v>
      </c>
    </row>
    <row r="443" spans="1:9" ht="20.100000000000001" customHeight="1">
      <c r="A443" s="3" t="s">
        <v>72</v>
      </c>
      <c r="B443" t="s">
        <v>13</v>
      </c>
      <c r="C443">
        <v>0</v>
      </c>
      <c r="D443">
        <v>16.446000000000002</v>
      </c>
      <c r="E443">
        <f>26.5+273</f>
        <v>299.5</v>
      </c>
      <c r="F443">
        <f>273+32.5</f>
        <v>305.5</v>
      </c>
      <c r="G443">
        <v>293.5</v>
      </c>
      <c r="H443">
        <v>4.4000000000000004</v>
      </c>
      <c r="I443">
        <f t="shared" ref="I443:I449" si="106">2.875*27.5*27.5/1000</f>
        <v>2.1742187500000001</v>
      </c>
    </row>
    <row r="444" spans="1:9" ht="20.100000000000001" customHeight="1">
      <c r="A444" s="3" t="s">
        <v>72</v>
      </c>
      <c r="B444" t="s">
        <v>13</v>
      </c>
      <c r="C444">
        <v>15</v>
      </c>
      <c r="D444">
        <v>20.026</v>
      </c>
      <c r="E444">
        <f>26.5+273</f>
        <v>299.5</v>
      </c>
      <c r="F444">
        <f>273+32.5</f>
        <v>305.5</v>
      </c>
      <c r="G444">
        <v>293.5</v>
      </c>
      <c r="H444">
        <v>4.4000000000000004</v>
      </c>
      <c r="I444">
        <f t="shared" si="106"/>
        <v>2.1742187500000001</v>
      </c>
    </row>
    <row r="445" spans="1:9" ht="20.100000000000001" customHeight="1">
      <c r="A445" s="3" t="s">
        <v>72</v>
      </c>
      <c r="B445" t="s">
        <v>13</v>
      </c>
      <c r="C445">
        <v>30</v>
      </c>
      <c r="D445">
        <v>16.986999999999998</v>
      </c>
      <c r="E445">
        <f>26.5+273</f>
        <v>299.5</v>
      </c>
      <c r="F445">
        <f>273+32.5</f>
        <v>305.5</v>
      </c>
      <c r="G445">
        <v>293.5</v>
      </c>
      <c r="H445">
        <v>4.4000000000000004</v>
      </c>
      <c r="I445">
        <f t="shared" si="106"/>
        <v>2.1742187500000001</v>
      </c>
    </row>
    <row r="446" spans="1:9" ht="20.100000000000001" customHeight="1">
      <c r="A446" s="3" t="s">
        <v>72</v>
      </c>
      <c r="B446" t="s">
        <v>13</v>
      </c>
      <c r="C446">
        <v>45</v>
      </c>
      <c r="D446">
        <v>15.419</v>
      </c>
      <c r="E446">
        <f>26.5+273</f>
        <v>299.5</v>
      </c>
      <c r="F446">
        <f>273+32.5</f>
        <v>305.5</v>
      </c>
      <c r="G446">
        <v>293.5</v>
      </c>
      <c r="H446">
        <v>4.4000000000000004</v>
      </c>
      <c r="I446">
        <f t="shared" si="106"/>
        <v>2.1742187500000001</v>
      </c>
    </row>
    <row r="447" spans="1:9" ht="20.100000000000001" customHeight="1">
      <c r="A447" s="3" t="s">
        <v>72</v>
      </c>
      <c r="B447" t="s">
        <v>14</v>
      </c>
      <c r="C447" t="s">
        <v>9</v>
      </c>
      <c r="D447">
        <v>16.131</v>
      </c>
      <c r="E447">
        <f>26.5+273</f>
        <v>299.5</v>
      </c>
      <c r="F447">
        <f>273+30</f>
        <v>303</v>
      </c>
      <c r="G447">
        <v>293.5</v>
      </c>
      <c r="H447">
        <v>12.5</v>
      </c>
      <c r="I447">
        <f>2.375*27.5*27.5/1000</f>
        <v>1.79609375</v>
      </c>
    </row>
    <row r="448" spans="1:9" ht="20.100000000000001" customHeight="1">
      <c r="A448" s="3" t="s">
        <v>72</v>
      </c>
      <c r="B448" t="s">
        <v>14</v>
      </c>
      <c r="C448">
        <v>0</v>
      </c>
      <c r="D448">
        <v>17.003</v>
      </c>
      <c r="E448">
        <f>26.5+273</f>
        <v>299.5</v>
      </c>
      <c r="F448">
        <f>273+30</f>
        <v>303</v>
      </c>
      <c r="G448">
        <v>293.5</v>
      </c>
      <c r="H448">
        <v>12.5</v>
      </c>
      <c r="I448">
        <f t="shared" ref="I448:I454" si="107">2.375*27.5*27.5/1000</f>
        <v>1.79609375</v>
      </c>
    </row>
    <row r="449" spans="1:9" ht="20.100000000000001" customHeight="1">
      <c r="A449" s="3" t="s">
        <v>72</v>
      </c>
      <c r="B449" t="s">
        <v>14</v>
      </c>
      <c r="C449">
        <v>15</v>
      </c>
      <c r="D449">
        <v>17.491</v>
      </c>
      <c r="E449">
        <f>26.5+273</f>
        <v>299.5</v>
      </c>
      <c r="F449">
        <f>273+30</f>
        <v>303</v>
      </c>
      <c r="G449">
        <v>293.5</v>
      </c>
      <c r="H449">
        <v>12.5</v>
      </c>
      <c r="I449">
        <f t="shared" si="107"/>
        <v>1.79609375</v>
      </c>
    </row>
    <row r="450" spans="1:9" ht="20.100000000000001" customHeight="1">
      <c r="A450" s="3" t="s">
        <v>72</v>
      </c>
      <c r="B450" t="s">
        <v>14</v>
      </c>
      <c r="C450">
        <v>30</v>
      </c>
      <c r="D450">
        <v>17.509</v>
      </c>
      <c r="E450">
        <f>26.5+273</f>
        <v>299.5</v>
      </c>
      <c r="F450">
        <f>273+30</f>
        <v>303</v>
      </c>
      <c r="G450">
        <v>293.5</v>
      </c>
      <c r="H450">
        <v>12.5</v>
      </c>
      <c r="I450">
        <f t="shared" si="107"/>
        <v>1.79609375</v>
      </c>
    </row>
    <row r="451" spans="1:9" ht="20.100000000000001" customHeight="1">
      <c r="A451" s="3" t="s">
        <v>72</v>
      </c>
      <c r="B451" t="s">
        <v>14</v>
      </c>
      <c r="C451">
        <v>45</v>
      </c>
      <c r="D451">
        <v>16.829000000000001</v>
      </c>
      <c r="E451">
        <f>26.5+273</f>
        <v>299.5</v>
      </c>
      <c r="F451">
        <f>273+30</f>
        <v>303</v>
      </c>
      <c r="G451">
        <v>293.5</v>
      </c>
      <c r="H451">
        <v>12.5</v>
      </c>
      <c r="I451">
        <f t="shared" si="107"/>
        <v>1.79609375</v>
      </c>
    </row>
    <row r="452" spans="1:9" ht="20.100000000000001" customHeight="1">
      <c r="A452" s="3" t="s">
        <v>72</v>
      </c>
      <c r="B452" s="7" t="s">
        <v>15</v>
      </c>
      <c r="C452" s="7" t="s">
        <v>9</v>
      </c>
      <c r="D452" s="7" t="s">
        <v>37</v>
      </c>
      <c r="E452" s="7" t="s">
        <v>37</v>
      </c>
      <c r="F452" s="7" t="s">
        <v>37</v>
      </c>
      <c r="G452" s="7" t="s">
        <v>37</v>
      </c>
      <c r="H452" s="7" t="s">
        <v>37</v>
      </c>
      <c r="I452" s="7" t="s">
        <v>37</v>
      </c>
    </row>
    <row r="453" spans="1:9" ht="20.100000000000001" customHeight="1">
      <c r="A453" s="3" t="s">
        <v>72</v>
      </c>
      <c r="B453" s="7" t="s">
        <v>15</v>
      </c>
      <c r="C453" s="7">
        <v>0</v>
      </c>
      <c r="D453" s="7" t="s">
        <v>37</v>
      </c>
      <c r="E453" s="7" t="s">
        <v>37</v>
      </c>
      <c r="F453" s="7" t="s">
        <v>37</v>
      </c>
      <c r="G453" s="7" t="s">
        <v>37</v>
      </c>
      <c r="H453" s="7" t="s">
        <v>37</v>
      </c>
      <c r="I453" s="7" t="s">
        <v>37</v>
      </c>
    </row>
    <row r="454" spans="1:9" ht="20.100000000000001" customHeight="1">
      <c r="A454" s="3" t="s">
        <v>72</v>
      </c>
      <c r="B454" s="7" t="s">
        <v>15</v>
      </c>
      <c r="C454" s="7">
        <v>15</v>
      </c>
      <c r="D454" s="7" t="s">
        <v>37</v>
      </c>
      <c r="E454" s="7" t="s">
        <v>37</v>
      </c>
      <c r="F454" s="7" t="s">
        <v>37</v>
      </c>
      <c r="G454" s="7" t="s">
        <v>37</v>
      </c>
      <c r="H454" s="7" t="s">
        <v>37</v>
      </c>
      <c r="I454" s="7" t="s">
        <v>37</v>
      </c>
    </row>
    <row r="455" spans="1:9" ht="20.100000000000001" customHeight="1">
      <c r="A455" s="3" t="s">
        <v>72</v>
      </c>
      <c r="B455" s="7" t="s">
        <v>15</v>
      </c>
      <c r="C455" s="7">
        <v>30</v>
      </c>
      <c r="D455" s="7" t="s">
        <v>37</v>
      </c>
      <c r="E455" s="7" t="s">
        <v>37</v>
      </c>
      <c r="F455" s="7" t="s">
        <v>37</v>
      </c>
      <c r="G455" s="7" t="s">
        <v>37</v>
      </c>
      <c r="H455" s="7" t="s">
        <v>37</v>
      </c>
      <c r="I455" s="7" t="s">
        <v>37</v>
      </c>
    </row>
    <row r="456" spans="1:9" ht="20.100000000000001" customHeight="1">
      <c r="A456" s="3" t="s">
        <v>72</v>
      </c>
      <c r="B456" s="7" t="s">
        <v>15</v>
      </c>
      <c r="C456" s="7">
        <v>45</v>
      </c>
      <c r="D456" s="7" t="s">
        <v>37</v>
      </c>
      <c r="E456" s="7" t="s">
        <v>37</v>
      </c>
      <c r="F456" s="7" t="s">
        <v>37</v>
      </c>
      <c r="G456" s="7" t="s">
        <v>37</v>
      </c>
      <c r="H456" s="7" t="s">
        <v>37</v>
      </c>
      <c r="I456" s="7" t="s">
        <v>37</v>
      </c>
    </row>
    <row r="457" spans="1:9" ht="20.100000000000001" customHeight="1">
      <c r="A457" s="3" t="s">
        <v>72</v>
      </c>
      <c r="B457" t="s">
        <v>16</v>
      </c>
      <c r="C457" t="s">
        <v>9</v>
      </c>
      <c r="D457">
        <v>16.881</v>
      </c>
      <c r="E457">
        <f>26.6+273</f>
        <v>299.60000000000002</v>
      </c>
      <c r="F457">
        <f>273+37.5</f>
        <v>310.5</v>
      </c>
      <c r="G457">
        <v>293.5</v>
      </c>
      <c r="H457">
        <v>12.5</v>
      </c>
      <c r="I457">
        <f>2*27.5*27.5/1000</f>
        <v>1.5125</v>
      </c>
    </row>
    <row r="458" spans="1:9" ht="20.100000000000001" customHeight="1">
      <c r="A458" s="3" t="s">
        <v>72</v>
      </c>
      <c r="B458" t="s">
        <v>16</v>
      </c>
      <c r="C458">
        <v>0</v>
      </c>
      <c r="D458">
        <v>16.567</v>
      </c>
      <c r="E458">
        <f>26.6+273</f>
        <v>299.60000000000002</v>
      </c>
      <c r="F458">
        <f>273+37.5</f>
        <v>310.5</v>
      </c>
      <c r="G458">
        <v>293.5</v>
      </c>
      <c r="H458">
        <v>12.5</v>
      </c>
      <c r="I458">
        <f t="shared" ref="I458:I464" si="108">2*27.5*27.5/1000</f>
        <v>1.5125</v>
      </c>
    </row>
    <row r="459" spans="1:9" ht="20.100000000000001" customHeight="1">
      <c r="A459" s="3" t="s">
        <v>72</v>
      </c>
      <c r="B459" t="s">
        <v>16</v>
      </c>
      <c r="C459">
        <v>15</v>
      </c>
      <c r="D459">
        <v>19.463999999999999</v>
      </c>
      <c r="E459">
        <f>26.6+273</f>
        <v>299.60000000000002</v>
      </c>
      <c r="F459">
        <f>273+37.5</f>
        <v>310.5</v>
      </c>
      <c r="G459">
        <v>293.5</v>
      </c>
      <c r="H459">
        <v>12.5</v>
      </c>
      <c r="I459">
        <f t="shared" si="108"/>
        <v>1.5125</v>
      </c>
    </row>
    <row r="460" spans="1:9" ht="20.100000000000001" customHeight="1">
      <c r="A460" s="3" t="s">
        <v>72</v>
      </c>
      <c r="B460" t="s">
        <v>16</v>
      </c>
      <c r="C460">
        <v>30</v>
      </c>
      <c r="D460">
        <v>19.885000000000002</v>
      </c>
      <c r="E460">
        <f>26.6+273</f>
        <v>299.60000000000002</v>
      </c>
      <c r="F460">
        <f>273+37.5</f>
        <v>310.5</v>
      </c>
      <c r="G460">
        <v>293.5</v>
      </c>
      <c r="H460">
        <v>12.5</v>
      </c>
      <c r="I460">
        <f t="shared" si="108"/>
        <v>1.5125</v>
      </c>
    </row>
    <row r="461" spans="1:9" ht="20.100000000000001" customHeight="1">
      <c r="A461" s="3" t="s">
        <v>72</v>
      </c>
      <c r="B461" t="s">
        <v>16</v>
      </c>
      <c r="C461">
        <v>45</v>
      </c>
      <c r="D461">
        <v>20.077000000000002</v>
      </c>
      <c r="E461">
        <f>26.6+273</f>
        <v>299.60000000000002</v>
      </c>
      <c r="F461">
        <f>273+37.5</f>
        <v>310.5</v>
      </c>
      <c r="G461">
        <v>293.5</v>
      </c>
      <c r="H461">
        <v>12.5</v>
      </c>
      <c r="I461">
        <f t="shared" si="108"/>
        <v>1.5125</v>
      </c>
    </row>
    <row r="462" spans="1:9" ht="20.100000000000001" customHeight="1">
      <c r="A462" s="3" t="s">
        <v>72</v>
      </c>
      <c r="B462" t="s">
        <v>17</v>
      </c>
      <c r="C462" t="s">
        <v>9</v>
      </c>
      <c r="D462">
        <v>17.350999999999999</v>
      </c>
      <c r="E462">
        <f>26.6+273</f>
        <v>299.60000000000002</v>
      </c>
      <c r="F462">
        <f>31.9+273</f>
        <v>304.89999999999998</v>
      </c>
      <c r="G462">
        <v>293.5</v>
      </c>
      <c r="H462">
        <v>12.5</v>
      </c>
      <c r="I462">
        <f>2.875*27.5*27.5/1000</f>
        <v>2.1742187500000001</v>
      </c>
    </row>
    <row r="463" spans="1:9" ht="20.100000000000001" customHeight="1">
      <c r="A463" s="3" t="s">
        <v>72</v>
      </c>
      <c r="B463" t="s">
        <v>17</v>
      </c>
      <c r="C463">
        <v>0</v>
      </c>
      <c r="D463">
        <v>17.648</v>
      </c>
      <c r="E463">
        <f>26.6+273</f>
        <v>299.60000000000002</v>
      </c>
      <c r="F463">
        <f>31.9+273</f>
        <v>304.89999999999998</v>
      </c>
      <c r="G463">
        <v>293.5</v>
      </c>
      <c r="H463">
        <v>12.5</v>
      </c>
      <c r="I463">
        <f t="shared" ref="I463:I469" si="109">2.875*27.5*27.5/1000</f>
        <v>2.1742187500000001</v>
      </c>
    </row>
    <row r="464" spans="1:9" ht="20.100000000000001" customHeight="1">
      <c r="A464" s="3" t="s">
        <v>72</v>
      </c>
      <c r="B464" t="s">
        <v>17</v>
      </c>
      <c r="C464">
        <v>15</v>
      </c>
      <c r="D464">
        <v>20.216000000000001</v>
      </c>
      <c r="E464">
        <f>26.6+273</f>
        <v>299.60000000000002</v>
      </c>
      <c r="F464">
        <f>31.9+273</f>
        <v>304.89999999999998</v>
      </c>
      <c r="G464">
        <v>293.5</v>
      </c>
      <c r="H464">
        <v>12.5</v>
      </c>
      <c r="I464">
        <f t="shared" si="109"/>
        <v>2.1742187500000001</v>
      </c>
    </row>
    <row r="465" spans="1:9" ht="20.100000000000001" customHeight="1">
      <c r="A465" s="3" t="s">
        <v>72</v>
      </c>
      <c r="B465" t="s">
        <v>17</v>
      </c>
      <c r="C465">
        <v>30</v>
      </c>
      <c r="D465">
        <v>21.898</v>
      </c>
      <c r="E465">
        <f>26.6+273</f>
        <v>299.60000000000002</v>
      </c>
      <c r="F465">
        <f>31.9+273</f>
        <v>304.89999999999998</v>
      </c>
      <c r="G465">
        <v>293.5</v>
      </c>
      <c r="H465">
        <v>12.5</v>
      </c>
      <c r="I465">
        <f t="shared" si="109"/>
        <v>2.1742187500000001</v>
      </c>
    </row>
    <row r="466" spans="1:9" ht="20.100000000000001" customHeight="1">
      <c r="A466" s="3" t="s">
        <v>72</v>
      </c>
      <c r="B466" t="s">
        <v>17</v>
      </c>
      <c r="C466">
        <v>45</v>
      </c>
      <c r="D466">
        <v>20.672000000000001</v>
      </c>
      <c r="E466">
        <f>26.6+273</f>
        <v>299.60000000000002</v>
      </c>
      <c r="F466">
        <f>31.9+273</f>
        <v>304.89999999999998</v>
      </c>
      <c r="G466">
        <v>293.5</v>
      </c>
      <c r="H466">
        <v>12.5</v>
      </c>
      <c r="I466">
        <f t="shared" si="109"/>
        <v>2.1742187500000001</v>
      </c>
    </row>
    <row r="467" spans="1:9" ht="20.100000000000001" customHeight="1">
      <c r="A467" s="3" t="s">
        <v>72</v>
      </c>
      <c r="B467" s="7" t="s">
        <v>18</v>
      </c>
      <c r="C467" s="7" t="s">
        <v>9</v>
      </c>
      <c r="D467" s="7" t="s">
        <v>37</v>
      </c>
      <c r="E467" s="7" t="s">
        <v>37</v>
      </c>
      <c r="F467" s="7" t="s">
        <v>37</v>
      </c>
      <c r="G467" s="7" t="s">
        <v>37</v>
      </c>
      <c r="H467" s="7" t="s">
        <v>37</v>
      </c>
      <c r="I467" s="7" t="s">
        <v>37</v>
      </c>
    </row>
    <row r="468" spans="1:9" ht="20.100000000000001" customHeight="1">
      <c r="A468" s="3" t="s">
        <v>72</v>
      </c>
      <c r="B468" s="7" t="s">
        <v>18</v>
      </c>
      <c r="C468" s="7">
        <v>0</v>
      </c>
      <c r="D468" s="7" t="s">
        <v>37</v>
      </c>
      <c r="E468" s="7" t="s">
        <v>37</v>
      </c>
      <c r="F468" s="7" t="s">
        <v>37</v>
      </c>
      <c r="G468" s="7" t="s">
        <v>37</v>
      </c>
      <c r="H468" s="7" t="s">
        <v>37</v>
      </c>
      <c r="I468" s="7" t="s">
        <v>37</v>
      </c>
    </row>
    <row r="469" spans="1:9" ht="20.100000000000001" customHeight="1">
      <c r="A469" s="3" t="s">
        <v>72</v>
      </c>
      <c r="B469" s="7" t="s">
        <v>18</v>
      </c>
      <c r="C469" s="7">
        <v>15</v>
      </c>
      <c r="D469" s="7" t="s">
        <v>37</v>
      </c>
      <c r="E469" s="7" t="s">
        <v>37</v>
      </c>
      <c r="F469" s="7" t="s">
        <v>37</v>
      </c>
      <c r="G469" s="7" t="s">
        <v>37</v>
      </c>
      <c r="H469" s="7" t="s">
        <v>37</v>
      </c>
      <c r="I469" s="7" t="s">
        <v>37</v>
      </c>
    </row>
    <row r="470" spans="1:9" ht="20.100000000000001" customHeight="1">
      <c r="A470" s="3" t="s">
        <v>72</v>
      </c>
      <c r="B470" s="7" t="s">
        <v>18</v>
      </c>
      <c r="C470" s="7">
        <v>30</v>
      </c>
      <c r="D470" s="7" t="s">
        <v>37</v>
      </c>
      <c r="E470" s="7" t="s">
        <v>37</v>
      </c>
      <c r="F470" s="7" t="s">
        <v>37</v>
      </c>
      <c r="G470" s="7" t="s">
        <v>37</v>
      </c>
      <c r="H470" s="7" t="s">
        <v>37</v>
      </c>
      <c r="I470" s="7" t="s">
        <v>37</v>
      </c>
    </row>
    <row r="471" spans="1:9" ht="20.100000000000001" customHeight="1">
      <c r="A471" s="3" t="s">
        <v>72</v>
      </c>
      <c r="B471" s="7" t="s">
        <v>18</v>
      </c>
      <c r="C471" s="7">
        <v>45</v>
      </c>
      <c r="D471" s="7" t="s">
        <v>37</v>
      </c>
      <c r="E471" s="7" t="s">
        <v>37</v>
      </c>
      <c r="F471" s="7" t="s">
        <v>37</v>
      </c>
      <c r="G471" s="7" t="s">
        <v>37</v>
      </c>
      <c r="H471" s="7" t="s">
        <v>37</v>
      </c>
      <c r="I471" s="7" t="s">
        <v>37</v>
      </c>
    </row>
    <row r="472" spans="1:9" ht="20.100000000000001" customHeight="1">
      <c r="A472" s="3" t="s">
        <v>72</v>
      </c>
      <c r="B472" s="7" t="s">
        <v>19</v>
      </c>
      <c r="C472" s="7" t="s">
        <v>9</v>
      </c>
      <c r="D472" s="7" t="s">
        <v>37</v>
      </c>
      <c r="E472" s="7" t="s">
        <v>37</v>
      </c>
      <c r="F472" s="7" t="s">
        <v>37</v>
      </c>
      <c r="G472" s="7" t="s">
        <v>37</v>
      </c>
      <c r="H472" s="7" t="s">
        <v>37</v>
      </c>
      <c r="I472" s="7" t="s">
        <v>37</v>
      </c>
    </row>
    <row r="473" spans="1:9" ht="20.100000000000001" customHeight="1">
      <c r="A473" s="3" t="s">
        <v>72</v>
      </c>
      <c r="B473" s="7" t="s">
        <v>19</v>
      </c>
      <c r="C473" s="7">
        <v>0</v>
      </c>
      <c r="D473" s="7" t="s">
        <v>37</v>
      </c>
      <c r="E473" s="7" t="s">
        <v>37</v>
      </c>
      <c r="F473" s="7" t="s">
        <v>37</v>
      </c>
      <c r="G473" s="7" t="s">
        <v>37</v>
      </c>
      <c r="H473" s="7" t="s">
        <v>37</v>
      </c>
      <c r="I473" s="7" t="s">
        <v>37</v>
      </c>
    </row>
    <row r="474" spans="1:9" ht="20.100000000000001" customHeight="1">
      <c r="A474" s="3" t="s">
        <v>72</v>
      </c>
      <c r="B474" s="7" t="s">
        <v>19</v>
      </c>
      <c r="C474" s="7">
        <v>15</v>
      </c>
      <c r="D474" s="7" t="s">
        <v>37</v>
      </c>
      <c r="E474" s="7" t="s">
        <v>37</v>
      </c>
      <c r="F474" s="7" t="s">
        <v>37</v>
      </c>
      <c r="G474" s="7" t="s">
        <v>37</v>
      </c>
      <c r="H474" s="7" t="s">
        <v>37</v>
      </c>
      <c r="I474" s="7" t="s">
        <v>37</v>
      </c>
    </row>
    <row r="475" spans="1:9" ht="20.100000000000001" customHeight="1">
      <c r="A475" s="3" t="s">
        <v>72</v>
      </c>
      <c r="B475" s="7" t="s">
        <v>19</v>
      </c>
      <c r="C475" s="7">
        <v>30</v>
      </c>
      <c r="D475" s="7" t="s">
        <v>37</v>
      </c>
      <c r="E475" s="7" t="s">
        <v>37</v>
      </c>
      <c r="F475" s="7" t="s">
        <v>37</v>
      </c>
      <c r="G475" s="7" t="s">
        <v>37</v>
      </c>
      <c r="H475" s="7" t="s">
        <v>37</v>
      </c>
      <c r="I475" s="7" t="s">
        <v>37</v>
      </c>
    </row>
    <row r="476" spans="1:9" ht="20.100000000000001" customHeight="1">
      <c r="A476" s="3" t="s">
        <v>72</v>
      </c>
      <c r="B476" s="7" t="s">
        <v>19</v>
      </c>
      <c r="C476" s="7">
        <v>45</v>
      </c>
      <c r="D476" s="7" t="s">
        <v>37</v>
      </c>
      <c r="E476" s="7" t="s">
        <v>37</v>
      </c>
      <c r="F476" s="7" t="s">
        <v>37</v>
      </c>
      <c r="G476" s="7" t="s">
        <v>37</v>
      </c>
      <c r="H476" s="7" t="s">
        <v>37</v>
      </c>
      <c r="I476" s="7" t="s">
        <v>37</v>
      </c>
    </row>
    <row r="477" spans="1:9" ht="20.100000000000001" customHeight="1">
      <c r="A477" s="3" t="s">
        <v>72</v>
      </c>
      <c r="B477" t="s">
        <v>20</v>
      </c>
      <c r="C477" t="s">
        <v>9</v>
      </c>
      <c r="D477">
        <v>15.925000000000001</v>
      </c>
      <c r="E477">
        <f t="shared" ref="E477:E481" si="110">26.6+273</f>
        <v>299.60000000000002</v>
      </c>
      <c r="F477">
        <f>34.8+273</f>
        <v>307.8</v>
      </c>
      <c r="G477">
        <v>293.5</v>
      </c>
      <c r="H477">
        <v>12.5</v>
      </c>
      <c r="I477">
        <f>2.125*27.5*27.5/1000</f>
        <v>1.6070312499999999</v>
      </c>
    </row>
    <row r="478" spans="1:9" ht="20.100000000000001" customHeight="1">
      <c r="A478" s="3" t="s">
        <v>72</v>
      </c>
      <c r="B478" t="s">
        <v>20</v>
      </c>
      <c r="C478">
        <v>0</v>
      </c>
      <c r="D478">
        <v>16.167999999999999</v>
      </c>
      <c r="E478">
        <f t="shared" si="110"/>
        <v>299.60000000000002</v>
      </c>
      <c r="F478">
        <f>34.8+273</f>
        <v>307.8</v>
      </c>
      <c r="G478">
        <v>293.5</v>
      </c>
      <c r="H478">
        <v>12.5</v>
      </c>
      <c r="I478">
        <f t="shared" ref="I478:I484" si="111">2.125*27.5*27.5/1000</f>
        <v>1.6070312499999999</v>
      </c>
    </row>
    <row r="479" spans="1:9" ht="20.100000000000001" customHeight="1">
      <c r="A479" s="3" t="s">
        <v>72</v>
      </c>
      <c r="B479" t="s">
        <v>20</v>
      </c>
      <c r="C479">
        <v>15</v>
      </c>
      <c r="D479">
        <v>17.161000000000001</v>
      </c>
      <c r="E479">
        <f t="shared" si="110"/>
        <v>299.60000000000002</v>
      </c>
      <c r="F479">
        <f>34.8+273</f>
        <v>307.8</v>
      </c>
      <c r="G479">
        <v>293.5</v>
      </c>
      <c r="H479">
        <v>12.5</v>
      </c>
      <c r="I479">
        <f t="shared" si="111"/>
        <v>1.6070312499999999</v>
      </c>
    </row>
    <row r="480" spans="1:9" ht="20.100000000000001" customHeight="1">
      <c r="A480" s="3" t="s">
        <v>72</v>
      </c>
      <c r="B480" t="s">
        <v>20</v>
      </c>
      <c r="C480">
        <v>30</v>
      </c>
      <c r="D480">
        <v>15.628</v>
      </c>
      <c r="E480">
        <f t="shared" si="110"/>
        <v>299.60000000000002</v>
      </c>
      <c r="F480">
        <f>34.8+273</f>
        <v>307.8</v>
      </c>
      <c r="G480">
        <v>293.5</v>
      </c>
      <c r="H480">
        <v>12.5</v>
      </c>
      <c r="I480">
        <f t="shared" si="111"/>
        <v>1.6070312499999999</v>
      </c>
    </row>
    <row r="481" spans="1:9" ht="20.100000000000001" customHeight="1">
      <c r="A481" s="3" t="s">
        <v>72</v>
      </c>
      <c r="B481" t="s">
        <v>20</v>
      </c>
      <c r="C481">
        <v>45</v>
      </c>
      <c r="D481">
        <v>15.612</v>
      </c>
      <c r="E481">
        <f t="shared" si="110"/>
        <v>299.60000000000002</v>
      </c>
      <c r="F481">
        <f>34.8+273</f>
        <v>307.8</v>
      </c>
      <c r="G481">
        <v>293.5</v>
      </c>
      <c r="H481">
        <v>12.5</v>
      </c>
      <c r="I481">
        <f t="shared" si="111"/>
        <v>1.6070312499999999</v>
      </c>
    </row>
    <row r="482" spans="1:9" ht="20.100000000000001" customHeight="1">
      <c r="A482" s="3" t="s">
        <v>72</v>
      </c>
      <c r="B482" t="s">
        <v>21</v>
      </c>
      <c r="C482" t="s">
        <v>9</v>
      </c>
      <c r="D482">
        <v>16.748999999999999</v>
      </c>
      <c r="E482">
        <f>273+24.2</f>
        <v>297.2</v>
      </c>
      <c r="F482" s="7">
        <f>273+18.4</f>
        <v>291.39999999999998</v>
      </c>
      <c r="G482">
        <v>293.5</v>
      </c>
      <c r="H482">
        <v>12.5</v>
      </c>
      <c r="I482" s="7">
        <f>3.375*27.5*27.5/1000</f>
        <v>2.5523437499999999</v>
      </c>
    </row>
    <row r="483" spans="1:9" ht="20.100000000000001" customHeight="1">
      <c r="A483" s="3" t="s">
        <v>72</v>
      </c>
      <c r="B483" t="s">
        <v>21</v>
      </c>
      <c r="C483">
        <v>0</v>
      </c>
      <c r="D483">
        <v>16.173999999999999</v>
      </c>
      <c r="E483">
        <f>273+24.2</f>
        <v>297.2</v>
      </c>
      <c r="F483" s="7">
        <f>273+18.4</f>
        <v>291.39999999999998</v>
      </c>
      <c r="G483">
        <v>293.5</v>
      </c>
      <c r="H483">
        <v>12.5</v>
      </c>
      <c r="I483" s="7">
        <f>3.375*27.5*27.5/1000</f>
        <v>2.5523437499999999</v>
      </c>
    </row>
    <row r="484" spans="1:9" ht="20.100000000000001" customHeight="1">
      <c r="A484" s="3" t="s">
        <v>72</v>
      </c>
      <c r="B484" t="s">
        <v>21</v>
      </c>
      <c r="C484">
        <v>15</v>
      </c>
      <c r="D484">
        <v>24.358000000000001</v>
      </c>
      <c r="E484">
        <f>273+24.2</f>
        <v>297.2</v>
      </c>
      <c r="F484" s="7">
        <f>273+18.4</f>
        <v>291.39999999999998</v>
      </c>
      <c r="G484">
        <v>293.5</v>
      </c>
      <c r="H484">
        <v>12.5</v>
      </c>
      <c r="I484" s="7">
        <f>3.375*27.5*27.5/1000</f>
        <v>2.5523437499999999</v>
      </c>
    </row>
    <row r="485" spans="1:9" ht="20.100000000000001" customHeight="1">
      <c r="A485" s="3" t="s">
        <v>72</v>
      </c>
      <c r="B485" t="s">
        <v>21</v>
      </c>
      <c r="C485">
        <v>30</v>
      </c>
      <c r="D485">
        <v>29.611999999999998</v>
      </c>
      <c r="E485">
        <f>273+24.2</f>
        <v>297.2</v>
      </c>
      <c r="F485" s="7">
        <f>273+18.4</f>
        <v>291.39999999999998</v>
      </c>
      <c r="G485">
        <v>293.5</v>
      </c>
      <c r="H485">
        <v>12.5</v>
      </c>
      <c r="I485" s="7">
        <f>3.375*27.5*27.5/1000</f>
        <v>2.5523437499999999</v>
      </c>
    </row>
    <row r="486" spans="1:9" ht="20.100000000000001" customHeight="1">
      <c r="A486" s="3" t="s">
        <v>72</v>
      </c>
      <c r="B486" t="s">
        <v>21</v>
      </c>
      <c r="C486">
        <v>45</v>
      </c>
      <c r="D486">
        <v>34.048000000000002</v>
      </c>
      <c r="E486">
        <f>273+24.2</f>
        <v>297.2</v>
      </c>
      <c r="F486" s="7">
        <f>273+18.4</f>
        <v>291.39999999999998</v>
      </c>
      <c r="G486">
        <v>293.5</v>
      </c>
      <c r="H486">
        <v>12.5</v>
      </c>
      <c r="I486" s="7">
        <f>3.375*27.5*27.5/1000</f>
        <v>2.5523437499999999</v>
      </c>
    </row>
    <row r="487" spans="1:9" ht="20.100000000000001" customHeight="1">
      <c r="A487" s="3" t="s">
        <v>72</v>
      </c>
      <c r="B487" t="s">
        <v>22</v>
      </c>
      <c r="C487" t="s">
        <v>9</v>
      </c>
      <c r="D487">
        <v>15.664999999999999</v>
      </c>
      <c r="E487">
        <f>273+24.2</f>
        <v>297.2</v>
      </c>
      <c r="F487">
        <f>273+18.2</f>
        <v>291.2</v>
      </c>
      <c r="G487">
        <v>293.5</v>
      </c>
      <c r="H487">
        <v>12.5</v>
      </c>
      <c r="I487">
        <f>1.25*27.5*27.5/1000</f>
        <v>0.9453125</v>
      </c>
    </row>
    <row r="488" spans="1:9" ht="20.100000000000001" customHeight="1">
      <c r="A488" s="3" t="s">
        <v>72</v>
      </c>
      <c r="B488" t="s">
        <v>22</v>
      </c>
      <c r="C488">
        <v>0</v>
      </c>
      <c r="D488">
        <v>17.163</v>
      </c>
      <c r="E488">
        <f>273+24.2</f>
        <v>297.2</v>
      </c>
      <c r="F488">
        <f>273+18.2</f>
        <v>291.2</v>
      </c>
      <c r="G488">
        <v>293.5</v>
      </c>
      <c r="H488">
        <v>12.5</v>
      </c>
      <c r="I488">
        <f t="shared" ref="I488:I494" si="112">1.25*27.5*27.5/1000</f>
        <v>0.9453125</v>
      </c>
    </row>
    <row r="489" spans="1:9" ht="20.100000000000001" customHeight="1">
      <c r="A489" s="3" t="s">
        <v>72</v>
      </c>
      <c r="B489" t="s">
        <v>22</v>
      </c>
      <c r="C489">
        <v>15</v>
      </c>
      <c r="D489">
        <v>40.575000000000003</v>
      </c>
      <c r="E489">
        <f>273+24.2</f>
        <v>297.2</v>
      </c>
      <c r="F489">
        <f>273+18.2</f>
        <v>291.2</v>
      </c>
      <c r="G489">
        <v>293.5</v>
      </c>
      <c r="H489">
        <v>12.5</v>
      </c>
      <c r="I489">
        <f t="shared" si="112"/>
        <v>0.9453125</v>
      </c>
    </row>
    <row r="490" spans="1:9" ht="20.100000000000001" customHeight="1">
      <c r="A490" s="3" t="s">
        <v>72</v>
      </c>
      <c r="B490" t="s">
        <v>22</v>
      </c>
      <c r="C490">
        <v>30</v>
      </c>
      <c r="D490">
        <v>48.116999999999997</v>
      </c>
      <c r="E490">
        <f>273+24.2</f>
        <v>297.2</v>
      </c>
      <c r="F490">
        <f>273+18.2</f>
        <v>291.2</v>
      </c>
      <c r="G490">
        <v>293.5</v>
      </c>
      <c r="H490">
        <v>12.5</v>
      </c>
      <c r="I490">
        <f t="shared" si="112"/>
        <v>0.9453125</v>
      </c>
    </row>
    <row r="491" spans="1:9" ht="20.100000000000001" customHeight="1">
      <c r="A491" s="3" t="s">
        <v>72</v>
      </c>
      <c r="B491" t="s">
        <v>22</v>
      </c>
      <c r="C491">
        <v>45</v>
      </c>
      <c r="D491">
        <v>51.463000000000001</v>
      </c>
      <c r="E491">
        <f>273+24.2</f>
        <v>297.2</v>
      </c>
      <c r="F491">
        <f>273+18.2</f>
        <v>291.2</v>
      </c>
      <c r="G491">
        <v>293.5</v>
      </c>
      <c r="H491">
        <v>12.5</v>
      </c>
      <c r="I491">
        <f t="shared" si="112"/>
        <v>0.9453125</v>
      </c>
    </row>
    <row r="492" spans="1:9" ht="20.100000000000001" customHeight="1">
      <c r="A492" s="3" t="s">
        <v>72</v>
      </c>
      <c r="B492" t="s">
        <v>23</v>
      </c>
      <c r="C492" t="s">
        <v>9</v>
      </c>
      <c r="D492">
        <v>16.798999999999999</v>
      </c>
      <c r="E492">
        <f>273+24.2</f>
        <v>297.2</v>
      </c>
      <c r="F492">
        <f>273+19.7</f>
        <v>292.7</v>
      </c>
      <c r="G492">
        <v>293.5</v>
      </c>
      <c r="H492">
        <v>12.5</v>
      </c>
      <c r="I492">
        <f>1.375*27.5*27.5/1000</f>
        <v>1.03984375</v>
      </c>
    </row>
    <row r="493" spans="1:9" ht="20.100000000000001" customHeight="1">
      <c r="A493" s="3" t="s">
        <v>72</v>
      </c>
      <c r="B493" t="s">
        <v>23</v>
      </c>
      <c r="C493">
        <v>0</v>
      </c>
      <c r="D493">
        <v>17.146999999999998</v>
      </c>
      <c r="E493">
        <f>273+24.2</f>
        <v>297.2</v>
      </c>
      <c r="F493">
        <f>273+19.7</f>
        <v>292.7</v>
      </c>
      <c r="G493">
        <v>293.5</v>
      </c>
      <c r="H493">
        <v>12.5</v>
      </c>
      <c r="I493">
        <f t="shared" ref="I493:I499" si="113">1.375*27.5*27.5/1000</f>
        <v>1.03984375</v>
      </c>
    </row>
    <row r="494" spans="1:9" ht="20.100000000000001" customHeight="1">
      <c r="A494" s="3" t="s">
        <v>72</v>
      </c>
      <c r="B494" t="s">
        <v>23</v>
      </c>
      <c r="C494">
        <v>15</v>
      </c>
      <c r="D494">
        <v>27.065000000000001</v>
      </c>
      <c r="E494">
        <f>273+24.2</f>
        <v>297.2</v>
      </c>
      <c r="F494">
        <f>273+19.7</f>
        <v>292.7</v>
      </c>
      <c r="G494">
        <v>293.5</v>
      </c>
      <c r="H494">
        <v>12.5</v>
      </c>
      <c r="I494">
        <f t="shared" si="113"/>
        <v>1.03984375</v>
      </c>
    </row>
    <row r="495" spans="1:9" ht="20.100000000000001" customHeight="1">
      <c r="A495" s="3" t="s">
        <v>72</v>
      </c>
      <c r="B495" t="s">
        <v>23</v>
      </c>
      <c r="C495">
        <v>30</v>
      </c>
      <c r="D495">
        <v>37.052999999999997</v>
      </c>
      <c r="E495">
        <f>273+24.2</f>
        <v>297.2</v>
      </c>
      <c r="F495">
        <f>273+19.7</f>
        <v>292.7</v>
      </c>
      <c r="G495">
        <v>293.5</v>
      </c>
      <c r="H495">
        <v>12.5</v>
      </c>
      <c r="I495">
        <f t="shared" si="113"/>
        <v>1.03984375</v>
      </c>
    </row>
    <row r="496" spans="1:9" ht="20.100000000000001" customHeight="1">
      <c r="A496" s="3" t="s">
        <v>72</v>
      </c>
      <c r="B496" t="s">
        <v>23</v>
      </c>
      <c r="C496">
        <v>45</v>
      </c>
      <c r="D496">
        <v>45.48</v>
      </c>
      <c r="E496">
        <f>273+24.2</f>
        <v>297.2</v>
      </c>
      <c r="F496">
        <f>273+19.7</f>
        <v>292.7</v>
      </c>
      <c r="G496">
        <v>293.5</v>
      </c>
      <c r="H496">
        <v>12.5</v>
      </c>
      <c r="I496">
        <f t="shared" si="113"/>
        <v>1.03984375</v>
      </c>
    </row>
    <row r="497" spans="1:9" ht="20.100000000000001" customHeight="1">
      <c r="A497" s="3" t="s">
        <v>72</v>
      </c>
      <c r="B497" t="s">
        <v>24</v>
      </c>
      <c r="C497" t="s">
        <v>9</v>
      </c>
      <c r="D497">
        <v>16.283999999999999</v>
      </c>
      <c r="E497">
        <f>273+24.2</f>
        <v>297.2</v>
      </c>
      <c r="F497">
        <f>19.2+273</f>
        <v>292.2</v>
      </c>
      <c r="G497">
        <v>293.5</v>
      </c>
      <c r="H497">
        <v>12.5</v>
      </c>
      <c r="I497">
        <f>4.5*27.5*27.5/1000</f>
        <v>3.4031250000000002</v>
      </c>
    </row>
    <row r="498" spans="1:9" ht="20.100000000000001" customHeight="1">
      <c r="A498" s="3" t="s">
        <v>72</v>
      </c>
      <c r="B498" t="s">
        <v>24</v>
      </c>
      <c r="C498">
        <v>0</v>
      </c>
      <c r="D498">
        <v>16.423999999999999</v>
      </c>
      <c r="E498">
        <f>273+24.2</f>
        <v>297.2</v>
      </c>
      <c r="F498">
        <f>19.2+273</f>
        <v>292.2</v>
      </c>
      <c r="G498">
        <v>293.5</v>
      </c>
      <c r="H498">
        <v>12.5</v>
      </c>
      <c r="I498">
        <f t="shared" ref="I498:I504" si="114">4.5*27.5*27.5/1000</f>
        <v>3.4031250000000002</v>
      </c>
    </row>
    <row r="499" spans="1:9" ht="20.100000000000001" customHeight="1">
      <c r="A499" s="3" t="s">
        <v>72</v>
      </c>
      <c r="B499" t="s">
        <v>24</v>
      </c>
      <c r="C499">
        <v>15</v>
      </c>
      <c r="D499">
        <v>23.452999999999999</v>
      </c>
      <c r="E499">
        <f>273+24.2</f>
        <v>297.2</v>
      </c>
      <c r="F499">
        <f>19.2+273</f>
        <v>292.2</v>
      </c>
      <c r="G499">
        <v>293.5</v>
      </c>
      <c r="H499">
        <v>12.5</v>
      </c>
      <c r="I499">
        <f t="shared" si="114"/>
        <v>3.4031250000000002</v>
      </c>
    </row>
    <row r="500" spans="1:9" ht="20.100000000000001" customHeight="1">
      <c r="A500" s="3" t="s">
        <v>72</v>
      </c>
      <c r="B500" t="s">
        <v>24</v>
      </c>
      <c r="C500">
        <v>30</v>
      </c>
      <c r="D500">
        <v>31.091000000000001</v>
      </c>
      <c r="E500">
        <f>273+24.2</f>
        <v>297.2</v>
      </c>
      <c r="F500">
        <f>19.2+273</f>
        <v>292.2</v>
      </c>
      <c r="G500">
        <v>293.5</v>
      </c>
      <c r="H500">
        <v>12.5</v>
      </c>
      <c r="I500">
        <f t="shared" si="114"/>
        <v>3.4031250000000002</v>
      </c>
    </row>
    <row r="501" spans="1:9" ht="20.100000000000001" customHeight="1">
      <c r="A501" s="3" t="s">
        <v>72</v>
      </c>
      <c r="B501" t="s">
        <v>24</v>
      </c>
      <c r="C501">
        <v>45</v>
      </c>
      <c r="D501">
        <v>37.607999999999997</v>
      </c>
      <c r="E501">
        <f>273+24.2</f>
        <v>297.2</v>
      </c>
      <c r="F501">
        <f>19.2+273</f>
        <v>292.2</v>
      </c>
      <c r="G501">
        <v>293.5</v>
      </c>
      <c r="H501">
        <v>12.5</v>
      </c>
      <c r="I501">
        <f t="shared" si="114"/>
        <v>3.4031250000000002</v>
      </c>
    </row>
    <row r="502" spans="1:9" ht="20.100000000000001" customHeight="1">
      <c r="A502" s="3" t="s">
        <v>72</v>
      </c>
      <c r="B502" t="s">
        <v>25</v>
      </c>
      <c r="C502" t="s">
        <v>9</v>
      </c>
      <c r="D502">
        <v>15.951000000000001</v>
      </c>
      <c r="E502">
        <f>273+24.2</f>
        <v>297.2</v>
      </c>
      <c r="F502">
        <f>19.3+273</f>
        <v>292.3</v>
      </c>
      <c r="G502">
        <v>293.5</v>
      </c>
      <c r="H502">
        <v>4.4000000000000004</v>
      </c>
      <c r="I502">
        <f>1.875*27.5*27.5/1000</f>
        <v>1.41796875</v>
      </c>
    </row>
    <row r="503" spans="1:9" ht="20.100000000000001" customHeight="1">
      <c r="A503" s="3" t="s">
        <v>72</v>
      </c>
      <c r="B503" t="s">
        <v>25</v>
      </c>
      <c r="C503">
        <v>0</v>
      </c>
      <c r="D503">
        <v>19.998999999999999</v>
      </c>
      <c r="E503">
        <f>273+24.2</f>
        <v>297.2</v>
      </c>
      <c r="F503">
        <f>19.3+273</f>
        <v>292.3</v>
      </c>
      <c r="G503">
        <v>293.5</v>
      </c>
      <c r="H503">
        <v>4.4000000000000004</v>
      </c>
      <c r="I503">
        <f t="shared" ref="I503:I509" si="115">1.875*27.5*27.5/1000</f>
        <v>1.41796875</v>
      </c>
    </row>
    <row r="504" spans="1:9" ht="20.100000000000001" customHeight="1">
      <c r="A504" s="3" t="s">
        <v>72</v>
      </c>
      <c r="B504" t="s">
        <v>25</v>
      </c>
      <c r="C504">
        <v>15</v>
      </c>
      <c r="D504">
        <v>29.936</v>
      </c>
      <c r="E504">
        <f>273+24.2</f>
        <v>297.2</v>
      </c>
      <c r="F504">
        <f>19.3+273</f>
        <v>292.3</v>
      </c>
      <c r="G504">
        <v>293.5</v>
      </c>
      <c r="H504">
        <v>4.4000000000000004</v>
      </c>
      <c r="I504">
        <f t="shared" si="115"/>
        <v>1.41796875</v>
      </c>
    </row>
    <row r="505" spans="1:9" ht="20.100000000000001" customHeight="1">
      <c r="A505" s="3" t="s">
        <v>72</v>
      </c>
      <c r="B505" t="s">
        <v>25</v>
      </c>
      <c r="C505">
        <v>30</v>
      </c>
      <c r="D505">
        <v>33.770000000000003</v>
      </c>
      <c r="E505">
        <f>273+24.2</f>
        <v>297.2</v>
      </c>
      <c r="F505">
        <f>19.3+273</f>
        <v>292.3</v>
      </c>
      <c r="G505">
        <v>293.5</v>
      </c>
      <c r="H505">
        <v>4.4000000000000004</v>
      </c>
      <c r="I505">
        <f t="shared" si="115"/>
        <v>1.41796875</v>
      </c>
    </row>
    <row r="506" spans="1:9" ht="20.100000000000001" customHeight="1">
      <c r="A506" s="3" t="s">
        <v>72</v>
      </c>
      <c r="B506" t="s">
        <v>25</v>
      </c>
      <c r="C506">
        <v>45</v>
      </c>
      <c r="D506">
        <v>37.999000000000002</v>
      </c>
      <c r="E506">
        <f>273+24.2</f>
        <v>297.2</v>
      </c>
      <c r="F506">
        <f>19.3+273</f>
        <v>292.3</v>
      </c>
      <c r="G506">
        <v>293.5</v>
      </c>
      <c r="H506">
        <v>4.4000000000000004</v>
      </c>
      <c r="I506">
        <f t="shared" si="115"/>
        <v>1.41796875</v>
      </c>
    </row>
    <row r="507" spans="1:9" ht="20.100000000000001" customHeight="1">
      <c r="A507" s="3" t="s">
        <v>72</v>
      </c>
      <c r="B507" t="s">
        <v>26</v>
      </c>
      <c r="C507" t="s">
        <v>9</v>
      </c>
      <c r="D507">
        <v>16.89</v>
      </c>
      <c r="E507">
        <f>273+24.2</f>
        <v>297.2</v>
      </c>
      <c r="F507">
        <f>19.7+273</f>
        <v>292.7</v>
      </c>
      <c r="G507">
        <v>293.5</v>
      </c>
      <c r="H507">
        <v>12.5</v>
      </c>
      <c r="I507">
        <f>1.875*27.5*27.5/1000</f>
        <v>1.41796875</v>
      </c>
    </row>
    <row r="508" spans="1:9" ht="20.100000000000001" customHeight="1">
      <c r="A508" s="3" t="s">
        <v>72</v>
      </c>
      <c r="B508" t="s">
        <v>26</v>
      </c>
      <c r="C508">
        <v>0</v>
      </c>
      <c r="D508">
        <v>16.907</v>
      </c>
      <c r="E508">
        <f>273+24.2</f>
        <v>297.2</v>
      </c>
      <c r="F508">
        <f>19.7+273</f>
        <v>292.7</v>
      </c>
      <c r="G508">
        <v>293.5</v>
      </c>
      <c r="H508">
        <v>12.5</v>
      </c>
      <c r="I508">
        <f t="shared" ref="I508:I514" si="116">1.875*27.5*27.5/1000</f>
        <v>1.41796875</v>
      </c>
    </row>
    <row r="509" spans="1:9" ht="20.100000000000001" customHeight="1">
      <c r="A509" s="3" t="s">
        <v>72</v>
      </c>
      <c r="B509" t="s">
        <v>26</v>
      </c>
      <c r="C509">
        <v>15</v>
      </c>
      <c r="D509">
        <v>32.716000000000001</v>
      </c>
      <c r="E509">
        <f>273+24.2</f>
        <v>297.2</v>
      </c>
      <c r="F509">
        <f>19.7+273</f>
        <v>292.7</v>
      </c>
      <c r="G509">
        <v>293.5</v>
      </c>
      <c r="H509">
        <v>12.5</v>
      </c>
      <c r="I509">
        <f t="shared" si="116"/>
        <v>1.41796875</v>
      </c>
    </row>
    <row r="510" spans="1:9" ht="20.100000000000001" customHeight="1">
      <c r="A510" s="3" t="s">
        <v>72</v>
      </c>
      <c r="B510" t="s">
        <v>26</v>
      </c>
      <c r="C510">
        <v>30</v>
      </c>
      <c r="D510">
        <v>36.616</v>
      </c>
      <c r="E510">
        <f>273+24.2</f>
        <v>297.2</v>
      </c>
      <c r="F510">
        <f>19.7+273</f>
        <v>292.7</v>
      </c>
      <c r="G510">
        <v>293.5</v>
      </c>
      <c r="H510">
        <v>12.5</v>
      </c>
      <c r="I510">
        <f t="shared" si="116"/>
        <v>1.41796875</v>
      </c>
    </row>
    <row r="511" spans="1:9" ht="20.100000000000001" customHeight="1">
      <c r="A511" s="3" t="s">
        <v>72</v>
      </c>
      <c r="B511" t="s">
        <v>26</v>
      </c>
      <c r="C511">
        <v>45</v>
      </c>
      <c r="D511">
        <v>35.475000000000001</v>
      </c>
      <c r="E511">
        <f>273+24.2</f>
        <v>297.2</v>
      </c>
      <c r="F511">
        <f>19.7+273</f>
        <v>292.7</v>
      </c>
      <c r="G511">
        <v>293.5</v>
      </c>
      <c r="H511">
        <v>12.5</v>
      </c>
      <c r="I511">
        <f t="shared" si="116"/>
        <v>1.41796875</v>
      </c>
    </row>
    <row r="512" spans="1:9" ht="20.100000000000001" customHeight="1">
      <c r="A512" s="3" t="s">
        <v>72</v>
      </c>
      <c r="B512" t="s">
        <v>27</v>
      </c>
      <c r="C512" t="s">
        <v>9</v>
      </c>
      <c r="D512">
        <v>17.628</v>
      </c>
      <c r="E512">
        <f>24.5+273</f>
        <v>297.5</v>
      </c>
      <c r="F512">
        <f>19.3+273</f>
        <v>292.3</v>
      </c>
      <c r="G512">
        <v>293.5</v>
      </c>
      <c r="H512">
        <v>12.5</v>
      </c>
      <c r="I512">
        <f>1.625*27.5*27.5/1000</f>
        <v>1.2289062500000001</v>
      </c>
    </row>
    <row r="513" spans="1:9" ht="20.100000000000001" customHeight="1">
      <c r="A513" s="3" t="s">
        <v>72</v>
      </c>
      <c r="B513" t="s">
        <v>27</v>
      </c>
      <c r="C513">
        <v>0</v>
      </c>
      <c r="D513">
        <v>17.507000000000001</v>
      </c>
      <c r="E513">
        <f>24.5+273</f>
        <v>297.5</v>
      </c>
      <c r="F513">
        <f>19.3+273</f>
        <v>292.3</v>
      </c>
      <c r="G513">
        <v>293.5</v>
      </c>
      <c r="H513">
        <v>12.5</v>
      </c>
      <c r="I513">
        <f t="shared" ref="I513:I519" si="117">1.625*27.5*27.5/1000</f>
        <v>1.2289062500000001</v>
      </c>
    </row>
    <row r="514" spans="1:9" ht="20.100000000000001" customHeight="1">
      <c r="A514" s="3" t="s">
        <v>72</v>
      </c>
      <c r="B514" t="s">
        <v>27</v>
      </c>
      <c r="C514">
        <v>15</v>
      </c>
      <c r="D514">
        <v>22.268999999999998</v>
      </c>
      <c r="E514">
        <f>24.5+273</f>
        <v>297.5</v>
      </c>
      <c r="F514">
        <f>19.3+273</f>
        <v>292.3</v>
      </c>
      <c r="G514">
        <v>293.5</v>
      </c>
      <c r="H514">
        <v>12.5</v>
      </c>
      <c r="I514">
        <f t="shared" si="117"/>
        <v>1.2289062500000001</v>
      </c>
    </row>
    <row r="515" spans="1:9" ht="20.100000000000001" customHeight="1">
      <c r="A515" s="3" t="s">
        <v>72</v>
      </c>
      <c r="B515" t="s">
        <v>27</v>
      </c>
      <c r="C515">
        <v>30</v>
      </c>
      <c r="D515">
        <v>26.722000000000001</v>
      </c>
      <c r="E515">
        <f>24.5+273</f>
        <v>297.5</v>
      </c>
      <c r="F515">
        <f>19.3+273</f>
        <v>292.3</v>
      </c>
      <c r="G515">
        <v>293.5</v>
      </c>
      <c r="H515">
        <v>12.5</v>
      </c>
      <c r="I515">
        <f t="shared" si="117"/>
        <v>1.2289062500000001</v>
      </c>
    </row>
    <row r="516" spans="1:9" ht="20.100000000000001" customHeight="1">
      <c r="A516" s="3" t="s">
        <v>72</v>
      </c>
      <c r="B516" t="s">
        <v>27</v>
      </c>
      <c r="C516">
        <v>45</v>
      </c>
      <c r="D516">
        <v>31.936</v>
      </c>
      <c r="E516">
        <f>24.5+273</f>
        <v>297.5</v>
      </c>
      <c r="F516">
        <f>19.3+273</f>
        <v>292.3</v>
      </c>
      <c r="G516">
        <v>293.5</v>
      </c>
      <c r="H516">
        <v>12.5</v>
      </c>
      <c r="I516">
        <f t="shared" si="117"/>
        <v>1.2289062500000001</v>
      </c>
    </row>
    <row r="517" spans="1:9" ht="20.100000000000001" customHeight="1">
      <c r="A517" s="3" t="s">
        <v>72</v>
      </c>
      <c r="B517" t="s">
        <v>28</v>
      </c>
      <c r="C517" t="s">
        <v>9</v>
      </c>
      <c r="D517">
        <v>17.521999999999998</v>
      </c>
      <c r="E517">
        <f>24.5+273</f>
        <v>297.5</v>
      </c>
      <c r="F517">
        <f>19.5+273</f>
        <v>292.5</v>
      </c>
      <c r="G517">
        <v>293.5</v>
      </c>
      <c r="H517">
        <v>12.5</v>
      </c>
      <c r="I517">
        <f>1.875*27.5*27.5/1000</f>
        <v>1.41796875</v>
      </c>
    </row>
    <row r="518" spans="1:9" ht="20.100000000000001" customHeight="1">
      <c r="A518" s="3" t="s">
        <v>72</v>
      </c>
      <c r="B518" t="s">
        <v>28</v>
      </c>
      <c r="C518">
        <v>0</v>
      </c>
      <c r="D518">
        <v>18.466000000000001</v>
      </c>
      <c r="E518">
        <f>24.5+273</f>
        <v>297.5</v>
      </c>
      <c r="F518">
        <f>19.5+273</f>
        <v>292.5</v>
      </c>
      <c r="G518">
        <v>293.5</v>
      </c>
      <c r="H518">
        <v>12.5</v>
      </c>
      <c r="I518">
        <f t="shared" ref="I518:I524" si="118">1.875*27.5*27.5/1000</f>
        <v>1.41796875</v>
      </c>
    </row>
    <row r="519" spans="1:9" ht="20.100000000000001" customHeight="1">
      <c r="A519" s="3" t="s">
        <v>72</v>
      </c>
      <c r="B519" t="s">
        <v>28</v>
      </c>
      <c r="C519">
        <v>15</v>
      </c>
      <c r="D519">
        <v>29.457999999999998</v>
      </c>
      <c r="E519">
        <f>24.5+273</f>
        <v>297.5</v>
      </c>
      <c r="F519">
        <f>19.5+273</f>
        <v>292.5</v>
      </c>
      <c r="G519">
        <v>293.5</v>
      </c>
      <c r="H519">
        <v>12.5</v>
      </c>
      <c r="I519">
        <f t="shared" si="118"/>
        <v>1.41796875</v>
      </c>
    </row>
    <row r="520" spans="1:9" ht="20.100000000000001" customHeight="1">
      <c r="A520" s="3" t="s">
        <v>72</v>
      </c>
      <c r="B520" t="s">
        <v>28</v>
      </c>
      <c r="C520">
        <v>30</v>
      </c>
      <c r="D520">
        <v>42.658000000000001</v>
      </c>
      <c r="E520">
        <f>24.5+273</f>
        <v>297.5</v>
      </c>
      <c r="F520">
        <f>19.5+273</f>
        <v>292.5</v>
      </c>
      <c r="G520">
        <v>293.5</v>
      </c>
      <c r="H520">
        <v>12.5</v>
      </c>
      <c r="I520">
        <f t="shared" si="118"/>
        <v>1.41796875</v>
      </c>
    </row>
    <row r="521" spans="1:9" ht="20.100000000000001" customHeight="1">
      <c r="A521" s="3" t="s">
        <v>72</v>
      </c>
      <c r="B521" t="s">
        <v>28</v>
      </c>
      <c r="C521">
        <v>45</v>
      </c>
      <c r="D521">
        <v>47.658000000000001</v>
      </c>
      <c r="E521">
        <f>24.5+273</f>
        <v>297.5</v>
      </c>
      <c r="F521">
        <f>19.5+273</f>
        <v>292.5</v>
      </c>
      <c r="G521">
        <v>293.5</v>
      </c>
      <c r="H521">
        <v>12.5</v>
      </c>
      <c r="I521">
        <f t="shared" si="118"/>
        <v>1.41796875</v>
      </c>
    </row>
    <row r="522" spans="1:9" ht="20.100000000000001" customHeight="1">
      <c r="A522" s="3" t="s">
        <v>72</v>
      </c>
      <c r="B522" t="s">
        <v>29</v>
      </c>
      <c r="C522" t="s">
        <v>9</v>
      </c>
      <c r="D522">
        <v>16.984000000000002</v>
      </c>
      <c r="E522">
        <f>24.5+273</f>
        <v>297.5</v>
      </c>
      <c r="F522">
        <f>273+18.7</f>
        <v>291.7</v>
      </c>
      <c r="G522">
        <v>293.5</v>
      </c>
      <c r="H522">
        <v>12.5</v>
      </c>
      <c r="I522">
        <f>0.375*27.5*27.5/1000</f>
        <v>0.28359374999999998</v>
      </c>
    </row>
    <row r="523" spans="1:9" ht="20.100000000000001" customHeight="1">
      <c r="A523" s="3" t="s">
        <v>72</v>
      </c>
      <c r="B523" t="s">
        <v>29</v>
      </c>
      <c r="C523">
        <v>0</v>
      </c>
      <c r="D523">
        <v>19.43</v>
      </c>
      <c r="E523">
        <f>24.5+273</f>
        <v>297.5</v>
      </c>
      <c r="F523">
        <f>273+18.7</f>
        <v>291.7</v>
      </c>
      <c r="G523">
        <v>293.5</v>
      </c>
      <c r="H523">
        <v>12.5</v>
      </c>
      <c r="I523">
        <f t="shared" ref="I523:I529" si="119">0.375*27.5*27.5/1000</f>
        <v>0.28359374999999998</v>
      </c>
    </row>
    <row r="524" spans="1:9" ht="20.100000000000001" customHeight="1">
      <c r="A524" s="3" t="s">
        <v>72</v>
      </c>
      <c r="B524" t="s">
        <v>29</v>
      </c>
      <c r="C524">
        <v>15</v>
      </c>
      <c r="D524">
        <v>31.663</v>
      </c>
      <c r="E524">
        <f>24.5+273</f>
        <v>297.5</v>
      </c>
      <c r="F524">
        <f>273+18.7</f>
        <v>291.7</v>
      </c>
      <c r="G524">
        <v>293.5</v>
      </c>
      <c r="H524">
        <v>12.5</v>
      </c>
      <c r="I524">
        <f t="shared" si="119"/>
        <v>0.28359374999999998</v>
      </c>
    </row>
    <row r="525" spans="1:9" ht="20.100000000000001" customHeight="1">
      <c r="A525" s="3" t="s">
        <v>72</v>
      </c>
      <c r="B525" t="s">
        <v>29</v>
      </c>
      <c r="C525">
        <v>30</v>
      </c>
      <c r="D525">
        <v>39.898000000000003</v>
      </c>
      <c r="E525">
        <f>24.5+273</f>
        <v>297.5</v>
      </c>
      <c r="F525">
        <f>273+18.7</f>
        <v>291.7</v>
      </c>
      <c r="G525">
        <v>293.5</v>
      </c>
      <c r="H525">
        <v>12.5</v>
      </c>
      <c r="I525">
        <f t="shared" si="119"/>
        <v>0.28359374999999998</v>
      </c>
    </row>
    <row r="526" spans="1:9" ht="20.100000000000001" customHeight="1">
      <c r="A526" s="3" t="s">
        <v>72</v>
      </c>
      <c r="B526" t="s">
        <v>29</v>
      </c>
      <c r="C526">
        <v>45</v>
      </c>
      <c r="D526">
        <v>48.951999999999998</v>
      </c>
      <c r="E526">
        <f>24.5+273</f>
        <v>297.5</v>
      </c>
      <c r="F526">
        <f>273+18.7</f>
        <v>291.7</v>
      </c>
      <c r="G526">
        <v>293.5</v>
      </c>
      <c r="H526">
        <v>12.5</v>
      </c>
      <c r="I526">
        <f t="shared" si="119"/>
        <v>0.28359374999999998</v>
      </c>
    </row>
    <row r="527" spans="1:9" ht="20.100000000000001" customHeight="1">
      <c r="A527" s="3" t="s">
        <v>72</v>
      </c>
      <c r="B527" t="s">
        <v>30</v>
      </c>
      <c r="C527" t="s">
        <v>9</v>
      </c>
      <c r="D527">
        <v>16.954999999999998</v>
      </c>
      <c r="E527">
        <f>24.5+273</f>
        <v>297.5</v>
      </c>
      <c r="F527">
        <f>20.6+273</f>
        <v>293.60000000000002</v>
      </c>
      <c r="G527">
        <v>293.5</v>
      </c>
      <c r="H527">
        <v>4.4000000000000004</v>
      </c>
      <c r="I527">
        <f>3*27.5*27.5/1000</f>
        <v>2.2687499999999998</v>
      </c>
    </row>
    <row r="528" spans="1:9" ht="20.100000000000001" customHeight="1">
      <c r="A528" s="3" t="s">
        <v>72</v>
      </c>
      <c r="B528" t="s">
        <v>30</v>
      </c>
      <c r="C528">
        <v>0</v>
      </c>
      <c r="D528">
        <v>22.097000000000001</v>
      </c>
      <c r="E528">
        <f>24.5+273</f>
        <v>297.5</v>
      </c>
      <c r="F528">
        <f>20.6+273</f>
        <v>293.60000000000002</v>
      </c>
      <c r="G528">
        <v>293.5</v>
      </c>
      <c r="H528">
        <v>4.4000000000000004</v>
      </c>
      <c r="I528">
        <f t="shared" ref="I528:I534" si="120">3*27.5*27.5/1000</f>
        <v>2.2687499999999998</v>
      </c>
    </row>
    <row r="529" spans="1:9" ht="20.100000000000001" customHeight="1">
      <c r="A529" s="3" t="s">
        <v>72</v>
      </c>
      <c r="B529" t="s">
        <v>30</v>
      </c>
      <c r="C529">
        <v>15</v>
      </c>
      <c r="D529">
        <v>46.194000000000003</v>
      </c>
      <c r="E529">
        <f>24.5+273</f>
        <v>297.5</v>
      </c>
      <c r="F529">
        <f>20.6+273</f>
        <v>293.60000000000002</v>
      </c>
      <c r="G529">
        <v>293.5</v>
      </c>
      <c r="H529">
        <v>4.4000000000000004</v>
      </c>
      <c r="I529">
        <f t="shared" si="120"/>
        <v>2.2687499999999998</v>
      </c>
    </row>
    <row r="530" spans="1:9" ht="20.100000000000001" customHeight="1">
      <c r="A530" s="3" t="s">
        <v>72</v>
      </c>
      <c r="B530" t="s">
        <v>30</v>
      </c>
      <c r="C530">
        <v>30</v>
      </c>
      <c r="D530">
        <v>65.807000000000002</v>
      </c>
      <c r="E530">
        <f>24.5+273</f>
        <v>297.5</v>
      </c>
      <c r="F530">
        <f>20.6+273</f>
        <v>293.60000000000002</v>
      </c>
      <c r="G530">
        <v>293.5</v>
      </c>
      <c r="H530">
        <v>4.4000000000000004</v>
      </c>
      <c r="I530">
        <f t="shared" si="120"/>
        <v>2.2687499999999998</v>
      </c>
    </row>
    <row r="531" spans="1:9" ht="20.100000000000001" customHeight="1">
      <c r="A531" s="3" t="s">
        <v>72</v>
      </c>
      <c r="B531" t="s">
        <v>30</v>
      </c>
      <c r="C531">
        <v>45</v>
      </c>
      <c r="D531">
        <v>84.347999999999999</v>
      </c>
      <c r="E531">
        <f>24.5+273</f>
        <v>297.5</v>
      </c>
      <c r="F531">
        <f>20.6+273</f>
        <v>293.60000000000002</v>
      </c>
      <c r="G531">
        <v>293.5</v>
      </c>
      <c r="H531">
        <v>4.4000000000000004</v>
      </c>
      <c r="I531">
        <f t="shared" si="120"/>
        <v>2.2687499999999998</v>
      </c>
    </row>
    <row r="532" spans="1:9" ht="20.100000000000001" customHeight="1">
      <c r="A532" s="3" t="s">
        <v>72</v>
      </c>
      <c r="B532" t="s">
        <v>31</v>
      </c>
      <c r="C532" t="s">
        <v>9</v>
      </c>
      <c r="D532">
        <v>17.408000000000001</v>
      </c>
      <c r="E532">
        <f>24.5+273</f>
        <v>297.5</v>
      </c>
      <c r="F532">
        <f>20.8+273</f>
        <v>293.8</v>
      </c>
      <c r="G532">
        <v>293.5</v>
      </c>
      <c r="H532">
        <v>12.5</v>
      </c>
      <c r="I532">
        <f>3.5*27.5*27.5/1000</f>
        <v>2.6468750000000001</v>
      </c>
    </row>
    <row r="533" spans="1:9" ht="20.100000000000001" customHeight="1">
      <c r="A533" s="3" t="s">
        <v>72</v>
      </c>
      <c r="B533" t="s">
        <v>31</v>
      </c>
      <c r="C533">
        <v>0</v>
      </c>
      <c r="D533">
        <v>19.382000000000001</v>
      </c>
      <c r="E533">
        <f>24.5+273</f>
        <v>297.5</v>
      </c>
      <c r="F533">
        <f>20.8+273</f>
        <v>293.8</v>
      </c>
      <c r="G533">
        <v>293.5</v>
      </c>
      <c r="H533">
        <v>12.5</v>
      </c>
      <c r="I533">
        <f t="shared" ref="I533:I539" si="121">3.5*27.5*27.5/1000</f>
        <v>2.6468750000000001</v>
      </c>
    </row>
    <row r="534" spans="1:9" ht="20.100000000000001" customHeight="1">
      <c r="A534" s="3" t="s">
        <v>72</v>
      </c>
      <c r="B534" t="s">
        <v>31</v>
      </c>
      <c r="C534">
        <v>15</v>
      </c>
      <c r="D534">
        <v>29.256</v>
      </c>
      <c r="E534">
        <f>24.5+273</f>
        <v>297.5</v>
      </c>
      <c r="F534">
        <f>20.8+273</f>
        <v>293.8</v>
      </c>
      <c r="G534">
        <v>293.5</v>
      </c>
      <c r="H534">
        <v>12.5</v>
      </c>
      <c r="I534">
        <f t="shared" si="121"/>
        <v>2.6468750000000001</v>
      </c>
    </row>
    <row r="535" spans="1:9" ht="20.100000000000001" customHeight="1">
      <c r="A535" s="3" t="s">
        <v>72</v>
      </c>
      <c r="B535" t="s">
        <v>31</v>
      </c>
      <c r="C535">
        <v>30</v>
      </c>
      <c r="D535">
        <v>37.822000000000003</v>
      </c>
      <c r="E535">
        <f>24.5+273</f>
        <v>297.5</v>
      </c>
      <c r="F535">
        <f>20.8+273</f>
        <v>293.8</v>
      </c>
      <c r="G535">
        <v>293.5</v>
      </c>
      <c r="H535">
        <v>12.5</v>
      </c>
      <c r="I535">
        <f t="shared" si="121"/>
        <v>2.6468750000000001</v>
      </c>
    </row>
    <row r="536" spans="1:9" ht="20.100000000000001" customHeight="1">
      <c r="A536" s="3" t="s">
        <v>72</v>
      </c>
      <c r="B536" t="s">
        <v>31</v>
      </c>
      <c r="C536">
        <v>45</v>
      </c>
      <c r="D536">
        <v>47.07</v>
      </c>
      <c r="E536">
        <f>24.5+273</f>
        <v>297.5</v>
      </c>
      <c r="F536">
        <f>20.8+273</f>
        <v>293.8</v>
      </c>
      <c r="G536">
        <v>293.5</v>
      </c>
      <c r="H536">
        <v>12.5</v>
      </c>
      <c r="I536">
        <f t="shared" si="121"/>
        <v>2.6468750000000001</v>
      </c>
    </row>
    <row r="537" spans="1:9" ht="20.100000000000001" customHeight="1">
      <c r="A537" s="3" t="s">
        <v>72</v>
      </c>
      <c r="B537" t="s">
        <v>32</v>
      </c>
      <c r="C537" t="s">
        <v>9</v>
      </c>
      <c r="D537">
        <v>16.529</v>
      </c>
      <c r="E537">
        <f>24.5+273</f>
        <v>297.5</v>
      </c>
      <c r="F537">
        <f>20.4+273</f>
        <v>293.39999999999998</v>
      </c>
      <c r="G537">
        <v>293.5</v>
      </c>
      <c r="H537">
        <v>12.5</v>
      </c>
      <c r="I537">
        <f>0.875*27.5*27.5/1000</f>
        <v>0.66171875000000002</v>
      </c>
    </row>
    <row r="538" spans="1:9" ht="20.100000000000001" customHeight="1">
      <c r="A538" s="3" t="s">
        <v>72</v>
      </c>
      <c r="B538" t="s">
        <v>32</v>
      </c>
      <c r="C538">
        <v>0</v>
      </c>
      <c r="D538">
        <v>18.257000000000001</v>
      </c>
      <c r="E538">
        <f>24.5+273</f>
        <v>297.5</v>
      </c>
      <c r="F538">
        <f>20.4+273</f>
        <v>293.39999999999998</v>
      </c>
      <c r="G538">
        <v>293.5</v>
      </c>
      <c r="H538">
        <v>12.5</v>
      </c>
      <c r="I538">
        <f t="shared" ref="I538:I544" si="122">0.875*27.5*27.5/1000</f>
        <v>0.66171875000000002</v>
      </c>
    </row>
    <row r="539" spans="1:9" ht="20.100000000000001" customHeight="1">
      <c r="A539" s="3" t="s">
        <v>72</v>
      </c>
      <c r="B539" t="s">
        <v>32</v>
      </c>
      <c r="C539">
        <v>15</v>
      </c>
      <c r="D539">
        <v>31.268000000000001</v>
      </c>
      <c r="E539">
        <f>24.5+273</f>
        <v>297.5</v>
      </c>
      <c r="F539">
        <f>20.4+273</f>
        <v>293.39999999999998</v>
      </c>
      <c r="G539">
        <v>293.5</v>
      </c>
      <c r="H539">
        <v>12.5</v>
      </c>
      <c r="I539">
        <f t="shared" si="122"/>
        <v>0.66171875000000002</v>
      </c>
    </row>
    <row r="540" spans="1:9" ht="20.100000000000001" customHeight="1">
      <c r="A540" s="3" t="s">
        <v>72</v>
      </c>
      <c r="B540" t="s">
        <v>32</v>
      </c>
      <c r="C540">
        <v>30</v>
      </c>
      <c r="D540">
        <v>42.804000000000002</v>
      </c>
      <c r="E540">
        <f>24.5+273</f>
        <v>297.5</v>
      </c>
      <c r="F540">
        <f>20.4+273</f>
        <v>293.39999999999998</v>
      </c>
      <c r="G540">
        <v>293.5</v>
      </c>
      <c r="H540">
        <v>12.5</v>
      </c>
      <c r="I540">
        <f t="shared" si="122"/>
        <v>0.66171875000000002</v>
      </c>
    </row>
    <row r="541" spans="1:9" ht="20.100000000000001" customHeight="1">
      <c r="A541" s="3" t="s">
        <v>72</v>
      </c>
      <c r="B541" t="s">
        <v>32</v>
      </c>
      <c r="C541">
        <v>45</v>
      </c>
      <c r="D541">
        <v>56.146000000000001</v>
      </c>
      <c r="E541">
        <f>24.5+273</f>
        <v>297.5</v>
      </c>
      <c r="F541">
        <f>20.4+273</f>
        <v>293.39999999999998</v>
      </c>
      <c r="G541">
        <v>293.5</v>
      </c>
      <c r="H541">
        <v>12.5</v>
      </c>
      <c r="I541">
        <f t="shared" si="122"/>
        <v>0.66171875000000002</v>
      </c>
    </row>
    <row r="542" spans="1:9" ht="20.100000000000001" customHeight="1">
      <c r="A542" s="3" t="s">
        <v>72</v>
      </c>
      <c r="B542" s="7" t="s">
        <v>33</v>
      </c>
      <c r="C542" s="7" t="s">
        <v>9</v>
      </c>
      <c r="D542" s="10" t="s">
        <v>37</v>
      </c>
      <c r="E542" s="10" t="s">
        <v>37</v>
      </c>
      <c r="F542" s="10" t="s">
        <v>37</v>
      </c>
      <c r="G542" s="10" t="s">
        <v>37</v>
      </c>
      <c r="H542" s="10" t="s">
        <v>37</v>
      </c>
      <c r="I542" s="10" t="s">
        <v>37</v>
      </c>
    </row>
    <row r="543" spans="1:9" ht="20.100000000000001" customHeight="1">
      <c r="A543" s="3" t="s">
        <v>72</v>
      </c>
      <c r="B543" s="7" t="s">
        <v>33</v>
      </c>
      <c r="C543" s="7">
        <v>0</v>
      </c>
      <c r="D543" s="10" t="s">
        <v>37</v>
      </c>
      <c r="E543" s="10" t="s">
        <v>37</v>
      </c>
      <c r="F543" s="10" t="s">
        <v>37</v>
      </c>
      <c r="G543" s="10" t="s">
        <v>37</v>
      </c>
      <c r="H543" s="10" t="s">
        <v>37</v>
      </c>
      <c r="I543" s="10" t="s">
        <v>37</v>
      </c>
    </row>
    <row r="544" spans="1:9" ht="20.100000000000001" customHeight="1">
      <c r="A544" s="3" t="s">
        <v>72</v>
      </c>
      <c r="B544" s="7" t="s">
        <v>33</v>
      </c>
      <c r="C544" s="7">
        <v>15</v>
      </c>
      <c r="D544" s="10" t="s">
        <v>37</v>
      </c>
      <c r="E544" s="10" t="s">
        <v>37</v>
      </c>
      <c r="F544" s="10" t="s">
        <v>37</v>
      </c>
      <c r="G544" s="10" t="s">
        <v>37</v>
      </c>
      <c r="H544" s="10" t="s">
        <v>37</v>
      </c>
      <c r="I544" s="10" t="s">
        <v>37</v>
      </c>
    </row>
    <row r="545" spans="1:9" ht="20.100000000000001" customHeight="1">
      <c r="A545" s="3" t="s">
        <v>72</v>
      </c>
      <c r="B545" s="7" t="s">
        <v>33</v>
      </c>
      <c r="C545" s="7">
        <v>30</v>
      </c>
      <c r="D545" s="10" t="s">
        <v>37</v>
      </c>
      <c r="E545" s="10" t="s">
        <v>37</v>
      </c>
      <c r="F545" s="10" t="s">
        <v>37</v>
      </c>
      <c r="G545" s="10" t="s">
        <v>37</v>
      </c>
      <c r="H545" s="10" t="s">
        <v>37</v>
      </c>
      <c r="I545" s="10" t="s">
        <v>37</v>
      </c>
    </row>
    <row r="546" spans="1:9" ht="20.100000000000001" customHeight="1">
      <c r="A546" s="3" t="s">
        <v>72</v>
      </c>
      <c r="B546" s="7" t="s">
        <v>33</v>
      </c>
      <c r="C546" s="7">
        <v>45</v>
      </c>
      <c r="D546" s="10" t="s">
        <v>37</v>
      </c>
      <c r="E546" s="10" t="s">
        <v>37</v>
      </c>
      <c r="F546" s="10" t="s">
        <v>37</v>
      </c>
      <c r="G546" s="10" t="s">
        <v>37</v>
      </c>
      <c r="H546" s="10" t="s">
        <v>37</v>
      </c>
      <c r="I546" s="10" t="s">
        <v>37</v>
      </c>
    </row>
    <row r="547" spans="1:9" ht="20.100000000000001" customHeight="1">
      <c r="A547" s="3" t="s">
        <v>72</v>
      </c>
      <c r="B547" s="7" t="s">
        <v>34</v>
      </c>
      <c r="C547" s="7" t="s">
        <v>9</v>
      </c>
      <c r="D547" s="10" t="s">
        <v>37</v>
      </c>
      <c r="E547" s="10" t="s">
        <v>37</v>
      </c>
      <c r="F547" s="10" t="s">
        <v>37</v>
      </c>
      <c r="G547" s="10" t="s">
        <v>37</v>
      </c>
      <c r="H547" s="10" t="s">
        <v>37</v>
      </c>
      <c r="I547" s="10" t="s">
        <v>37</v>
      </c>
    </row>
    <row r="548" spans="1:9" ht="20.100000000000001" customHeight="1">
      <c r="A548" s="3" t="s">
        <v>72</v>
      </c>
      <c r="B548" s="7" t="s">
        <v>34</v>
      </c>
      <c r="C548" s="7">
        <v>0</v>
      </c>
      <c r="D548" s="10" t="s">
        <v>37</v>
      </c>
      <c r="E548" s="10" t="s">
        <v>37</v>
      </c>
      <c r="F548" s="10" t="s">
        <v>37</v>
      </c>
      <c r="G548" s="10" t="s">
        <v>37</v>
      </c>
      <c r="H548" s="10" t="s">
        <v>37</v>
      </c>
      <c r="I548" s="10" t="s">
        <v>37</v>
      </c>
    </row>
    <row r="549" spans="1:9" ht="20.100000000000001" customHeight="1">
      <c r="A549" s="3" t="s">
        <v>72</v>
      </c>
      <c r="B549" s="7" t="s">
        <v>34</v>
      </c>
      <c r="C549" s="7">
        <v>15</v>
      </c>
      <c r="D549" s="10" t="s">
        <v>37</v>
      </c>
      <c r="E549" s="10" t="s">
        <v>37</v>
      </c>
      <c r="F549" s="10" t="s">
        <v>37</v>
      </c>
      <c r="G549" s="10" t="s">
        <v>37</v>
      </c>
      <c r="H549" s="10" t="s">
        <v>37</v>
      </c>
      <c r="I549" s="10" t="s">
        <v>37</v>
      </c>
    </row>
    <row r="550" spans="1:9" ht="20.100000000000001" customHeight="1">
      <c r="A550" s="3" t="s">
        <v>72</v>
      </c>
      <c r="B550" s="7" t="s">
        <v>34</v>
      </c>
      <c r="C550" s="7">
        <v>30</v>
      </c>
      <c r="D550" s="10" t="s">
        <v>37</v>
      </c>
      <c r="E550" s="10" t="s">
        <v>37</v>
      </c>
      <c r="F550" s="10" t="s">
        <v>37</v>
      </c>
      <c r="G550" s="10" t="s">
        <v>37</v>
      </c>
      <c r="H550" s="10" t="s">
        <v>37</v>
      </c>
      <c r="I550" s="10" t="s">
        <v>37</v>
      </c>
    </row>
    <row r="551" spans="1:9" ht="20.100000000000001" customHeight="1">
      <c r="A551" s="3" t="s">
        <v>72</v>
      </c>
      <c r="B551" s="7" t="s">
        <v>34</v>
      </c>
      <c r="C551" s="7">
        <v>45</v>
      </c>
      <c r="D551" s="10" t="s">
        <v>37</v>
      </c>
      <c r="E551" s="10" t="s">
        <v>37</v>
      </c>
      <c r="F551" s="10" t="s">
        <v>37</v>
      </c>
      <c r="G551" s="10" t="s">
        <v>37</v>
      </c>
      <c r="H551" s="10" t="s">
        <v>37</v>
      </c>
      <c r="I551" s="10" t="s">
        <v>37</v>
      </c>
    </row>
    <row r="552" spans="1:9" ht="20.100000000000001" customHeight="1">
      <c r="A552" s="3" t="s">
        <v>72</v>
      </c>
      <c r="B552" s="7" t="s">
        <v>35</v>
      </c>
      <c r="C552" s="7" t="s">
        <v>9</v>
      </c>
      <c r="D552" s="10" t="s">
        <v>37</v>
      </c>
      <c r="E552" s="10" t="s">
        <v>37</v>
      </c>
      <c r="F552" s="10" t="s">
        <v>37</v>
      </c>
      <c r="G552" s="10" t="s">
        <v>37</v>
      </c>
      <c r="H552" s="10" t="s">
        <v>37</v>
      </c>
      <c r="I552" s="10" t="s">
        <v>37</v>
      </c>
    </row>
    <row r="553" spans="1:9" ht="20.100000000000001" customHeight="1">
      <c r="A553" s="3" t="s">
        <v>72</v>
      </c>
      <c r="B553" s="7" t="s">
        <v>35</v>
      </c>
      <c r="C553" s="7">
        <v>0</v>
      </c>
      <c r="D553" s="10" t="s">
        <v>37</v>
      </c>
      <c r="E553" s="10" t="s">
        <v>37</v>
      </c>
      <c r="F553" s="10" t="s">
        <v>37</v>
      </c>
      <c r="G553" s="10" t="s">
        <v>37</v>
      </c>
      <c r="H553" s="10" t="s">
        <v>37</v>
      </c>
      <c r="I553" s="10" t="s">
        <v>37</v>
      </c>
    </row>
    <row r="554" spans="1:9" ht="20.100000000000001" customHeight="1">
      <c r="A554" s="3" t="s">
        <v>72</v>
      </c>
      <c r="B554" s="7" t="s">
        <v>35</v>
      </c>
      <c r="C554" s="7">
        <v>15</v>
      </c>
      <c r="D554" s="10" t="s">
        <v>37</v>
      </c>
      <c r="E554" s="10" t="s">
        <v>37</v>
      </c>
      <c r="F554" s="10" t="s">
        <v>37</v>
      </c>
      <c r="G554" s="10" t="s">
        <v>37</v>
      </c>
      <c r="H554" s="10" t="s">
        <v>37</v>
      </c>
      <c r="I554" s="10" t="s">
        <v>37</v>
      </c>
    </row>
    <row r="555" spans="1:9" ht="20.100000000000001" customHeight="1">
      <c r="A555" s="3" t="s">
        <v>72</v>
      </c>
      <c r="B555" s="7" t="s">
        <v>35</v>
      </c>
      <c r="C555" s="7">
        <v>30</v>
      </c>
      <c r="D555" s="10" t="s">
        <v>37</v>
      </c>
      <c r="E555" s="10" t="s">
        <v>37</v>
      </c>
      <c r="F555" s="10" t="s">
        <v>37</v>
      </c>
      <c r="G555" s="10" t="s">
        <v>37</v>
      </c>
      <c r="H555" s="10" t="s">
        <v>37</v>
      </c>
      <c r="I555" s="10" t="s">
        <v>37</v>
      </c>
    </row>
    <row r="556" spans="1:9" ht="20.100000000000001" customHeight="1">
      <c r="A556" s="3" t="s">
        <v>72</v>
      </c>
      <c r="B556" s="7" t="s">
        <v>35</v>
      </c>
      <c r="C556" s="7">
        <v>45</v>
      </c>
      <c r="D556" s="10" t="s">
        <v>37</v>
      </c>
      <c r="E556" s="10" t="s">
        <v>37</v>
      </c>
      <c r="F556" s="10" t="s">
        <v>37</v>
      </c>
      <c r="G556" s="10" t="s">
        <v>37</v>
      </c>
      <c r="H556" s="10" t="s">
        <v>37</v>
      </c>
      <c r="I556" s="10" t="s">
        <v>37</v>
      </c>
    </row>
    <row r="557" spans="1:9" ht="20.100000000000001" customHeight="1">
      <c r="A557" s="3" t="s">
        <v>72</v>
      </c>
      <c r="B557" s="7" t="s">
        <v>36</v>
      </c>
      <c r="C557" s="7" t="s">
        <v>9</v>
      </c>
      <c r="D557" s="10" t="s">
        <v>37</v>
      </c>
      <c r="E557" s="10" t="s">
        <v>37</v>
      </c>
      <c r="F557" s="10" t="s">
        <v>37</v>
      </c>
      <c r="G557" s="10" t="s">
        <v>37</v>
      </c>
      <c r="H557" s="10" t="s">
        <v>37</v>
      </c>
      <c r="I557" s="10" t="s">
        <v>37</v>
      </c>
    </row>
    <row r="558" spans="1:9" ht="20.100000000000001" customHeight="1">
      <c r="A558" s="3" t="s">
        <v>72</v>
      </c>
      <c r="B558" s="7" t="s">
        <v>36</v>
      </c>
      <c r="C558" s="7">
        <v>0</v>
      </c>
      <c r="D558" s="10" t="s">
        <v>37</v>
      </c>
      <c r="E558" s="10" t="s">
        <v>37</v>
      </c>
      <c r="F558" s="10" t="s">
        <v>37</v>
      </c>
      <c r="G558" s="10" t="s">
        <v>37</v>
      </c>
      <c r="H558" s="10" t="s">
        <v>37</v>
      </c>
      <c r="I558" s="10" t="s">
        <v>37</v>
      </c>
    </row>
    <row r="559" spans="1:9" ht="20.100000000000001" customHeight="1">
      <c r="A559" s="3" t="s">
        <v>72</v>
      </c>
      <c r="B559" s="7" t="s">
        <v>36</v>
      </c>
      <c r="C559" s="7">
        <v>15</v>
      </c>
      <c r="D559" s="10" t="s">
        <v>37</v>
      </c>
      <c r="E559" s="10" t="s">
        <v>37</v>
      </c>
      <c r="F559" s="10" t="s">
        <v>37</v>
      </c>
      <c r="G559" s="10" t="s">
        <v>37</v>
      </c>
      <c r="H559" s="10" t="s">
        <v>37</v>
      </c>
      <c r="I559" s="10" t="s">
        <v>37</v>
      </c>
    </row>
    <row r="560" spans="1:9" ht="20.100000000000001" customHeight="1">
      <c r="A560" s="3" t="s">
        <v>72</v>
      </c>
      <c r="B560" s="7" t="s">
        <v>36</v>
      </c>
      <c r="C560" s="7">
        <v>30</v>
      </c>
      <c r="D560" s="10" t="s">
        <v>37</v>
      </c>
      <c r="E560" s="10" t="s">
        <v>37</v>
      </c>
      <c r="F560" s="10" t="s">
        <v>37</v>
      </c>
      <c r="G560" s="10" t="s">
        <v>37</v>
      </c>
      <c r="H560" s="10" t="s">
        <v>37</v>
      </c>
      <c r="I560" s="10" t="s">
        <v>37</v>
      </c>
    </row>
    <row r="561" spans="1:9" ht="20.100000000000001" customHeight="1">
      <c r="A561" s="3" t="s">
        <v>72</v>
      </c>
      <c r="B561" s="7" t="s">
        <v>36</v>
      </c>
      <c r="C561" s="7">
        <v>45</v>
      </c>
      <c r="D561" s="10" t="s">
        <v>37</v>
      </c>
      <c r="E561" s="10" t="s">
        <v>37</v>
      </c>
      <c r="F561" s="10" t="s">
        <v>37</v>
      </c>
      <c r="G561" s="10" t="s">
        <v>37</v>
      </c>
      <c r="H561" s="10" t="s">
        <v>37</v>
      </c>
      <c r="I561" s="10" t="s">
        <v>37</v>
      </c>
    </row>
    <row r="592" spans="9:9" ht="20.100000000000001" customHeight="1">
      <c r="I592" s="7" t="s">
        <v>37</v>
      </c>
    </row>
    <row r="593" spans="9:9" ht="20.100000000000001" customHeight="1">
      <c r="I593" s="7" t="s">
        <v>37</v>
      </c>
    </row>
    <row r="594" spans="9:9" ht="20.100000000000001" customHeight="1">
      <c r="I594" s="7" t="s">
        <v>37</v>
      </c>
    </row>
    <row r="595" spans="9:9" ht="20.100000000000001" customHeight="1">
      <c r="I595" s="7" t="s">
        <v>37</v>
      </c>
    </row>
    <row r="596" spans="9:9" ht="20.100000000000001" customHeight="1">
      <c r="I596" s="7" t="s">
        <v>37</v>
      </c>
    </row>
    <row r="607" spans="9:9" ht="20.100000000000001" customHeight="1">
      <c r="I607" s="7" t="s">
        <v>37</v>
      </c>
    </row>
    <row r="608" spans="9:9" ht="20.100000000000001" customHeight="1">
      <c r="I608" s="7" t="s">
        <v>37</v>
      </c>
    </row>
    <row r="609" spans="9:9" ht="20.100000000000001" customHeight="1">
      <c r="I609" s="7" t="s">
        <v>37</v>
      </c>
    </row>
    <row r="610" spans="9:9" ht="20.100000000000001" customHeight="1">
      <c r="I610" s="7" t="s">
        <v>37</v>
      </c>
    </row>
    <row r="611" spans="9:9" ht="20.100000000000001" customHeight="1">
      <c r="I611" s="7" t="s">
        <v>37</v>
      </c>
    </row>
    <row r="612" spans="9:9" ht="20.100000000000001" customHeight="1">
      <c r="I612" s="7" t="s">
        <v>37</v>
      </c>
    </row>
    <row r="613" spans="9:9" ht="20.100000000000001" customHeight="1">
      <c r="I613" s="7" t="s">
        <v>37</v>
      </c>
    </row>
    <row r="614" spans="9:9" ht="20.100000000000001" customHeight="1">
      <c r="I614" s="7" t="s">
        <v>37</v>
      </c>
    </row>
    <row r="615" spans="9:9" ht="20.100000000000001" customHeight="1">
      <c r="I615" s="7" t="s">
        <v>37</v>
      </c>
    </row>
    <row r="616" spans="9:9" ht="20.100000000000001" customHeight="1">
      <c r="I616" s="7" t="s">
        <v>37</v>
      </c>
    </row>
  </sheetData>
  <dataValidations count="1">
    <dataValidation operator="equal" allowBlank="1" showInputMessage="1" showErrorMessage="1" sqref="A1:A14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"/>
  <sheetViews>
    <sheetView topLeftCell="A76" workbookViewId="0">
      <selection activeCell="A80" sqref="A80:A108"/>
    </sheetView>
  </sheetViews>
  <sheetFormatPr defaultRowHeight="15"/>
  <sheetData>
    <row r="1" spans="1:3" ht="15.75" thickBot="1">
      <c r="A1" t="s">
        <v>0</v>
      </c>
      <c r="B1" t="s">
        <v>67</v>
      </c>
      <c r="C1" t="s">
        <v>2</v>
      </c>
    </row>
    <row r="2" spans="1:3" ht="15.75" thickBot="1">
      <c r="A2" s="3" t="s">
        <v>38</v>
      </c>
      <c r="B2" s="6">
        <v>1000</v>
      </c>
      <c r="C2" s="6">
        <v>33.344999999999999</v>
      </c>
    </row>
    <row r="3" spans="1:3" ht="15.75" thickBot="1">
      <c r="A3" s="3" t="s">
        <v>38</v>
      </c>
      <c r="B3" s="6">
        <v>1000</v>
      </c>
      <c r="C3" s="6">
        <v>34.109000000000002</v>
      </c>
    </row>
    <row r="4" spans="1:3" ht="15.75" thickBot="1">
      <c r="A4" s="3" t="s">
        <v>38</v>
      </c>
      <c r="B4" s="6">
        <v>1000</v>
      </c>
      <c r="C4" s="6">
        <v>34.037999999999997</v>
      </c>
    </row>
    <row r="5" spans="1:3" ht="15.75" thickBot="1">
      <c r="A5" s="3" t="s">
        <v>38</v>
      </c>
      <c r="B5" s="6">
        <v>1000</v>
      </c>
      <c r="C5" s="6">
        <v>33.914000000000001</v>
      </c>
    </row>
    <row r="6" spans="1:3" ht="15.75" thickBot="1">
      <c r="A6" s="3" t="s">
        <v>38</v>
      </c>
      <c r="B6" s="6">
        <v>1000</v>
      </c>
      <c r="C6" s="6">
        <v>33.914000000000001</v>
      </c>
    </row>
    <row r="7" spans="1:3" ht="15.75" thickBot="1">
      <c r="A7" s="3" t="s">
        <v>38</v>
      </c>
      <c r="B7" s="6">
        <v>1000</v>
      </c>
      <c r="C7" s="6">
        <v>34.039000000000001</v>
      </c>
    </row>
    <row r="8" spans="1:3" ht="15.75" thickBot="1">
      <c r="A8" s="3" t="s">
        <v>38</v>
      </c>
      <c r="B8" s="6">
        <v>1000</v>
      </c>
      <c r="C8" s="6">
        <v>33.652999999999999</v>
      </c>
    </row>
    <row r="9" spans="1:3" ht="15.75" thickBot="1">
      <c r="A9" s="3" t="s">
        <v>38</v>
      </c>
      <c r="B9" s="6">
        <v>1000</v>
      </c>
      <c r="C9" s="6">
        <v>33.207000000000001</v>
      </c>
    </row>
    <row r="10" spans="1:3" ht="15.75" thickBot="1">
      <c r="A10" s="3" t="s">
        <v>38</v>
      </c>
      <c r="B10" s="6">
        <v>1000</v>
      </c>
      <c r="C10" s="6">
        <v>33.731999999999999</v>
      </c>
    </row>
    <row r="11" spans="1:3" ht="15.75" thickBot="1">
      <c r="A11" s="3" t="s">
        <v>38</v>
      </c>
      <c r="B11" s="6">
        <v>2500</v>
      </c>
      <c r="C11" s="6">
        <v>84.551000000000002</v>
      </c>
    </row>
    <row r="12" spans="1:3" ht="15.75" thickBot="1">
      <c r="A12" s="3" t="s">
        <v>38</v>
      </c>
      <c r="B12" s="6">
        <v>2500</v>
      </c>
      <c r="C12" s="6">
        <v>84.921000000000006</v>
      </c>
    </row>
    <row r="13" spans="1:3" ht="15.75" thickBot="1">
      <c r="A13" s="3" t="s">
        <v>38</v>
      </c>
      <c r="B13" s="6">
        <v>2500</v>
      </c>
      <c r="C13" s="6">
        <v>83.905000000000001</v>
      </c>
    </row>
    <row r="14" spans="1:3" ht="15.75" thickBot="1">
      <c r="A14" s="3" t="s">
        <v>38</v>
      </c>
      <c r="B14" s="6">
        <v>2500</v>
      </c>
      <c r="C14" s="14">
        <v>83.844999999999999</v>
      </c>
    </row>
    <row r="15" spans="1:3" ht="15.75" thickBot="1">
      <c r="A15" s="3" t="s">
        <v>38</v>
      </c>
      <c r="B15" s="6">
        <v>2500</v>
      </c>
      <c r="C15" s="6">
        <v>84.227999999999994</v>
      </c>
    </row>
    <row r="16" spans="1:3" ht="15.75" thickBot="1">
      <c r="A16" s="3" t="s">
        <v>38</v>
      </c>
      <c r="B16" s="6">
        <v>2500</v>
      </c>
      <c r="C16" s="6">
        <v>84.132999999999996</v>
      </c>
    </row>
    <row r="17" spans="1:3" ht="15.75" thickBot="1">
      <c r="A17" s="3" t="s">
        <v>38</v>
      </c>
      <c r="B17" s="6">
        <v>2500</v>
      </c>
      <c r="C17" s="6">
        <v>80.992999999999995</v>
      </c>
    </row>
    <row r="18" spans="1:3" ht="15.75" thickBot="1">
      <c r="A18" s="3" t="s">
        <v>38</v>
      </c>
      <c r="B18" s="6">
        <v>2500</v>
      </c>
      <c r="C18" s="6">
        <v>82.581999999999994</v>
      </c>
    </row>
    <row r="19" spans="1:3" ht="15.75" thickBot="1">
      <c r="A19" s="3" t="s">
        <v>38</v>
      </c>
      <c r="B19" s="6">
        <v>2500</v>
      </c>
      <c r="C19" s="6">
        <v>81.388000000000005</v>
      </c>
    </row>
    <row r="20" spans="1:3" ht="15.75" thickBot="1">
      <c r="A20" s="3" t="s">
        <v>38</v>
      </c>
      <c r="B20" s="6">
        <v>2500</v>
      </c>
      <c r="C20" s="6">
        <v>80.721999999999994</v>
      </c>
    </row>
    <row r="21" spans="1:3">
      <c r="A21" s="3" t="s">
        <v>70</v>
      </c>
      <c r="B21">
        <v>1000</v>
      </c>
      <c r="C21">
        <v>33.887999999999998</v>
      </c>
    </row>
    <row r="22" spans="1:3">
      <c r="A22" s="3" t="s">
        <v>70</v>
      </c>
      <c r="B22">
        <v>1000</v>
      </c>
      <c r="C22">
        <v>33.601999999999997</v>
      </c>
    </row>
    <row r="23" spans="1:3">
      <c r="A23" s="3" t="s">
        <v>70</v>
      </c>
      <c r="B23">
        <v>1000</v>
      </c>
      <c r="C23">
        <v>34.543999999999997</v>
      </c>
    </row>
    <row r="24" spans="1:3">
      <c r="A24" s="3" t="s">
        <v>70</v>
      </c>
      <c r="B24">
        <v>1000</v>
      </c>
      <c r="C24">
        <v>34.146999999999998</v>
      </c>
    </row>
    <row r="25" spans="1:3">
      <c r="A25" s="3" t="s">
        <v>70</v>
      </c>
      <c r="B25">
        <v>1000</v>
      </c>
      <c r="C25">
        <v>34.884999999999998</v>
      </c>
    </row>
    <row r="26" spans="1:3">
      <c r="A26" s="3" t="s">
        <v>70</v>
      </c>
      <c r="B26">
        <v>1000</v>
      </c>
      <c r="C26">
        <v>34.646999999999998</v>
      </c>
    </row>
    <row r="27" spans="1:3">
      <c r="A27" s="3" t="s">
        <v>70</v>
      </c>
      <c r="B27">
        <v>1000</v>
      </c>
      <c r="C27">
        <v>34.896999999999998</v>
      </c>
    </row>
    <row r="28" spans="1:3">
      <c r="A28" s="3" t="s">
        <v>70</v>
      </c>
      <c r="B28">
        <v>1000</v>
      </c>
      <c r="C28">
        <v>35.06</v>
      </c>
    </row>
    <row r="29" spans="1:3">
      <c r="A29" s="3" t="s">
        <v>70</v>
      </c>
      <c r="B29">
        <v>1000</v>
      </c>
      <c r="C29">
        <v>35.026000000000003</v>
      </c>
    </row>
    <row r="30" spans="1:3">
      <c r="A30" s="3" t="s">
        <v>70</v>
      </c>
      <c r="B30">
        <v>1000</v>
      </c>
      <c r="C30">
        <v>34.939</v>
      </c>
    </row>
    <row r="31" spans="1:3">
      <c r="A31" s="3" t="s">
        <v>70</v>
      </c>
      <c r="B31">
        <v>1000</v>
      </c>
      <c r="C31">
        <v>34.884999999999998</v>
      </c>
    </row>
    <row r="32" spans="1:3">
      <c r="A32" s="3" t="s">
        <v>70</v>
      </c>
      <c r="B32">
        <v>2500</v>
      </c>
      <c r="C32">
        <v>85.215000000000003</v>
      </c>
    </row>
    <row r="33" spans="1:3">
      <c r="A33" s="3" t="s">
        <v>70</v>
      </c>
      <c r="B33">
        <v>2500</v>
      </c>
      <c r="C33">
        <v>83.141999999999996</v>
      </c>
    </row>
    <row r="34" spans="1:3">
      <c r="A34" s="3" t="s">
        <v>70</v>
      </c>
      <c r="B34">
        <v>2500</v>
      </c>
      <c r="C34">
        <v>85.231999999999999</v>
      </c>
    </row>
    <row r="35" spans="1:3">
      <c r="A35" s="3" t="s">
        <v>70</v>
      </c>
      <c r="B35">
        <v>2500</v>
      </c>
      <c r="C35">
        <v>85.317999999999998</v>
      </c>
    </row>
    <row r="36" spans="1:3">
      <c r="A36" s="3" t="s">
        <v>70</v>
      </c>
      <c r="B36">
        <v>2500</v>
      </c>
      <c r="C36">
        <v>84.692999999999998</v>
      </c>
    </row>
    <row r="37" spans="1:3">
      <c r="A37" s="3" t="s">
        <v>70</v>
      </c>
      <c r="B37">
        <v>2500</v>
      </c>
      <c r="C37">
        <v>85.991</v>
      </c>
    </row>
    <row r="38" spans="1:3">
      <c r="A38" s="3" t="s">
        <v>70</v>
      </c>
      <c r="B38">
        <v>2500</v>
      </c>
      <c r="C38">
        <v>86.308000000000007</v>
      </c>
    </row>
    <row r="39" spans="1:3">
      <c r="A39" s="3" t="s">
        <v>70</v>
      </c>
      <c r="B39">
        <v>2500</v>
      </c>
      <c r="C39">
        <v>85.694000000000003</v>
      </c>
    </row>
    <row r="40" spans="1:3">
      <c r="A40" s="3" t="s">
        <v>70</v>
      </c>
      <c r="B40">
        <v>2500</v>
      </c>
      <c r="C40">
        <v>85.926000000000002</v>
      </c>
    </row>
    <row r="41" spans="1:3">
      <c r="A41" s="3" t="s">
        <v>70</v>
      </c>
      <c r="B41">
        <v>2500</v>
      </c>
      <c r="C41">
        <v>86.102999999999994</v>
      </c>
    </row>
    <row r="42" spans="1:3">
      <c r="A42" s="3" t="s">
        <v>70</v>
      </c>
      <c r="B42">
        <v>5000</v>
      </c>
      <c r="C42">
        <v>164.24</v>
      </c>
    </row>
    <row r="43" spans="1:3">
      <c r="A43" s="3" t="s">
        <v>70</v>
      </c>
      <c r="B43">
        <v>5000</v>
      </c>
      <c r="C43">
        <v>163.28</v>
      </c>
    </row>
    <row r="44" spans="1:3">
      <c r="A44" s="3" t="s">
        <v>70</v>
      </c>
      <c r="B44">
        <v>5000</v>
      </c>
      <c r="C44">
        <v>162.01</v>
      </c>
    </row>
    <row r="45" spans="1:3">
      <c r="A45" s="3" t="s">
        <v>70</v>
      </c>
      <c r="B45">
        <v>5000</v>
      </c>
      <c r="C45">
        <v>162.29</v>
      </c>
    </row>
    <row r="46" spans="1:3">
      <c r="A46" s="3" t="s">
        <v>70</v>
      </c>
      <c r="B46">
        <v>5000</v>
      </c>
      <c r="C46">
        <v>166.24</v>
      </c>
    </row>
    <row r="47" spans="1:3">
      <c r="A47" s="3" t="s">
        <v>70</v>
      </c>
      <c r="B47">
        <v>5000</v>
      </c>
      <c r="C47">
        <v>163.13</v>
      </c>
    </row>
    <row r="48" spans="1:3">
      <c r="A48" s="3" t="s">
        <v>70</v>
      </c>
      <c r="B48">
        <v>5000</v>
      </c>
      <c r="C48">
        <v>163.1</v>
      </c>
    </row>
    <row r="49" spans="1:3">
      <c r="A49" s="3" t="s">
        <v>70</v>
      </c>
      <c r="B49">
        <v>5000</v>
      </c>
      <c r="C49">
        <v>163.33000000000001</v>
      </c>
    </row>
    <row r="50" spans="1:3">
      <c r="A50" s="3" t="s">
        <v>70</v>
      </c>
      <c r="B50">
        <v>5000</v>
      </c>
      <c r="C50">
        <v>167.24</v>
      </c>
    </row>
    <row r="51" spans="1:3">
      <c r="A51" s="3" t="s">
        <v>70</v>
      </c>
      <c r="B51">
        <v>5000</v>
      </c>
      <c r="C51">
        <v>166.97</v>
      </c>
    </row>
    <row r="52" spans="1:3">
      <c r="A52" s="3" t="s">
        <v>70</v>
      </c>
      <c r="B52">
        <v>5000</v>
      </c>
      <c r="C52">
        <v>167.08</v>
      </c>
    </row>
    <row r="53" spans="1:3">
      <c r="A53" s="3" t="s">
        <v>70</v>
      </c>
      <c r="B53">
        <v>5000</v>
      </c>
      <c r="C53">
        <v>167.33</v>
      </c>
    </row>
    <row r="54" spans="1:3">
      <c r="A54" s="3" t="s">
        <v>70</v>
      </c>
      <c r="B54">
        <v>5000</v>
      </c>
      <c r="C54">
        <v>166.69</v>
      </c>
    </row>
    <row r="55" spans="1:3">
      <c r="A55" s="3" t="s">
        <v>71</v>
      </c>
      <c r="B55">
        <v>5000</v>
      </c>
      <c r="C55">
        <v>162.75</v>
      </c>
    </row>
    <row r="56" spans="1:3">
      <c r="A56" s="3" t="s">
        <v>71</v>
      </c>
      <c r="B56">
        <v>5000</v>
      </c>
      <c r="C56">
        <v>164.37</v>
      </c>
    </row>
    <row r="57" spans="1:3">
      <c r="A57" s="3" t="s">
        <v>71</v>
      </c>
      <c r="B57">
        <v>5000</v>
      </c>
      <c r="C57">
        <v>163.02000000000001</v>
      </c>
    </row>
    <row r="58" spans="1:3">
      <c r="A58" s="3" t="s">
        <v>71</v>
      </c>
      <c r="B58">
        <v>5000</v>
      </c>
      <c r="C58">
        <v>163.98</v>
      </c>
    </row>
    <row r="59" spans="1:3">
      <c r="A59" s="3" t="s">
        <v>71</v>
      </c>
      <c r="B59">
        <v>5000</v>
      </c>
      <c r="C59">
        <v>164.39</v>
      </c>
    </row>
    <row r="60" spans="1:3">
      <c r="A60" s="3" t="s">
        <v>71</v>
      </c>
      <c r="B60">
        <v>5000</v>
      </c>
      <c r="C60">
        <v>165.29</v>
      </c>
    </row>
    <row r="61" spans="1:3">
      <c r="A61" s="3" t="s">
        <v>71</v>
      </c>
      <c r="B61">
        <v>5000</v>
      </c>
      <c r="C61">
        <v>164.99</v>
      </c>
    </row>
    <row r="62" spans="1:3">
      <c r="A62" s="3" t="s">
        <v>71</v>
      </c>
      <c r="B62">
        <v>5000</v>
      </c>
      <c r="C62">
        <v>165.78</v>
      </c>
    </row>
    <row r="63" spans="1:3">
      <c r="A63" s="3" t="s">
        <v>71</v>
      </c>
      <c r="B63">
        <v>1000.5</v>
      </c>
      <c r="C63">
        <v>34.396000000000001</v>
      </c>
    </row>
    <row r="64" spans="1:3">
      <c r="A64" s="3" t="s">
        <v>71</v>
      </c>
      <c r="B64">
        <v>1000.5</v>
      </c>
      <c r="C64">
        <v>34.552999999999997</v>
      </c>
    </row>
    <row r="65" spans="1:3">
      <c r="A65" s="3" t="s">
        <v>71</v>
      </c>
      <c r="B65">
        <v>1000.5</v>
      </c>
      <c r="C65">
        <v>33.241</v>
      </c>
    </row>
    <row r="66" spans="1:3">
      <c r="A66" s="3" t="s">
        <v>71</v>
      </c>
      <c r="B66">
        <v>1000.5</v>
      </c>
      <c r="C66">
        <v>34.164999999999999</v>
      </c>
    </row>
    <row r="67" spans="1:3">
      <c r="A67" s="3" t="s">
        <v>71</v>
      </c>
      <c r="B67">
        <v>1000.5</v>
      </c>
      <c r="C67">
        <v>34.182000000000002</v>
      </c>
    </row>
    <row r="68" spans="1:3">
      <c r="A68" s="3" t="s">
        <v>71</v>
      </c>
      <c r="B68">
        <v>1000.5</v>
      </c>
      <c r="C68">
        <v>34.433</v>
      </c>
    </row>
    <row r="69" spans="1:3">
      <c r="A69" s="3" t="s">
        <v>71</v>
      </c>
      <c r="B69">
        <v>1000.5</v>
      </c>
      <c r="C69">
        <v>34.151000000000003</v>
      </c>
    </row>
    <row r="70" spans="1:3">
      <c r="A70" s="3" t="s">
        <v>71</v>
      </c>
      <c r="B70">
        <v>1000.5</v>
      </c>
      <c r="C70">
        <v>34.558999999999997</v>
      </c>
    </row>
    <row r="71" spans="1:3">
      <c r="A71" s="3" t="s">
        <v>71</v>
      </c>
      <c r="B71">
        <v>2500</v>
      </c>
      <c r="C71">
        <v>85.200999999999993</v>
      </c>
    </row>
    <row r="72" spans="1:3">
      <c r="A72" s="3" t="s">
        <v>71</v>
      </c>
      <c r="B72">
        <v>2500</v>
      </c>
      <c r="C72">
        <v>85.21</v>
      </c>
    </row>
    <row r="73" spans="1:3">
      <c r="A73" s="3" t="s">
        <v>71</v>
      </c>
      <c r="B73">
        <v>2500</v>
      </c>
      <c r="C73">
        <v>84.878</v>
      </c>
    </row>
    <row r="74" spans="1:3">
      <c r="A74" s="3" t="s">
        <v>71</v>
      </c>
      <c r="B74">
        <v>2500</v>
      </c>
      <c r="C74">
        <v>85.144000000000005</v>
      </c>
    </row>
    <row r="75" spans="1:3">
      <c r="A75" s="3" t="s">
        <v>71</v>
      </c>
      <c r="B75">
        <v>2500</v>
      </c>
      <c r="C75">
        <v>84.453000000000003</v>
      </c>
    </row>
    <row r="76" spans="1:3">
      <c r="A76" s="3" t="s">
        <v>71</v>
      </c>
      <c r="B76">
        <v>2500</v>
      </c>
      <c r="C76">
        <v>84.474999999999994</v>
      </c>
    </row>
    <row r="77" spans="1:3">
      <c r="A77" s="3" t="s">
        <v>71</v>
      </c>
      <c r="B77">
        <v>2500</v>
      </c>
      <c r="C77">
        <v>84.513999999999996</v>
      </c>
    </row>
    <row r="78" spans="1:3">
      <c r="A78" s="3" t="s">
        <v>71</v>
      </c>
      <c r="B78">
        <v>2500</v>
      </c>
      <c r="C78">
        <v>84.903999999999996</v>
      </c>
    </row>
    <row r="79" spans="1:3">
      <c r="A79" s="3" t="s">
        <v>72</v>
      </c>
      <c r="B79">
        <v>5000</v>
      </c>
      <c r="C79">
        <v>161.38</v>
      </c>
    </row>
    <row r="80" spans="1:3">
      <c r="A80" s="3" t="s">
        <v>72</v>
      </c>
      <c r="B80">
        <v>5000</v>
      </c>
      <c r="C80">
        <v>160.01</v>
      </c>
    </row>
    <row r="81" spans="1:3">
      <c r="A81" s="3" t="s">
        <v>72</v>
      </c>
      <c r="B81">
        <v>5000</v>
      </c>
      <c r="C81">
        <v>161.06</v>
      </c>
    </row>
    <row r="82" spans="1:3">
      <c r="A82" s="3" t="s">
        <v>72</v>
      </c>
      <c r="B82">
        <v>5000</v>
      </c>
      <c r="C82">
        <v>162.91</v>
      </c>
    </row>
    <row r="83" spans="1:3">
      <c r="A83" s="3" t="s">
        <v>72</v>
      </c>
      <c r="B83">
        <v>5000</v>
      </c>
      <c r="C83">
        <v>156.47</v>
      </c>
    </row>
    <row r="84" spans="1:3">
      <c r="A84" s="3" t="s">
        <v>72</v>
      </c>
      <c r="B84">
        <v>5000</v>
      </c>
      <c r="C84">
        <v>160.55000000000001</v>
      </c>
    </row>
    <row r="85" spans="1:3">
      <c r="A85" s="3" t="s">
        <v>72</v>
      </c>
      <c r="B85">
        <v>5000</v>
      </c>
      <c r="C85">
        <v>160.41999999999999</v>
      </c>
    </row>
    <row r="86" spans="1:3">
      <c r="A86" s="3" t="s">
        <v>72</v>
      </c>
      <c r="B86">
        <v>5000</v>
      </c>
      <c r="C86">
        <v>160.36000000000001</v>
      </c>
    </row>
    <row r="87" spans="1:3">
      <c r="A87" s="3" t="s">
        <v>72</v>
      </c>
      <c r="B87">
        <v>5000</v>
      </c>
      <c r="C87">
        <v>160.24</v>
      </c>
    </row>
    <row r="88" spans="1:3">
      <c r="A88" s="3" t="s">
        <v>72</v>
      </c>
      <c r="B88">
        <v>5000</v>
      </c>
      <c r="C88">
        <v>160.12</v>
      </c>
    </row>
    <row r="89" spans="1:3">
      <c r="A89" s="3" t="s">
        <v>72</v>
      </c>
      <c r="B89">
        <v>5000</v>
      </c>
      <c r="C89">
        <v>161.15</v>
      </c>
    </row>
    <row r="90" spans="1:3">
      <c r="A90" s="3" t="s">
        <v>72</v>
      </c>
      <c r="B90">
        <v>5000</v>
      </c>
      <c r="C90">
        <v>161.37</v>
      </c>
    </row>
    <row r="91" spans="1:3">
      <c r="A91" s="3" t="s">
        <v>72</v>
      </c>
      <c r="B91">
        <v>5000</v>
      </c>
      <c r="C91">
        <v>160.80000000000001</v>
      </c>
    </row>
    <row r="92" spans="1:3">
      <c r="A92" s="3" t="s">
        <v>72</v>
      </c>
      <c r="B92">
        <v>5000</v>
      </c>
      <c r="C92">
        <v>158.31</v>
      </c>
    </row>
    <row r="93" spans="1:3">
      <c r="A93" s="3" t="s">
        <v>72</v>
      </c>
      <c r="B93">
        <v>5000</v>
      </c>
      <c r="C93">
        <v>161.11000000000001</v>
      </c>
    </row>
    <row r="94" spans="1:3">
      <c r="A94" s="3" t="s">
        <v>72</v>
      </c>
      <c r="B94">
        <v>5000</v>
      </c>
      <c r="C94">
        <v>164.86</v>
      </c>
    </row>
    <row r="95" spans="1:3">
      <c r="A95" s="3" t="s">
        <v>72</v>
      </c>
      <c r="B95">
        <v>2500</v>
      </c>
      <c r="C95">
        <v>84.75</v>
      </c>
    </row>
    <row r="96" spans="1:3">
      <c r="A96" s="3" t="s">
        <v>72</v>
      </c>
      <c r="B96">
        <v>2500</v>
      </c>
      <c r="C96">
        <v>84.814999999999998</v>
      </c>
    </row>
    <row r="97" spans="1:3">
      <c r="A97" s="3" t="s">
        <v>72</v>
      </c>
      <c r="B97">
        <v>2500</v>
      </c>
      <c r="C97">
        <v>84.878</v>
      </c>
    </row>
    <row r="98" spans="1:3">
      <c r="A98" s="3" t="s">
        <v>72</v>
      </c>
      <c r="B98">
        <v>2500</v>
      </c>
      <c r="C98">
        <v>83.234999999999999</v>
      </c>
    </row>
    <row r="99" spans="1:3">
      <c r="A99" s="3" t="s">
        <v>72</v>
      </c>
      <c r="B99">
        <v>2500</v>
      </c>
      <c r="C99">
        <v>82.323999999999998</v>
      </c>
    </row>
    <row r="100" spans="1:3">
      <c r="A100" s="3" t="s">
        <v>72</v>
      </c>
      <c r="B100">
        <v>2500</v>
      </c>
      <c r="C100">
        <v>84.638000000000005</v>
      </c>
    </row>
    <row r="101" spans="1:3">
      <c r="A101" s="3" t="s">
        <v>72</v>
      </c>
      <c r="B101">
        <v>1000.5</v>
      </c>
      <c r="C101">
        <v>33.31</v>
      </c>
    </row>
    <row r="102" spans="1:3">
      <c r="A102" s="3" t="s">
        <v>72</v>
      </c>
      <c r="B102">
        <v>1000.5</v>
      </c>
      <c r="C102">
        <v>33.991999999999997</v>
      </c>
    </row>
    <row r="103" spans="1:3">
      <c r="A103" s="3" t="s">
        <v>72</v>
      </c>
      <c r="B103">
        <v>1000.5</v>
      </c>
      <c r="C103">
        <v>33.869999999999997</v>
      </c>
    </row>
    <row r="104" spans="1:3">
      <c r="A104" s="3" t="s">
        <v>72</v>
      </c>
      <c r="B104">
        <v>1000.5</v>
      </c>
      <c r="C104">
        <v>34.034999999999997</v>
      </c>
    </row>
    <row r="105" spans="1:3">
      <c r="A105" s="3" t="s">
        <v>72</v>
      </c>
      <c r="B105">
        <v>1000.5</v>
      </c>
      <c r="C105">
        <v>34.231999999999999</v>
      </c>
    </row>
    <row r="106" spans="1:3">
      <c r="A106" s="3" t="s">
        <v>72</v>
      </c>
      <c r="B106">
        <v>1000.5</v>
      </c>
      <c r="C106">
        <v>34.012</v>
      </c>
    </row>
    <row r="107" spans="1:3">
      <c r="A107" s="3" t="s">
        <v>72</v>
      </c>
      <c r="B107">
        <v>1000.5</v>
      </c>
      <c r="C107">
        <v>34.154000000000003</v>
      </c>
    </row>
    <row r="108" spans="1:3">
      <c r="A108" s="3" t="s">
        <v>72</v>
      </c>
      <c r="B108">
        <v>1000.5</v>
      </c>
      <c r="C108">
        <v>34.085000000000001</v>
      </c>
    </row>
  </sheetData>
  <dataValidations count="1">
    <dataValidation operator="equal" allowBlank="1" showInputMessage="1" showErrorMessage="1" sqref="A2:A2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1"/>
  <sheetViews>
    <sheetView workbookViewId="0">
      <pane ySplit="1" topLeftCell="A441" activePane="bottomLeft" state="frozen"/>
      <selection pane="bottomLeft" activeCell="D542" sqref="D542:D561"/>
    </sheetView>
  </sheetViews>
  <sheetFormatPr defaultRowHeight="20.100000000000001" customHeight="1"/>
  <cols>
    <col min="1" max="1" width="11" bestFit="1" customWidth="1"/>
    <col min="2" max="2" width="13.42578125" bestFit="1" customWidth="1"/>
    <col min="3" max="3" width="7.42578125" customWidth="1"/>
    <col min="4" max="4" width="6.7109375" customWidth="1"/>
    <col min="5" max="5" width="9" customWidth="1"/>
    <col min="6" max="6" width="9.85546875" bestFit="1" customWidth="1"/>
    <col min="7" max="7" width="9.42578125" bestFit="1" customWidth="1"/>
    <col min="8" max="8" width="20.7109375" bestFit="1" customWidth="1"/>
    <col min="9" max="9" width="22" bestFit="1" customWidth="1"/>
  </cols>
  <sheetData>
    <row r="1" spans="1:9" ht="20.100000000000001" customHeight="1" thickBot="1">
      <c r="A1" t="s">
        <v>0</v>
      </c>
      <c r="B1" t="s">
        <v>1</v>
      </c>
      <c r="C1" t="s">
        <v>66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ht="20.100000000000001" customHeight="1" thickBot="1">
      <c r="A2" s="3" t="s">
        <v>38</v>
      </c>
      <c r="B2" t="s">
        <v>8</v>
      </c>
      <c r="C2" t="s">
        <v>9</v>
      </c>
      <c r="D2">
        <v>3082</v>
      </c>
      <c r="E2">
        <f t="shared" ref="E2:E65" si="0">27.9+273</f>
        <v>300.89999999999998</v>
      </c>
      <c r="F2" s="4">
        <f>35.9+273</f>
        <v>308.89999999999998</v>
      </c>
      <c r="G2">
        <v>293.8</v>
      </c>
      <c r="H2" s="4">
        <v>4.4000000000000004</v>
      </c>
      <c r="I2">
        <f>2.375*27.5*27.5/1000</f>
        <v>1.79609375</v>
      </c>
    </row>
    <row r="3" spans="1:9" ht="20.100000000000001" customHeight="1" thickBot="1">
      <c r="A3" s="3" t="s">
        <v>38</v>
      </c>
      <c r="B3" t="s">
        <v>8</v>
      </c>
      <c r="C3">
        <v>0</v>
      </c>
      <c r="D3">
        <v>3084</v>
      </c>
      <c r="E3">
        <f t="shared" si="0"/>
        <v>300.89999999999998</v>
      </c>
      <c r="F3" s="4">
        <f t="shared" ref="F3:F6" si="1">35.9+273</f>
        <v>308.89999999999998</v>
      </c>
      <c r="G3">
        <v>293.8</v>
      </c>
      <c r="H3" s="4">
        <v>4.4000000000000004</v>
      </c>
      <c r="I3">
        <f t="shared" ref="I3:I6" si="2">2.375*27.5*27.5/1000</f>
        <v>1.79609375</v>
      </c>
    </row>
    <row r="4" spans="1:9" ht="20.100000000000001" customHeight="1" thickBot="1">
      <c r="A4" s="3" t="s">
        <v>38</v>
      </c>
      <c r="B4" t="s">
        <v>8</v>
      </c>
      <c r="C4">
        <v>15</v>
      </c>
      <c r="D4">
        <v>3032</v>
      </c>
      <c r="E4">
        <f t="shared" si="0"/>
        <v>300.89999999999998</v>
      </c>
      <c r="F4" s="4">
        <f t="shared" si="1"/>
        <v>308.89999999999998</v>
      </c>
      <c r="G4">
        <v>293.8</v>
      </c>
      <c r="H4" s="4">
        <v>4.4000000000000004</v>
      </c>
      <c r="I4">
        <f t="shared" si="2"/>
        <v>1.79609375</v>
      </c>
    </row>
    <row r="5" spans="1:9" ht="20.100000000000001" customHeight="1" thickBot="1">
      <c r="A5" s="3" t="s">
        <v>38</v>
      </c>
      <c r="B5" t="s">
        <v>8</v>
      </c>
      <c r="C5">
        <v>30</v>
      </c>
      <c r="D5">
        <v>2975</v>
      </c>
      <c r="E5">
        <f t="shared" si="0"/>
        <v>300.89999999999998</v>
      </c>
      <c r="F5" s="4">
        <f t="shared" si="1"/>
        <v>308.89999999999998</v>
      </c>
      <c r="G5">
        <v>293.8</v>
      </c>
      <c r="H5" s="4">
        <v>4.4000000000000004</v>
      </c>
      <c r="I5">
        <f t="shared" si="2"/>
        <v>1.79609375</v>
      </c>
    </row>
    <row r="6" spans="1:9" ht="20.100000000000001" customHeight="1" thickBot="1">
      <c r="A6" s="3" t="s">
        <v>38</v>
      </c>
      <c r="B6" t="s">
        <v>8</v>
      </c>
      <c r="C6">
        <v>45</v>
      </c>
      <c r="D6">
        <v>2953</v>
      </c>
      <c r="E6">
        <f t="shared" si="0"/>
        <v>300.89999999999998</v>
      </c>
      <c r="F6" s="4">
        <f t="shared" si="1"/>
        <v>308.89999999999998</v>
      </c>
      <c r="G6">
        <v>293.8</v>
      </c>
      <c r="H6" s="4">
        <v>4.4000000000000004</v>
      </c>
      <c r="I6">
        <f t="shared" si="2"/>
        <v>1.79609375</v>
      </c>
    </row>
    <row r="7" spans="1:9" ht="20.100000000000001" customHeight="1" thickBot="1">
      <c r="A7" s="3" t="s">
        <v>38</v>
      </c>
      <c r="B7" t="s">
        <v>10</v>
      </c>
      <c r="C7" t="s">
        <v>9</v>
      </c>
      <c r="D7">
        <v>3232</v>
      </c>
      <c r="E7">
        <f t="shared" si="0"/>
        <v>300.89999999999998</v>
      </c>
      <c r="F7" s="4">
        <f>33.1+273</f>
        <v>306.10000000000002</v>
      </c>
      <c r="G7">
        <v>293.8</v>
      </c>
      <c r="H7" s="4">
        <v>12.5</v>
      </c>
      <c r="I7">
        <f>0.625*27.5*27.5/1000</f>
        <v>0.47265625</v>
      </c>
    </row>
    <row r="8" spans="1:9" ht="20.100000000000001" customHeight="1" thickBot="1">
      <c r="A8" s="3" t="s">
        <v>38</v>
      </c>
      <c r="B8" t="s">
        <v>10</v>
      </c>
      <c r="C8">
        <v>0</v>
      </c>
      <c r="D8">
        <v>3042</v>
      </c>
      <c r="E8">
        <f t="shared" si="0"/>
        <v>300.89999999999998</v>
      </c>
      <c r="F8" s="4">
        <f t="shared" ref="F8:F11" si="3">33.1+273</f>
        <v>306.10000000000002</v>
      </c>
      <c r="G8">
        <v>293.8</v>
      </c>
      <c r="H8" s="4">
        <v>12.5</v>
      </c>
      <c r="I8">
        <f t="shared" ref="I8:I11" si="4">0.625*27.5*27.5/1000</f>
        <v>0.47265625</v>
      </c>
    </row>
    <row r="9" spans="1:9" ht="20.100000000000001" customHeight="1" thickBot="1">
      <c r="A9" s="3" t="s">
        <v>38</v>
      </c>
      <c r="B9" t="s">
        <v>10</v>
      </c>
      <c r="C9">
        <v>15</v>
      </c>
      <c r="D9">
        <v>3048</v>
      </c>
      <c r="E9">
        <f t="shared" si="0"/>
        <v>300.89999999999998</v>
      </c>
      <c r="F9" s="4">
        <f t="shared" si="3"/>
        <v>306.10000000000002</v>
      </c>
      <c r="G9">
        <v>293.8</v>
      </c>
      <c r="H9" s="4">
        <v>12.5</v>
      </c>
      <c r="I9">
        <f t="shared" si="4"/>
        <v>0.47265625</v>
      </c>
    </row>
    <row r="10" spans="1:9" ht="20.100000000000001" customHeight="1" thickBot="1">
      <c r="A10" s="3" t="s">
        <v>38</v>
      </c>
      <c r="B10" t="s">
        <v>10</v>
      </c>
      <c r="C10">
        <v>30</v>
      </c>
      <c r="D10">
        <v>3037</v>
      </c>
      <c r="E10">
        <f t="shared" si="0"/>
        <v>300.89999999999998</v>
      </c>
      <c r="F10" s="4">
        <f t="shared" si="3"/>
        <v>306.10000000000002</v>
      </c>
      <c r="G10">
        <v>293.8</v>
      </c>
      <c r="H10" s="4">
        <v>12.5</v>
      </c>
      <c r="I10">
        <f t="shared" si="4"/>
        <v>0.47265625</v>
      </c>
    </row>
    <row r="11" spans="1:9" ht="20.100000000000001" customHeight="1" thickBot="1">
      <c r="A11" s="3" t="s">
        <v>38</v>
      </c>
      <c r="B11" t="s">
        <v>10</v>
      </c>
      <c r="C11">
        <v>45</v>
      </c>
      <c r="D11">
        <v>3035</v>
      </c>
      <c r="E11">
        <f t="shared" si="0"/>
        <v>300.89999999999998</v>
      </c>
      <c r="F11" s="4">
        <f t="shared" si="3"/>
        <v>306.10000000000002</v>
      </c>
      <c r="G11">
        <v>293.8</v>
      </c>
      <c r="H11" s="4">
        <v>12.5</v>
      </c>
      <c r="I11">
        <f t="shared" si="4"/>
        <v>0.47265625</v>
      </c>
    </row>
    <row r="12" spans="1:9" ht="20.100000000000001" customHeight="1" thickBot="1">
      <c r="A12" s="3" t="s">
        <v>38</v>
      </c>
      <c r="B12" t="s">
        <v>11</v>
      </c>
      <c r="C12" t="s">
        <v>9</v>
      </c>
      <c r="D12">
        <v>3360</v>
      </c>
      <c r="E12">
        <f t="shared" si="0"/>
        <v>300.89999999999998</v>
      </c>
      <c r="F12" s="4">
        <f>273+31.2</f>
        <v>304.2</v>
      </c>
      <c r="G12">
        <v>293.8</v>
      </c>
      <c r="H12" s="4">
        <v>12.5</v>
      </c>
      <c r="I12">
        <f>0.0625*27.5*27.5/1000</f>
        <v>4.7265624999999999E-2</v>
      </c>
    </row>
    <row r="13" spans="1:9" ht="20.100000000000001" customHeight="1" thickBot="1">
      <c r="A13" s="3" t="s">
        <v>38</v>
      </c>
      <c r="B13" t="s">
        <v>11</v>
      </c>
      <c r="C13">
        <v>0</v>
      </c>
      <c r="D13">
        <v>3395</v>
      </c>
      <c r="E13">
        <f t="shared" si="0"/>
        <v>300.89999999999998</v>
      </c>
      <c r="F13" s="4">
        <f t="shared" ref="F13:F16" si="5">273+31.2</f>
        <v>304.2</v>
      </c>
      <c r="G13">
        <v>293.8</v>
      </c>
      <c r="H13" s="4">
        <v>12.5</v>
      </c>
      <c r="I13">
        <f t="shared" ref="I13:I16" si="6">0.0625*27.5*27.5/1000</f>
        <v>4.7265624999999999E-2</v>
      </c>
    </row>
    <row r="14" spans="1:9" ht="20.100000000000001" customHeight="1" thickBot="1">
      <c r="A14" s="3" t="s">
        <v>38</v>
      </c>
      <c r="B14" t="s">
        <v>11</v>
      </c>
      <c r="C14">
        <v>15</v>
      </c>
      <c r="D14">
        <v>3285</v>
      </c>
      <c r="E14">
        <f t="shared" si="0"/>
        <v>300.89999999999998</v>
      </c>
      <c r="F14" s="4">
        <f t="shared" si="5"/>
        <v>304.2</v>
      </c>
      <c r="G14">
        <v>293.8</v>
      </c>
      <c r="H14" s="4">
        <v>12.5</v>
      </c>
      <c r="I14">
        <f t="shared" si="6"/>
        <v>4.7265624999999999E-2</v>
      </c>
    </row>
    <row r="15" spans="1:9" ht="20.100000000000001" customHeight="1" thickBot="1">
      <c r="A15" s="3" t="s">
        <v>38</v>
      </c>
      <c r="B15" t="s">
        <v>11</v>
      </c>
      <c r="C15">
        <v>30</v>
      </c>
      <c r="D15">
        <v>3323</v>
      </c>
      <c r="E15">
        <f t="shared" si="0"/>
        <v>300.89999999999998</v>
      </c>
      <c r="F15" s="4">
        <f t="shared" si="5"/>
        <v>304.2</v>
      </c>
      <c r="G15">
        <v>293.8</v>
      </c>
      <c r="H15" s="4">
        <v>12.5</v>
      </c>
      <c r="I15">
        <f t="shared" si="6"/>
        <v>4.7265624999999999E-2</v>
      </c>
    </row>
    <row r="16" spans="1:9" ht="20.100000000000001" customHeight="1" thickBot="1">
      <c r="A16" s="3" t="s">
        <v>38</v>
      </c>
      <c r="B16" t="s">
        <v>11</v>
      </c>
      <c r="C16">
        <v>45</v>
      </c>
      <c r="D16">
        <v>3238</v>
      </c>
      <c r="E16">
        <f t="shared" si="0"/>
        <v>300.89999999999998</v>
      </c>
      <c r="F16" s="4">
        <f t="shared" si="5"/>
        <v>304.2</v>
      </c>
      <c r="G16">
        <v>293.8</v>
      </c>
      <c r="H16" s="4">
        <v>12.5</v>
      </c>
      <c r="I16">
        <f t="shared" si="6"/>
        <v>4.7265624999999999E-2</v>
      </c>
    </row>
    <row r="17" spans="1:9" ht="20.100000000000001" customHeight="1" thickBot="1">
      <c r="A17" s="3" t="s">
        <v>38</v>
      </c>
      <c r="B17" t="s">
        <v>12</v>
      </c>
      <c r="C17" t="s">
        <v>9</v>
      </c>
      <c r="D17">
        <v>3059</v>
      </c>
      <c r="E17">
        <f t="shared" si="0"/>
        <v>300.89999999999998</v>
      </c>
      <c r="F17" s="4">
        <f>32.8+273</f>
        <v>305.8</v>
      </c>
      <c r="G17">
        <v>293.8</v>
      </c>
      <c r="H17" s="4">
        <v>12.5</v>
      </c>
      <c r="I17">
        <f>1.375*27.5*27.5/1000</f>
        <v>1.03984375</v>
      </c>
    </row>
    <row r="18" spans="1:9" ht="20.100000000000001" customHeight="1" thickBot="1">
      <c r="A18" s="3" t="s">
        <v>38</v>
      </c>
      <c r="B18" t="s">
        <v>12</v>
      </c>
      <c r="C18">
        <v>0</v>
      </c>
      <c r="D18">
        <v>3087</v>
      </c>
      <c r="E18">
        <f t="shared" si="0"/>
        <v>300.89999999999998</v>
      </c>
      <c r="F18" s="4">
        <f t="shared" ref="F18:F21" si="7">32.8+273</f>
        <v>305.8</v>
      </c>
      <c r="G18">
        <v>293.8</v>
      </c>
      <c r="H18" s="4">
        <v>12.5</v>
      </c>
      <c r="I18">
        <f t="shared" ref="I18:I21" si="8">1.375*27.5*27.5/1000</f>
        <v>1.03984375</v>
      </c>
    </row>
    <row r="19" spans="1:9" ht="20.100000000000001" customHeight="1" thickBot="1">
      <c r="A19" s="3" t="s">
        <v>38</v>
      </c>
      <c r="B19" t="s">
        <v>12</v>
      </c>
      <c r="C19">
        <v>15</v>
      </c>
      <c r="D19">
        <v>3132</v>
      </c>
      <c r="E19">
        <f t="shared" si="0"/>
        <v>300.89999999999998</v>
      </c>
      <c r="F19" s="4">
        <f t="shared" si="7"/>
        <v>305.8</v>
      </c>
      <c r="G19">
        <v>293.8</v>
      </c>
      <c r="H19" s="4">
        <v>12.5</v>
      </c>
      <c r="I19">
        <f t="shared" si="8"/>
        <v>1.03984375</v>
      </c>
    </row>
    <row r="20" spans="1:9" ht="20.100000000000001" customHeight="1" thickBot="1">
      <c r="A20" s="3" t="s">
        <v>38</v>
      </c>
      <c r="B20" t="s">
        <v>12</v>
      </c>
      <c r="C20">
        <v>30</v>
      </c>
      <c r="D20">
        <v>3154</v>
      </c>
      <c r="E20">
        <f t="shared" si="0"/>
        <v>300.89999999999998</v>
      </c>
      <c r="F20" s="4">
        <f t="shared" si="7"/>
        <v>305.8</v>
      </c>
      <c r="G20">
        <v>293.8</v>
      </c>
      <c r="H20" s="4">
        <v>12.5</v>
      </c>
      <c r="I20">
        <f t="shared" si="8"/>
        <v>1.03984375</v>
      </c>
    </row>
    <row r="21" spans="1:9" ht="20.100000000000001" customHeight="1" thickBot="1">
      <c r="A21" s="3" t="s">
        <v>38</v>
      </c>
      <c r="B21" t="s">
        <v>12</v>
      </c>
      <c r="C21">
        <v>45</v>
      </c>
      <c r="D21">
        <v>3053</v>
      </c>
      <c r="E21">
        <f t="shared" si="0"/>
        <v>300.89999999999998</v>
      </c>
      <c r="F21" s="4">
        <f t="shared" si="7"/>
        <v>305.8</v>
      </c>
      <c r="G21">
        <v>293.8</v>
      </c>
      <c r="H21" s="4">
        <v>12.5</v>
      </c>
      <c r="I21">
        <f t="shared" si="8"/>
        <v>1.03984375</v>
      </c>
    </row>
    <row r="22" spans="1:9" ht="20.100000000000001" customHeight="1" thickBot="1">
      <c r="A22" s="3" t="s">
        <v>38</v>
      </c>
      <c r="B22" t="s">
        <v>13</v>
      </c>
      <c r="C22" t="s">
        <v>9</v>
      </c>
      <c r="D22">
        <v>3070</v>
      </c>
      <c r="E22">
        <f t="shared" si="0"/>
        <v>300.89999999999998</v>
      </c>
      <c r="F22" s="4">
        <f>32.3+273</f>
        <v>305.3</v>
      </c>
      <c r="G22">
        <v>293.8</v>
      </c>
      <c r="H22" s="4">
        <v>12.5</v>
      </c>
      <c r="I22">
        <f>2.875*27.5*27.5/1000</f>
        <v>2.1742187500000001</v>
      </c>
    </row>
    <row r="23" spans="1:9" ht="20.100000000000001" customHeight="1" thickBot="1">
      <c r="A23" s="3" t="s">
        <v>38</v>
      </c>
      <c r="B23" t="s">
        <v>13</v>
      </c>
      <c r="C23">
        <v>0</v>
      </c>
      <c r="D23">
        <v>3207</v>
      </c>
      <c r="E23">
        <f t="shared" si="0"/>
        <v>300.89999999999998</v>
      </c>
      <c r="F23" s="4">
        <f t="shared" ref="F23:F26" si="9">32.3+273</f>
        <v>305.3</v>
      </c>
      <c r="G23">
        <v>293.8</v>
      </c>
      <c r="H23" s="4">
        <v>12.5</v>
      </c>
      <c r="I23">
        <f t="shared" ref="I23:I26" si="10">2.875*27.5*27.5/1000</f>
        <v>2.1742187500000001</v>
      </c>
    </row>
    <row r="24" spans="1:9" ht="20.100000000000001" customHeight="1" thickBot="1">
      <c r="A24" s="3" t="s">
        <v>38</v>
      </c>
      <c r="B24" t="s">
        <v>13</v>
      </c>
      <c r="C24">
        <v>15</v>
      </c>
      <c r="D24">
        <v>3118</v>
      </c>
      <c r="E24">
        <f t="shared" si="0"/>
        <v>300.89999999999998</v>
      </c>
      <c r="F24" s="4">
        <f t="shared" si="9"/>
        <v>305.3</v>
      </c>
      <c r="G24">
        <v>293.8</v>
      </c>
      <c r="H24" s="4">
        <v>12.5</v>
      </c>
      <c r="I24">
        <f t="shared" si="10"/>
        <v>2.1742187500000001</v>
      </c>
    </row>
    <row r="25" spans="1:9" ht="20.100000000000001" customHeight="1" thickBot="1">
      <c r="A25" s="3" t="s">
        <v>38</v>
      </c>
      <c r="B25" t="s">
        <v>13</v>
      </c>
      <c r="C25">
        <v>30</v>
      </c>
      <c r="D25">
        <v>3063</v>
      </c>
      <c r="E25">
        <f t="shared" si="0"/>
        <v>300.89999999999998</v>
      </c>
      <c r="F25" s="4">
        <f t="shared" si="9"/>
        <v>305.3</v>
      </c>
      <c r="G25">
        <v>293.8</v>
      </c>
      <c r="H25" s="4">
        <v>12.5</v>
      </c>
      <c r="I25">
        <f t="shared" si="10"/>
        <v>2.1742187500000001</v>
      </c>
    </row>
    <row r="26" spans="1:9" ht="20.100000000000001" customHeight="1" thickBot="1">
      <c r="A26" s="3" t="s">
        <v>38</v>
      </c>
      <c r="B26" t="s">
        <v>13</v>
      </c>
      <c r="C26">
        <v>45</v>
      </c>
      <c r="D26">
        <v>3115</v>
      </c>
      <c r="E26">
        <f t="shared" si="0"/>
        <v>300.89999999999998</v>
      </c>
      <c r="F26" s="4">
        <f t="shared" si="9"/>
        <v>305.3</v>
      </c>
      <c r="G26">
        <v>293.8</v>
      </c>
      <c r="H26" s="4">
        <v>12.5</v>
      </c>
      <c r="I26">
        <f t="shared" si="10"/>
        <v>2.1742187500000001</v>
      </c>
    </row>
    <row r="27" spans="1:9" ht="20.100000000000001" customHeight="1" thickBot="1">
      <c r="A27" s="3" t="s">
        <v>38</v>
      </c>
      <c r="B27" t="s">
        <v>14</v>
      </c>
      <c r="C27" t="s">
        <v>9</v>
      </c>
      <c r="D27">
        <v>3195</v>
      </c>
      <c r="E27">
        <f t="shared" si="0"/>
        <v>300.89999999999998</v>
      </c>
      <c r="F27" s="4">
        <f>28.7+273</f>
        <v>301.7</v>
      </c>
      <c r="G27">
        <v>293.8</v>
      </c>
      <c r="H27" s="4">
        <v>12.5</v>
      </c>
      <c r="I27">
        <f>2.375*27.5*27.5/1000</f>
        <v>1.79609375</v>
      </c>
    </row>
    <row r="28" spans="1:9" ht="20.100000000000001" customHeight="1" thickBot="1">
      <c r="A28" s="3" t="s">
        <v>38</v>
      </c>
      <c r="B28" t="s">
        <v>14</v>
      </c>
      <c r="C28">
        <v>0</v>
      </c>
      <c r="D28">
        <v>3143</v>
      </c>
      <c r="E28">
        <f t="shared" si="0"/>
        <v>300.89999999999998</v>
      </c>
      <c r="F28" s="4">
        <f t="shared" ref="F28:F31" si="11">28.7+273</f>
        <v>301.7</v>
      </c>
      <c r="G28">
        <v>293.8</v>
      </c>
      <c r="H28" s="4">
        <v>12.5</v>
      </c>
      <c r="I28">
        <f t="shared" ref="I28:I31" si="12">2.375*27.5*27.5/1000</f>
        <v>1.79609375</v>
      </c>
    </row>
    <row r="29" spans="1:9" ht="20.100000000000001" customHeight="1" thickBot="1">
      <c r="A29" s="3" t="s">
        <v>38</v>
      </c>
      <c r="B29" t="s">
        <v>14</v>
      </c>
      <c r="C29">
        <v>15</v>
      </c>
      <c r="D29">
        <v>2955</v>
      </c>
      <c r="E29">
        <f t="shared" si="0"/>
        <v>300.89999999999998</v>
      </c>
      <c r="F29" s="4">
        <f t="shared" si="11"/>
        <v>301.7</v>
      </c>
      <c r="G29">
        <v>293.8</v>
      </c>
      <c r="H29" s="4">
        <v>12.5</v>
      </c>
      <c r="I29">
        <f t="shared" si="12"/>
        <v>1.79609375</v>
      </c>
    </row>
    <row r="30" spans="1:9" ht="20.100000000000001" customHeight="1" thickBot="1">
      <c r="A30" s="3" t="s">
        <v>38</v>
      </c>
      <c r="B30" t="s">
        <v>14</v>
      </c>
      <c r="C30">
        <v>30</v>
      </c>
      <c r="D30">
        <v>3010</v>
      </c>
      <c r="E30">
        <f t="shared" si="0"/>
        <v>300.89999999999998</v>
      </c>
      <c r="F30" s="4">
        <f t="shared" si="11"/>
        <v>301.7</v>
      </c>
      <c r="G30">
        <v>293.8</v>
      </c>
      <c r="H30" s="4">
        <v>12.5</v>
      </c>
      <c r="I30">
        <f t="shared" si="12"/>
        <v>1.79609375</v>
      </c>
    </row>
    <row r="31" spans="1:9" ht="20.100000000000001" customHeight="1" thickBot="1">
      <c r="A31" s="3" t="s">
        <v>38</v>
      </c>
      <c r="B31" t="s">
        <v>14</v>
      </c>
      <c r="C31">
        <v>45</v>
      </c>
      <c r="D31">
        <v>3122</v>
      </c>
      <c r="E31">
        <f t="shared" si="0"/>
        <v>300.89999999999998</v>
      </c>
      <c r="F31" s="4">
        <f t="shared" si="11"/>
        <v>301.7</v>
      </c>
      <c r="G31">
        <v>293.8</v>
      </c>
      <c r="H31" s="4">
        <v>12.5</v>
      </c>
      <c r="I31">
        <f t="shared" si="12"/>
        <v>1.79609375</v>
      </c>
    </row>
    <row r="32" spans="1:9" ht="20.100000000000001" customHeight="1" thickBot="1">
      <c r="A32" s="3" t="s">
        <v>38</v>
      </c>
      <c r="B32" t="s">
        <v>15</v>
      </c>
      <c r="C32" t="s">
        <v>9</v>
      </c>
      <c r="D32">
        <v>3074</v>
      </c>
      <c r="E32" s="5">
        <f t="shared" ref="E32:E61" si="13">25.6+273</f>
        <v>298.60000000000002</v>
      </c>
      <c r="F32" s="4">
        <f>30.7+273</f>
        <v>303.7</v>
      </c>
      <c r="G32">
        <v>293.8</v>
      </c>
      <c r="H32" s="4">
        <v>12.5</v>
      </c>
      <c r="I32">
        <f>2*27.5*27.5/1000</f>
        <v>1.5125</v>
      </c>
    </row>
    <row r="33" spans="1:9" ht="20.100000000000001" customHeight="1" thickBot="1">
      <c r="A33" s="3" t="s">
        <v>38</v>
      </c>
      <c r="B33" t="s">
        <v>15</v>
      </c>
      <c r="C33">
        <v>0</v>
      </c>
      <c r="D33">
        <v>2945</v>
      </c>
      <c r="E33" s="5">
        <f t="shared" si="13"/>
        <v>298.60000000000002</v>
      </c>
      <c r="F33" s="4">
        <f t="shared" ref="F33:F36" si="14">30.7+273</f>
        <v>303.7</v>
      </c>
      <c r="G33">
        <v>293.8</v>
      </c>
      <c r="H33" s="4">
        <v>12.5</v>
      </c>
      <c r="I33">
        <f t="shared" ref="I33:I36" si="15">2*27.5*27.5/1000</f>
        <v>1.5125</v>
      </c>
    </row>
    <row r="34" spans="1:9" ht="20.100000000000001" customHeight="1" thickBot="1">
      <c r="A34" s="3" t="s">
        <v>38</v>
      </c>
      <c r="B34" t="s">
        <v>15</v>
      </c>
      <c r="C34">
        <v>15</v>
      </c>
      <c r="D34">
        <v>3180</v>
      </c>
      <c r="E34" s="5">
        <f t="shared" si="13"/>
        <v>298.60000000000002</v>
      </c>
      <c r="F34" s="4">
        <f t="shared" si="14"/>
        <v>303.7</v>
      </c>
      <c r="G34">
        <v>293.8</v>
      </c>
      <c r="H34" s="4">
        <v>12.5</v>
      </c>
      <c r="I34">
        <f t="shared" si="15"/>
        <v>1.5125</v>
      </c>
    </row>
    <row r="35" spans="1:9" ht="20.100000000000001" customHeight="1" thickBot="1">
      <c r="A35" s="3" t="s">
        <v>38</v>
      </c>
      <c r="B35" t="s">
        <v>15</v>
      </c>
      <c r="C35">
        <v>30</v>
      </c>
      <c r="D35">
        <v>3066</v>
      </c>
      <c r="E35" s="5">
        <f t="shared" si="13"/>
        <v>298.60000000000002</v>
      </c>
      <c r="F35" s="4">
        <f t="shared" si="14"/>
        <v>303.7</v>
      </c>
      <c r="G35">
        <v>293.8</v>
      </c>
      <c r="H35" s="4">
        <v>12.5</v>
      </c>
      <c r="I35">
        <f t="shared" si="15"/>
        <v>1.5125</v>
      </c>
    </row>
    <row r="36" spans="1:9" ht="20.100000000000001" customHeight="1" thickBot="1">
      <c r="A36" s="3" t="s">
        <v>38</v>
      </c>
      <c r="B36" t="s">
        <v>15</v>
      </c>
      <c r="C36">
        <v>45</v>
      </c>
      <c r="D36">
        <v>3147</v>
      </c>
      <c r="E36" s="5">
        <f t="shared" si="13"/>
        <v>298.60000000000002</v>
      </c>
      <c r="F36" s="4">
        <f t="shared" si="14"/>
        <v>303.7</v>
      </c>
      <c r="G36">
        <v>293.8</v>
      </c>
      <c r="H36" s="4">
        <v>12.5</v>
      </c>
      <c r="I36">
        <f t="shared" si="15"/>
        <v>1.5125</v>
      </c>
    </row>
    <row r="37" spans="1:9" ht="20.100000000000001" customHeight="1" thickBot="1">
      <c r="A37" s="3" t="s">
        <v>38</v>
      </c>
      <c r="B37" t="s">
        <v>16</v>
      </c>
      <c r="C37" t="s">
        <v>9</v>
      </c>
      <c r="D37">
        <v>3288</v>
      </c>
      <c r="E37" s="5">
        <f t="shared" si="13"/>
        <v>298.60000000000002</v>
      </c>
      <c r="F37" s="4">
        <f>29.7+273</f>
        <v>302.7</v>
      </c>
      <c r="G37">
        <v>293.8</v>
      </c>
      <c r="H37" s="4">
        <v>12.5</v>
      </c>
      <c r="I37">
        <f>2*27.5*27.5/1000</f>
        <v>1.5125</v>
      </c>
    </row>
    <row r="38" spans="1:9" ht="20.100000000000001" customHeight="1" thickBot="1">
      <c r="A38" s="3" t="s">
        <v>38</v>
      </c>
      <c r="B38" t="s">
        <v>16</v>
      </c>
      <c r="C38">
        <v>0</v>
      </c>
      <c r="D38">
        <v>3376</v>
      </c>
      <c r="E38" s="5">
        <f t="shared" si="13"/>
        <v>298.60000000000002</v>
      </c>
      <c r="F38" s="4">
        <f t="shared" ref="F38:F41" si="16">29.7+273</f>
        <v>302.7</v>
      </c>
      <c r="G38">
        <v>293.8</v>
      </c>
      <c r="H38" s="4">
        <v>12.5</v>
      </c>
      <c r="I38">
        <f t="shared" ref="I38:I41" si="17">2*27.5*27.5/1000</f>
        <v>1.5125</v>
      </c>
    </row>
    <row r="39" spans="1:9" ht="20.100000000000001" customHeight="1" thickBot="1">
      <c r="A39" s="3" t="s">
        <v>38</v>
      </c>
      <c r="B39" t="s">
        <v>16</v>
      </c>
      <c r="C39">
        <v>15</v>
      </c>
      <c r="D39">
        <v>3239</v>
      </c>
      <c r="E39" s="5">
        <f t="shared" si="13"/>
        <v>298.60000000000002</v>
      </c>
      <c r="F39" s="4">
        <f t="shared" si="16"/>
        <v>302.7</v>
      </c>
      <c r="G39">
        <v>293.8</v>
      </c>
      <c r="H39" s="4">
        <v>12.5</v>
      </c>
      <c r="I39">
        <f t="shared" si="17"/>
        <v>1.5125</v>
      </c>
    </row>
    <row r="40" spans="1:9" ht="20.100000000000001" customHeight="1" thickBot="1">
      <c r="A40" s="3" t="s">
        <v>38</v>
      </c>
      <c r="B40" t="s">
        <v>16</v>
      </c>
      <c r="C40">
        <v>30</v>
      </c>
      <c r="D40">
        <v>3272</v>
      </c>
      <c r="E40" s="5">
        <f t="shared" si="13"/>
        <v>298.60000000000002</v>
      </c>
      <c r="F40" s="4">
        <f t="shared" si="16"/>
        <v>302.7</v>
      </c>
      <c r="G40">
        <v>293.8</v>
      </c>
      <c r="H40" s="4">
        <v>12.5</v>
      </c>
      <c r="I40">
        <f t="shared" si="17"/>
        <v>1.5125</v>
      </c>
    </row>
    <row r="41" spans="1:9" ht="20.100000000000001" customHeight="1" thickBot="1">
      <c r="A41" s="3" t="s">
        <v>38</v>
      </c>
      <c r="B41" t="s">
        <v>16</v>
      </c>
      <c r="C41">
        <v>45</v>
      </c>
      <c r="D41">
        <v>3248</v>
      </c>
      <c r="E41" s="5">
        <f t="shared" si="13"/>
        <v>298.60000000000002</v>
      </c>
      <c r="F41" s="4">
        <f t="shared" si="16"/>
        <v>302.7</v>
      </c>
      <c r="G41">
        <v>293.8</v>
      </c>
      <c r="H41" s="4">
        <v>12.5</v>
      </c>
      <c r="I41">
        <f t="shared" si="17"/>
        <v>1.5125</v>
      </c>
    </row>
    <row r="42" spans="1:9" ht="20.100000000000001" customHeight="1" thickBot="1">
      <c r="A42" s="3" t="s">
        <v>38</v>
      </c>
      <c r="B42" t="s">
        <v>17</v>
      </c>
      <c r="C42" t="s">
        <v>9</v>
      </c>
      <c r="D42">
        <v>3370</v>
      </c>
      <c r="E42" s="5">
        <f t="shared" si="13"/>
        <v>298.60000000000002</v>
      </c>
      <c r="F42" s="5">
        <f>29.4+273</f>
        <v>302.39999999999998</v>
      </c>
      <c r="G42">
        <v>293.8</v>
      </c>
      <c r="H42" s="5">
        <v>4.4000000000000004</v>
      </c>
      <c r="I42">
        <f>2.875*27.5*27.5/1000</f>
        <v>2.1742187500000001</v>
      </c>
    </row>
    <row r="43" spans="1:9" ht="20.100000000000001" customHeight="1" thickBot="1">
      <c r="A43" s="3" t="s">
        <v>38</v>
      </c>
      <c r="B43" t="s">
        <v>17</v>
      </c>
      <c r="C43">
        <v>0</v>
      </c>
      <c r="D43">
        <v>3705</v>
      </c>
      <c r="E43" s="5">
        <f t="shared" si="13"/>
        <v>298.60000000000002</v>
      </c>
      <c r="F43" s="5">
        <f t="shared" ref="F43:F46" si="18">29.4+273</f>
        <v>302.39999999999998</v>
      </c>
      <c r="G43">
        <v>293.8</v>
      </c>
      <c r="H43" s="5">
        <v>4.4000000000000004</v>
      </c>
      <c r="I43">
        <f t="shared" ref="I43:I46" si="19">2.875*27.5*27.5/1000</f>
        <v>2.1742187500000001</v>
      </c>
    </row>
    <row r="44" spans="1:9" ht="20.100000000000001" customHeight="1" thickBot="1">
      <c r="A44" s="3" t="s">
        <v>38</v>
      </c>
      <c r="B44" t="s">
        <v>17</v>
      </c>
      <c r="C44">
        <v>15</v>
      </c>
      <c r="D44">
        <v>3644</v>
      </c>
      <c r="E44" s="5">
        <f t="shared" si="13"/>
        <v>298.60000000000002</v>
      </c>
      <c r="F44" s="5">
        <f t="shared" si="18"/>
        <v>302.39999999999998</v>
      </c>
      <c r="G44">
        <v>293.8</v>
      </c>
      <c r="H44" s="5">
        <v>4.4000000000000004</v>
      </c>
      <c r="I44">
        <f t="shared" si="19"/>
        <v>2.1742187500000001</v>
      </c>
    </row>
    <row r="45" spans="1:9" ht="20.100000000000001" customHeight="1" thickBot="1">
      <c r="A45" s="3" t="s">
        <v>38</v>
      </c>
      <c r="B45" t="s">
        <v>17</v>
      </c>
      <c r="C45">
        <v>30</v>
      </c>
      <c r="D45">
        <v>3508</v>
      </c>
      <c r="E45" s="5">
        <f t="shared" si="13"/>
        <v>298.60000000000002</v>
      </c>
      <c r="F45" s="5">
        <f t="shared" si="18"/>
        <v>302.39999999999998</v>
      </c>
      <c r="G45">
        <v>293.8</v>
      </c>
      <c r="H45" s="5">
        <v>4.4000000000000004</v>
      </c>
      <c r="I45">
        <f t="shared" si="19"/>
        <v>2.1742187500000001</v>
      </c>
    </row>
    <row r="46" spans="1:9" ht="20.100000000000001" customHeight="1" thickBot="1">
      <c r="A46" s="3" t="s">
        <v>38</v>
      </c>
      <c r="B46" t="s">
        <v>17</v>
      </c>
      <c r="C46">
        <v>45</v>
      </c>
      <c r="D46">
        <v>3550</v>
      </c>
      <c r="E46" s="5">
        <f t="shared" si="13"/>
        <v>298.60000000000002</v>
      </c>
      <c r="F46" s="5">
        <f t="shared" si="18"/>
        <v>302.39999999999998</v>
      </c>
      <c r="G46">
        <v>293.8</v>
      </c>
      <c r="H46" s="5">
        <v>4.4000000000000004</v>
      </c>
      <c r="I46">
        <f t="shared" si="19"/>
        <v>2.1742187500000001</v>
      </c>
    </row>
    <row r="47" spans="1:9" ht="20.100000000000001" customHeight="1" thickBot="1">
      <c r="A47" s="3" t="s">
        <v>38</v>
      </c>
      <c r="B47" t="s">
        <v>18</v>
      </c>
      <c r="C47" t="s">
        <v>9</v>
      </c>
      <c r="D47">
        <v>2943</v>
      </c>
      <c r="E47" s="5">
        <f t="shared" si="13"/>
        <v>298.60000000000002</v>
      </c>
      <c r="F47" s="4">
        <f>29.7+273</f>
        <v>302.7</v>
      </c>
      <c r="G47">
        <v>293.8</v>
      </c>
      <c r="H47" s="4">
        <v>12.5</v>
      </c>
      <c r="I47">
        <f>3*27.5*27.5/1000</f>
        <v>2.2687499999999998</v>
      </c>
    </row>
    <row r="48" spans="1:9" ht="20.100000000000001" customHeight="1" thickBot="1">
      <c r="A48" s="3" t="s">
        <v>38</v>
      </c>
      <c r="B48" t="s">
        <v>18</v>
      </c>
      <c r="C48">
        <v>0</v>
      </c>
      <c r="D48">
        <v>3140</v>
      </c>
      <c r="E48" s="5">
        <f t="shared" si="13"/>
        <v>298.60000000000002</v>
      </c>
      <c r="F48" s="4">
        <f t="shared" ref="F48:F51" si="20">29.7+273</f>
        <v>302.7</v>
      </c>
      <c r="G48">
        <v>293.8</v>
      </c>
      <c r="H48" s="4">
        <v>12.5</v>
      </c>
      <c r="I48">
        <f t="shared" ref="I48:I51" si="21">3*27.5*27.5/1000</f>
        <v>2.2687499999999998</v>
      </c>
    </row>
    <row r="49" spans="1:9" ht="20.100000000000001" customHeight="1" thickBot="1">
      <c r="A49" s="3" t="s">
        <v>38</v>
      </c>
      <c r="B49" t="s">
        <v>18</v>
      </c>
      <c r="C49">
        <v>15</v>
      </c>
      <c r="D49">
        <v>2959</v>
      </c>
      <c r="E49" s="5">
        <f t="shared" si="13"/>
        <v>298.60000000000002</v>
      </c>
      <c r="F49" s="4">
        <f t="shared" si="20"/>
        <v>302.7</v>
      </c>
      <c r="G49">
        <v>293.8</v>
      </c>
      <c r="H49" s="4">
        <v>12.5</v>
      </c>
      <c r="I49">
        <f t="shared" si="21"/>
        <v>2.2687499999999998</v>
      </c>
    </row>
    <row r="50" spans="1:9" ht="20.100000000000001" customHeight="1" thickBot="1">
      <c r="A50" s="3" t="s">
        <v>38</v>
      </c>
      <c r="B50" t="s">
        <v>18</v>
      </c>
      <c r="C50">
        <v>30</v>
      </c>
      <c r="D50">
        <v>3106</v>
      </c>
      <c r="E50" s="5">
        <f t="shared" si="13"/>
        <v>298.60000000000002</v>
      </c>
      <c r="F50" s="4">
        <f t="shared" si="20"/>
        <v>302.7</v>
      </c>
      <c r="G50">
        <v>293.8</v>
      </c>
      <c r="H50" s="4">
        <v>12.5</v>
      </c>
      <c r="I50">
        <f t="shared" si="21"/>
        <v>2.2687499999999998</v>
      </c>
    </row>
    <row r="51" spans="1:9" ht="20.100000000000001" customHeight="1" thickBot="1">
      <c r="A51" s="3" t="s">
        <v>38</v>
      </c>
      <c r="B51" t="s">
        <v>18</v>
      </c>
      <c r="C51">
        <v>45</v>
      </c>
      <c r="D51">
        <v>2839</v>
      </c>
      <c r="E51" s="5">
        <f t="shared" si="13"/>
        <v>298.60000000000002</v>
      </c>
      <c r="F51" s="4">
        <f t="shared" si="20"/>
        <v>302.7</v>
      </c>
      <c r="G51">
        <v>293.8</v>
      </c>
      <c r="H51" s="4">
        <v>12.5</v>
      </c>
      <c r="I51">
        <f t="shared" si="21"/>
        <v>2.2687499999999998</v>
      </c>
    </row>
    <row r="52" spans="1:9" ht="20.100000000000001" customHeight="1" thickBot="1">
      <c r="A52" s="3" t="s">
        <v>38</v>
      </c>
      <c r="B52" t="s">
        <v>19</v>
      </c>
      <c r="C52" t="s">
        <v>9</v>
      </c>
      <c r="D52">
        <v>3272</v>
      </c>
      <c r="E52" s="5">
        <f t="shared" si="13"/>
        <v>298.60000000000002</v>
      </c>
      <c r="F52" s="4">
        <f>273+29.9</f>
        <v>302.89999999999998</v>
      </c>
      <c r="G52">
        <v>293.8</v>
      </c>
      <c r="H52" s="4">
        <v>12.5</v>
      </c>
      <c r="I52">
        <f>2.5*27.5*27.5/1000</f>
        <v>1.890625</v>
      </c>
    </row>
    <row r="53" spans="1:9" ht="20.100000000000001" customHeight="1" thickBot="1">
      <c r="A53" s="3" t="s">
        <v>38</v>
      </c>
      <c r="B53" t="s">
        <v>19</v>
      </c>
      <c r="C53">
        <v>0</v>
      </c>
      <c r="D53">
        <v>3104</v>
      </c>
      <c r="E53" s="5">
        <f t="shared" si="13"/>
        <v>298.60000000000002</v>
      </c>
      <c r="F53" s="4">
        <f t="shared" ref="F53:F56" si="22">273+29.9</f>
        <v>302.89999999999998</v>
      </c>
      <c r="G53">
        <v>293.8</v>
      </c>
      <c r="H53" s="4">
        <v>12.5</v>
      </c>
      <c r="I53">
        <f t="shared" ref="I53:I56" si="23">2.5*27.5*27.5/1000</f>
        <v>1.890625</v>
      </c>
    </row>
    <row r="54" spans="1:9" ht="20.100000000000001" customHeight="1" thickBot="1">
      <c r="A54" s="3" t="s">
        <v>38</v>
      </c>
      <c r="B54" t="s">
        <v>19</v>
      </c>
      <c r="C54">
        <v>15</v>
      </c>
      <c r="D54">
        <v>3078</v>
      </c>
      <c r="E54" s="5">
        <f t="shared" si="13"/>
        <v>298.60000000000002</v>
      </c>
      <c r="F54" s="4">
        <f t="shared" si="22"/>
        <v>302.89999999999998</v>
      </c>
      <c r="G54">
        <v>293.8</v>
      </c>
      <c r="H54" s="4">
        <v>12.5</v>
      </c>
      <c r="I54">
        <f t="shared" si="23"/>
        <v>1.890625</v>
      </c>
    </row>
    <row r="55" spans="1:9" ht="20.100000000000001" customHeight="1" thickBot="1">
      <c r="A55" s="3" t="s">
        <v>38</v>
      </c>
      <c r="B55" t="s">
        <v>19</v>
      </c>
      <c r="C55">
        <v>30</v>
      </c>
      <c r="D55">
        <v>2997</v>
      </c>
      <c r="E55" s="5">
        <f t="shared" si="13"/>
        <v>298.60000000000002</v>
      </c>
      <c r="F55" s="4">
        <f t="shared" si="22"/>
        <v>302.89999999999998</v>
      </c>
      <c r="G55">
        <v>293.8</v>
      </c>
      <c r="H55" s="4">
        <v>12.5</v>
      </c>
      <c r="I55">
        <f t="shared" si="23"/>
        <v>1.890625</v>
      </c>
    </row>
    <row r="56" spans="1:9" ht="20.100000000000001" customHeight="1" thickBot="1">
      <c r="A56" s="3" t="s">
        <v>38</v>
      </c>
      <c r="B56" t="s">
        <v>19</v>
      </c>
      <c r="C56">
        <v>45</v>
      </c>
      <c r="D56">
        <v>3041</v>
      </c>
      <c r="E56" s="5">
        <f t="shared" si="13"/>
        <v>298.60000000000002</v>
      </c>
      <c r="F56" s="4">
        <f t="shared" si="22"/>
        <v>302.89999999999998</v>
      </c>
      <c r="G56">
        <v>293.8</v>
      </c>
      <c r="H56" s="4">
        <v>12.5</v>
      </c>
      <c r="I56">
        <f t="shared" si="23"/>
        <v>1.890625</v>
      </c>
    </row>
    <row r="57" spans="1:9" ht="20.100000000000001" customHeight="1" thickBot="1">
      <c r="A57" s="3" t="s">
        <v>38</v>
      </c>
      <c r="B57" t="s">
        <v>20</v>
      </c>
      <c r="C57" t="s">
        <v>9</v>
      </c>
      <c r="D57">
        <v>3281</v>
      </c>
      <c r="E57" s="5">
        <f t="shared" si="13"/>
        <v>298.60000000000002</v>
      </c>
      <c r="F57" s="4">
        <f>273+30</f>
        <v>303</v>
      </c>
      <c r="G57">
        <v>293.8</v>
      </c>
      <c r="H57" s="4">
        <v>4.4000000000000004</v>
      </c>
      <c r="I57">
        <f>2.125*27.5*27.5/1000</f>
        <v>1.6070312499999999</v>
      </c>
    </row>
    <row r="58" spans="1:9" ht="20.100000000000001" customHeight="1" thickBot="1">
      <c r="A58" s="3" t="s">
        <v>38</v>
      </c>
      <c r="B58" t="s">
        <v>20</v>
      </c>
      <c r="C58">
        <v>0</v>
      </c>
      <c r="D58">
        <v>3223</v>
      </c>
      <c r="E58" s="5">
        <f t="shared" si="13"/>
        <v>298.60000000000002</v>
      </c>
      <c r="F58" s="4">
        <f t="shared" ref="F58:F61" si="24">273+30</f>
        <v>303</v>
      </c>
      <c r="G58">
        <v>293.8</v>
      </c>
      <c r="H58" s="4">
        <v>4.4000000000000004</v>
      </c>
      <c r="I58">
        <f t="shared" ref="I58:I61" si="25">2.125*27.5*27.5/1000</f>
        <v>1.6070312499999999</v>
      </c>
    </row>
    <row r="59" spans="1:9" ht="20.100000000000001" customHeight="1" thickBot="1">
      <c r="A59" s="3" t="s">
        <v>38</v>
      </c>
      <c r="B59" t="s">
        <v>20</v>
      </c>
      <c r="C59">
        <v>15</v>
      </c>
      <c r="D59">
        <v>3384</v>
      </c>
      <c r="E59" s="5">
        <f t="shared" si="13"/>
        <v>298.60000000000002</v>
      </c>
      <c r="F59" s="4">
        <f t="shared" si="24"/>
        <v>303</v>
      </c>
      <c r="G59">
        <v>293.8</v>
      </c>
      <c r="H59" s="4">
        <v>4.4000000000000004</v>
      </c>
      <c r="I59">
        <f t="shared" si="25"/>
        <v>1.6070312499999999</v>
      </c>
    </row>
    <row r="60" spans="1:9" ht="20.100000000000001" customHeight="1" thickBot="1">
      <c r="A60" s="3" t="s">
        <v>38</v>
      </c>
      <c r="B60" t="s">
        <v>20</v>
      </c>
      <c r="C60">
        <v>30</v>
      </c>
      <c r="D60">
        <v>3233</v>
      </c>
      <c r="E60" s="5">
        <f t="shared" si="13"/>
        <v>298.60000000000002</v>
      </c>
      <c r="F60" s="4">
        <f t="shared" si="24"/>
        <v>303</v>
      </c>
      <c r="G60">
        <v>293.8</v>
      </c>
      <c r="H60" s="4">
        <v>4.4000000000000004</v>
      </c>
      <c r="I60">
        <f t="shared" si="25"/>
        <v>1.6070312499999999</v>
      </c>
    </row>
    <row r="61" spans="1:9" ht="20.100000000000001" customHeight="1" thickBot="1">
      <c r="A61" s="3" t="s">
        <v>38</v>
      </c>
      <c r="B61" t="s">
        <v>20</v>
      </c>
      <c r="C61">
        <v>45</v>
      </c>
      <c r="D61">
        <v>3222</v>
      </c>
      <c r="E61" s="5">
        <f t="shared" si="13"/>
        <v>298.60000000000002</v>
      </c>
      <c r="F61" s="4">
        <f t="shared" si="24"/>
        <v>303</v>
      </c>
      <c r="G61">
        <v>293.8</v>
      </c>
      <c r="H61" s="4">
        <v>4.4000000000000004</v>
      </c>
      <c r="I61">
        <f t="shared" si="25"/>
        <v>1.6070312499999999</v>
      </c>
    </row>
    <row r="62" spans="1:9" ht="20.100000000000001" customHeight="1">
      <c r="A62" s="3" t="s">
        <v>38</v>
      </c>
      <c r="B62" s="2" t="s">
        <v>21</v>
      </c>
      <c r="C62" s="2" t="s">
        <v>9</v>
      </c>
      <c r="D62" s="9" t="s">
        <v>37</v>
      </c>
      <c r="E62" s="9" t="s">
        <v>37</v>
      </c>
      <c r="F62" s="9" t="s">
        <v>37</v>
      </c>
      <c r="G62" s="9" t="s">
        <v>37</v>
      </c>
      <c r="H62" s="9" t="s">
        <v>37</v>
      </c>
      <c r="I62" s="9" t="s">
        <v>37</v>
      </c>
    </row>
    <row r="63" spans="1:9" ht="20.100000000000001" customHeight="1">
      <c r="A63" s="3" t="s">
        <v>38</v>
      </c>
      <c r="B63" s="2" t="s">
        <v>21</v>
      </c>
      <c r="C63" s="2">
        <v>0</v>
      </c>
      <c r="D63" s="9" t="s">
        <v>37</v>
      </c>
      <c r="E63" s="9" t="s">
        <v>37</v>
      </c>
      <c r="F63" s="9" t="s">
        <v>37</v>
      </c>
      <c r="G63" s="9" t="s">
        <v>37</v>
      </c>
      <c r="H63" s="9" t="s">
        <v>37</v>
      </c>
      <c r="I63" s="9" t="s">
        <v>37</v>
      </c>
    </row>
    <row r="64" spans="1:9" ht="20.100000000000001" customHeight="1">
      <c r="A64" s="3" t="s">
        <v>38</v>
      </c>
      <c r="B64" s="2" t="s">
        <v>21</v>
      </c>
      <c r="C64" s="2">
        <v>15</v>
      </c>
      <c r="D64" s="9" t="s">
        <v>37</v>
      </c>
      <c r="E64" s="9" t="s">
        <v>37</v>
      </c>
      <c r="F64" s="9" t="s">
        <v>37</v>
      </c>
      <c r="G64" s="9" t="s">
        <v>37</v>
      </c>
      <c r="H64" s="9" t="s">
        <v>37</v>
      </c>
      <c r="I64" s="9" t="s">
        <v>37</v>
      </c>
    </row>
    <row r="65" spans="1:9" ht="20.100000000000001" customHeight="1">
      <c r="A65" s="3" t="s">
        <v>38</v>
      </c>
      <c r="B65" s="2" t="s">
        <v>21</v>
      </c>
      <c r="C65" s="2">
        <v>30</v>
      </c>
      <c r="D65" s="9" t="s">
        <v>37</v>
      </c>
      <c r="E65" s="9" t="s">
        <v>37</v>
      </c>
      <c r="F65" s="9" t="s">
        <v>37</v>
      </c>
      <c r="G65" s="9" t="s">
        <v>37</v>
      </c>
      <c r="H65" s="9" t="s">
        <v>37</v>
      </c>
      <c r="I65" s="9" t="s">
        <v>37</v>
      </c>
    </row>
    <row r="66" spans="1:9" ht="20.100000000000001" customHeight="1" thickBot="1">
      <c r="A66" s="3" t="s">
        <v>38</v>
      </c>
      <c r="B66" s="2" t="s">
        <v>21</v>
      </c>
      <c r="C66" s="2">
        <v>45</v>
      </c>
      <c r="D66" s="9" t="s">
        <v>37</v>
      </c>
      <c r="E66" s="9" t="s">
        <v>37</v>
      </c>
      <c r="F66" s="9" t="s">
        <v>37</v>
      </c>
      <c r="G66" s="9" t="s">
        <v>37</v>
      </c>
      <c r="H66" s="9" t="s">
        <v>37</v>
      </c>
      <c r="I66" s="9" t="s">
        <v>37</v>
      </c>
    </row>
    <row r="67" spans="1:9" ht="20.100000000000001" customHeight="1" thickBot="1">
      <c r="A67" s="3" t="s">
        <v>38</v>
      </c>
      <c r="B67" t="s">
        <v>22</v>
      </c>
      <c r="C67" t="s">
        <v>9</v>
      </c>
      <c r="D67">
        <v>2996</v>
      </c>
      <c r="E67" s="4">
        <f>30+273</f>
        <v>303</v>
      </c>
      <c r="F67" s="4">
        <f>21+273</f>
        <v>294</v>
      </c>
      <c r="G67">
        <v>293.8</v>
      </c>
      <c r="H67" s="4">
        <v>12.5</v>
      </c>
      <c r="I67">
        <f>1.25*27.5*27.5/1000</f>
        <v>0.9453125</v>
      </c>
    </row>
    <row r="68" spans="1:9" ht="20.100000000000001" customHeight="1" thickBot="1">
      <c r="A68" s="3" t="s">
        <v>38</v>
      </c>
      <c r="B68" t="s">
        <v>22</v>
      </c>
      <c r="C68">
        <v>0</v>
      </c>
      <c r="D68">
        <v>2999</v>
      </c>
      <c r="E68" s="4">
        <f t="shared" ref="E68:E91" si="26">30+273</f>
        <v>303</v>
      </c>
      <c r="F68" s="4">
        <f t="shared" ref="F68:F71" si="27">21+273</f>
        <v>294</v>
      </c>
      <c r="G68">
        <v>293.8</v>
      </c>
      <c r="H68" s="4">
        <v>12.5</v>
      </c>
      <c r="I68">
        <f t="shared" ref="I68:I71" si="28">1.25*27.5*27.5/1000</f>
        <v>0.9453125</v>
      </c>
    </row>
    <row r="69" spans="1:9" ht="20.100000000000001" customHeight="1" thickBot="1">
      <c r="A69" s="3" t="s">
        <v>38</v>
      </c>
      <c r="B69" t="s">
        <v>22</v>
      </c>
      <c r="C69">
        <v>15</v>
      </c>
      <c r="D69">
        <v>3053</v>
      </c>
      <c r="E69" s="4">
        <f t="shared" si="26"/>
        <v>303</v>
      </c>
      <c r="F69" s="4">
        <f t="shared" si="27"/>
        <v>294</v>
      </c>
      <c r="G69">
        <v>293.8</v>
      </c>
      <c r="H69" s="4">
        <v>12.5</v>
      </c>
      <c r="I69">
        <f t="shared" si="28"/>
        <v>0.9453125</v>
      </c>
    </row>
    <row r="70" spans="1:9" ht="20.100000000000001" customHeight="1" thickBot="1">
      <c r="A70" s="3" t="s">
        <v>38</v>
      </c>
      <c r="B70" t="s">
        <v>22</v>
      </c>
      <c r="C70">
        <v>30</v>
      </c>
      <c r="D70">
        <v>3003</v>
      </c>
      <c r="E70" s="4">
        <f t="shared" si="26"/>
        <v>303</v>
      </c>
      <c r="F70" s="4">
        <f t="shared" si="27"/>
        <v>294</v>
      </c>
      <c r="G70">
        <v>293.8</v>
      </c>
      <c r="H70" s="4">
        <v>12.5</v>
      </c>
      <c r="I70">
        <f t="shared" si="28"/>
        <v>0.9453125</v>
      </c>
    </row>
    <row r="71" spans="1:9" ht="20.100000000000001" customHeight="1" thickBot="1">
      <c r="A71" s="3" t="s">
        <v>38</v>
      </c>
      <c r="B71" t="s">
        <v>22</v>
      </c>
      <c r="C71">
        <v>45</v>
      </c>
      <c r="D71">
        <v>2993</v>
      </c>
      <c r="E71" s="4">
        <f t="shared" si="26"/>
        <v>303</v>
      </c>
      <c r="F71" s="4">
        <f t="shared" si="27"/>
        <v>294</v>
      </c>
      <c r="G71">
        <v>293.8</v>
      </c>
      <c r="H71" s="4">
        <v>12.5</v>
      </c>
      <c r="I71">
        <f t="shared" si="28"/>
        <v>0.9453125</v>
      </c>
    </row>
    <row r="72" spans="1:9" ht="20.100000000000001" customHeight="1" thickBot="1">
      <c r="A72" s="3" t="s">
        <v>38</v>
      </c>
      <c r="B72" t="s">
        <v>23</v>
      </c>
      <c r="C72" t="s">
        <v>9</v>
      </c>
      <c r="D72">
        <v>3041</v>
      </c>
      <c r="E72" s="4">
        <f t="shared" si="26"/>
        <v>303</v>
      </c>
      <c r="F72" s="4">
        <f>273+27.1</f>
        <v>300.10000000000002</v>
      </c>
      <c r="G72">
        <v>293.8</v>
      </c>
      <c r="H72" s="4">
        <v>12.5</v>
      </c>
      <c r="I72">
        <f>1.375*27.5*27.5/1000</f>
        <v>1.03984375</v>
      </c>
    </row>
    <row r="73" spans="1:9" ht="20.100000000000001" customHeight="1" thickBot="1">
      <c r="A73" s="3" t="s">
        <v>38</v>
      </c>
      <c r="B73" t="s">
        <v>23</v>
      </c>
      <c r="C73">
        <v>0</v>
      </c>
      <c r="D73">
        <v>2991</v>
      </c>
      <c r="E73" s="4">
        <f t="shared" si="26"/>
        <v>303</v>
      </c>
      <c r="F73" s="4">
        <f t="shared" ref="F73:F76" si="29">273+27.1</f>
        <v>300.10000000000002</v>
      </c>
      <c r="G73">
        <v>293.8</v>
      </c>
      <c r="H73" s="4">
        <v>12.5</v>
      </c>
      <c r="I73">
        <f t="shared" ref="I73:I76" si="30">1.375*27.5*27.5/1000</f>
        <v>1.03984375</v>
      </c>
    </row>
    <row r="74" spans="1:9" ht="20.100000000000001" customHeight="1" thickBot="1">
      <c r="A74" s="3" t="s">
        <v>38</v>
      </c>
      <c r="B74" t="s">
        <v>23</v>
      </c>
      <c r="C74">
        <v>15</v>
      </c>
      <c r="D74">
        <v>3060</v>
      </c>
      <c r="E74" s="4">
        <f t="shared" si="26"/>
        <v>303</v>
      </c>
      <c r="F74" s="4">
        <f t="shared" si="29"/>
        <v>300.10000000000002</v>
      </c>
      <c r="G74">
        <v>293.8</v>
      </c>
      <c r="H74" s="4">
        <v>12.5</v>
      </c>
      <c r="I74">
        <f t="shared" si="30"/>
        <v>1.03984375</v>
      </c>
    </row>
    <row r="75" spans="1:9" ht="20.100000000000001" customHeight="1" thickBot="1">
      <c r="A75" s="3" t="s">
        <v>38</v>
      </c>
      <c r="B75" t="s">
        <v>23</v>
      </c>
      <c r="C75">
        <v>30</v>
      </c>
      <c r="D75">
        <v>3017</v>
      </c>
      <c r="E75" s="4">
        <f t="shared" si="26"/>
        <v>303</v>
      </c>
      <c r="F75" s="4">
        <f t="shared" si="29"/>
        <v>300.10000000000002</v>
      </c>
      <c r="G75">
        <v>293.8</v>
      </c>
      <c r="H75" s="4">
        <v>12.5</v>
      </c>
      <c r="I75">
        <f t="shared" si="30"/>
        <v>1.03984375</v>
      </c>
    </row>
    <row r="76" spans="1:9" ht="20.100000000000001" customHeight="1" thickBot="1">
      <c r="A76" s="3" t="s">
        <v>38</v>
      </c>
      <c r="B76" t="s">
        <v>23</v>
      </c>
      <c r="C76">
        <v>45</v>
      </c>
      <c r="D76">
        <v>2992</v>
      </c>
      <c r="E76" s="4">
        <f t="shared" si="26"/>
        <v>303</v>
      </c>
      <c r="F76" s="4">
        <f t="shared" si="29"/>
        <v>300.10000000000002</v>
      </c>
      <c r="G76">
        <v>293.8</v>
      </c>
      <c r="H76" s="4">
        <v>12.5</v>
      </c>
      <c r="I76">
        <f t="shared" si="30"/>
        <v>1.03984375</v>
      </c>
    </row>
    <row r="77" spans="1:9" ht="20.100000000000001" customHeight="1" thickBot="1">
      <c r="A77" s="3" t="s">
        <v>38</v>
      </c>
      <c r="B77" t="s">
        <v>24</v>
      </c>
      <c r="C77" t="s">
        <v>9</v>
      </c>
      <c r="D77">
        <v>3077</v>
      </c>
      <c r="E77" s="4">
        <f t="shared" si="26"/>
        <v>303</v>
      </c>
      <c r="F77" s="4">
        <f>18.9+273</f>
        <v>291.89999999999998</v>
      </c>
      <c r="G77">
        <v>293.8</v>
      </c>
      <c r="H77" s="4">
        <v>12.5</v>
      </c>
      <c r="I77">
        <f>4.5*27.5*27.5/1000</f>
        <v>3.4031250000000002</v>
      </c>
    </row>
    <row r="78" spans="1:9" ht="20.100000000000001" customHeight="1" thickBot="1">
      <c r="A78" s="3" t="s">
        <v>38</v>
      </c>
      <c r="B78" t="s">
        <v>24</v>
      </c>
      <c r="C78">
        <v>0</v>
      </c>
      <c r="D78">
        <v>3046</v>
      </c>
      <c r="E78" s="4">
        <f t="shared" si="26"/>
        <v>303</v>
      </c>
      <c r="F78" s="4">
        <f t="shared" ref="F78:F81" si="31">18.9+273</f>
        <v>291.89999999999998</v>
      </c>
      <c r="G78">
        <v>293.8</v>
      </c>
      <c r="H78" s="4">
        <v>12.5</v>
      </c>
      <c r="I78">
        <f t="shared" ref="I78:I81" si="32">4.5*27.5*27.5/1000</f>
        <v>3.4031250000000002</v>
      </c>
    </row>
    <row r="79" spans="1:9" ht="20.100000000000001" customHeight="1" thickBot="1">
      <c r="A79" s="3" t="s">
        <v>38</v>
      </c>
      <c r="B79" t="s">
        <v>24</v>
      </c>
      <c r="C79">
        <v>15</v>
      </c>
      <c r="D79">
        <v>3032</v>
      </c>
      <c r="E79" s="4">
        <f t="shared" si="26"/>
        <v>303</v>
      </c>
      <c r="F79" s="4">
        <f t="shared" si="31"/>
        <v>291.89999999999998</v>
      </c>
      <c r="G79">
        <v>293.8</v>
      </c>
      <c r="H79" s="4">
        <v>12.5</v>
      </c>
      <c r="I79">
        <f t="shared" si="32"/>
        <v>3.4031250000000002</v>
      </c>
    </row>
    <row r="80" spans="1:9" ht="20.100000000000001" customHeight="1" thickBot="1">
      <c r="A80" s="3" t="s">
        <v>38</v>
      </c>
      <c r="B80" t="s">
        <v>24</v>
      </c>
      <c r="C80">
        <v>30</v>
      </c>
      <c r="D80">
        <v>3089</v>
      </c>
      <c r="E80" s="4">
        <f t="shared" si="26"/>
        <v>303</v>
      </c>
      <c r="F80" s="4">
        <f t="shared" si="31"/>
        <v>291.89999999999998</v>
      </c>
      <c r="G80">
        <v>293.8</v>
      </c>
      <c r="H80" s="4">
        <v>12.5</v>
      </c>
      <c r="I80">
        <f t="shared" si="32"/>
        <v>3.4031250000000002</v>
      </c>
    </row>
    <row r="81" spans="1:9" ht="20.100000000000001" customHeight="1" thickBot="1">
      <c r="A81" s="3" t="s">
        <v>38</v>
      </c>
      <c r="B81" t="s">
        <v>24</v>
      </c>
      <c r="C81">
        <v>45</v>
      </c>
      <c r="D81">
        <v>3049</v>
      </c>
      <c r="E81" s="4">
        <f t="shared" si="26"/>
        <v>303</v>
      </c>
      <c r="F81" s="4">
        <f t="shared" si="31"/>
        <v>291.89999999999998</v>
      </c>
      <c r="G81">
        <v>293.8</v>
      </c>
      <c r="H81" s="4">
        <v>12.5</v>
      </c>
      <c r="I81">
        <f t="shared" si="32"/>
        <v>3.4031250000000002</v>
      </c>
    </row>
    <row r="82" spans="1:9" ht="20.100000000000001" customHeight="1" thickBot="1">
      <c r="A82" s="3" t="s">
        <v>38</v>
      </c>
      <c r="B82" t="s">
        <v>25</v>
      </c>
      <c r="C82" t="s">
        <v>9</v>
      </c>
      <c r="D82">
        <v>3084</v>
      </c>
      <c r="E82" s="4">
        <f t="shared" si="26"/>
        <v>303</v>
      </c>
      <c r="F82" s="4">
        <f>20.9+273</f>
        <v>293.89999999999998</v>
      </c>
      <c r="G82">
        <v>293.8</v>
      </c>
      <c r="H82" s="4">
        <v>12.5</v>
      </c>
      <c r="I82">
        <f>1.875*27.5*27.5/1000</f>
        <v>1.41796875</v>
      </c>
    </row>
    <row r="83" spans="1:9" ht="20.100000000000001" customHeight="1" thickBot="1">
      <c r="A83" s="3" t="s">
        <v>38</v>
      </c>
      <c r="B83" t="s">
        <v>25</v>
      </c>
      <c r="C83">
        <v>0</v>
      </c>
      <c r="D83">
        <v>3234</v>
      </c>
      <c r="E83" s="4">
        <f t="shared" si="26"/>
        <v>303</v>
      </c>
      <c r="F83" s="4">
        <f t="shared" ref="F83:F86" si="33">20.9+273</f>
        <v>293.89999999999998</v>
      </c>
      <c r="G83">
        <v>293.8</v>
      </c>
      <c r="H83" s="4">
        <v>12.5</v>
      </c>
      <c r="I83">
        <f t="shared" ref="I83:I86" si="34">1.875*27.5*27.5/1000</f>
        <v>1.41796875</v>
      </c>
    </row>
    <row r="84" spans="1:9" ht="20.100000000000001" customHeight="1" thickBot="1">
      <c r="A84" s="3" t="s">
        <v>38</v>
      </c>
      <c r="B84" t="s">
        <v>25</v>
      </c>
      <c r="C84">
        <v>15</v>
      </c>
      <c r="D84">
        <v>3223</v>
      </c>
      <c r="E84" s="4">
        <f t="shared" si="26"/>
        <v>303</v>
      </c>
      <c r="F84" s="4">
        <f t="shared" si="33"/>
        <v>293.89999999999998</v>
      </c>
      <c r="G84">
        <v>293.8</v>
      </c>
      <c r="H84" s="4">
        <v>12.5</v>
      </c>
      <c r="I84">
        <f t="shared" si="34"/>
        <v>1.41796875</v>
      </c>
    </row>
    <row r="85" spans="1:9" ht="20.100000000000001" customHeight="1" thickBot="1">
      <c r="A85" s="3" t="s">
        <v>38</v>
      </c>
      <c r="B85" t="s">
        <v>25</v>
      </c>
      <c r="C85">
        <v>30</v>
      </c>
      <c r="D85">
        <v>3123</v>
      </c>
      <c r="E85" s="4">
        <f t="shared" si="26"/>
        <v>303</v>
      </c>
      <c r="F85" s="4">
        <f t="shared" si="33"/>
        <v>293.89999999999998</v>
      </c>
      <c r="G85">
        <v>293.8</v>
      </c>
      <c r="H85" s="4">
        <v>12.5</v>
      </c>
      <c r="I85">
        <f t="shared" si="34"/>
        <v>1.41796875</v>
      </c>
    </row>
    <row r="86" spans="1:9" ht="20.100000000000001" customHeight="1" thickBot="1">
      <c r="A86" s="3" t="s">
        <v>38</v>
      </c>
      <c r="B86" t="s">
        <v>25</v>
      </c>
      <c r="C86">
        <v>45</v>
      </c>
      <c r="D86">
        <v>3097</v>
      </c>
      <c r="E86" s="4">
        <f t="shared" si="26"/>
        <v>303</v>
      </c>
      <c r="F86" s="4">
        <f t="shared" si="33"/>
        <v>293.89999999999998</v>
      </c>
      <c r="G86">
        <v>293.8</v>
      </c>
      <c r="H86" s="4">
        <v>12.5</v>
      </c>
      <c r="I86">
        <f t="shared" si="34"/>
        <v>1.41796875</v>
      </c>
    </row>
    <row r="87" spans="1:9" ht="20.100000000000001" customHeight="1" thickBot="1">
      <c r="A87" s="3" t="s">
        <v>38</v>
      </c>
      <c r="B87" t="s">
        <v>26</v>
      </c>
      <c r="C87" t="s">
        <v>9</v>
      </c>
      <c r="D87">
        <v>3082</v>
      </c>
      <c r="E87" s="4">
        <f t="shared" si="26"/>
        <v>303</v>
      </c>
      <c r="F87" s="4">
        <f>273+21.5</f>
        <v>294.5</v>
      </c>
      <c r="G87">
        <v>293.8</v>
      </c>
      <c r="H87" s="4">
        <v>12.5</v>
      </c>
      <c r="I87">
        <f>1.875*27.5*27.5/1000</f>
        <v>1.41796875</v>
      </c>
    </row>
    <row r="88" spans="1:9" ht="20.100000000000001" customHeight="1" thickBot="1">
      <c r="A88" s="3" t="s">
        <v>38</v>
      </c>
      <c r="B88" t="s">
        <v>26</v>
      </c>
      <c r="C88">
        <v>0</v>
      </c>
      <c r="D88">
        <v>3096</v>
      </c>
      <c r="E88" s="4">
        <f t="shared" si="26"/>
        <v>303</v>
      </c>
      <c r="F88" s="4">
        <f t="shared" ref="F88:F91" si="35">273+21.5</f>
        <v>294.5</v>
      </c>
      <c r="G88">
        <v>293.8</v>
      </c>
      <c r="H88" s="4">
        <v>12.5</v>
      </c>
      <c r="I88">
        <f t="shared" ref="I88:I91" si="36">1.875*27.5*27.5/1000</f>
        <v>1.41796875</v>
      </c>
    </row>
    <row r="89" spans="1:9" ht="20.100000000000001" customHeight="1" thickBot="1">
      <c r="A89" s="3" t="s">
        <v>38</v>
      </c>
      <c r="B89" t="s">
        <v>26</v>
      </c>
      <c r="C89">
        <v>15</v>
      </c>
      <c r="D89">
        <v>3080</v>
      </c>
      <c r="E89" s="4">
        <f t="shared" si="26"/>
        <v>303</v>
      </c>
      <c r="F89" s="4">
        <f t="shared" si="35"/>
        <v>294.5</v>
      </c>
      <c r="G89">
        <v>293.8</v>
      </c>
      <c r="H89" s="4">
        <v>12.5</v>
      </c>
      <c r="I89">
        <f t="shared" si="36"/>
        <v>1.41796875</v>
      </c>
    </row>
    <row r="90" spans="1:9" ht="20.100000000000001" customHeight="1" thickBot="1">
      <c r="A90" s="3" t="s">
        <v>38</v>
      </c>
      <c r="B90" t="s">
        <v>26</v>
      </c>
      <c r="C90">
        <v>30</v>
      </c>
      <c r="D90">
        <v>3090</v>
      </c>
      <c r="E90" s="4">
        <f t="shared" si="26"/>
        <v>303</v>
      </c>
      <c r="F90" s="4">
        <f t="shared" si="35"/>
        <v>294.5</v>
      </c>
      <c r="G90">
        <v>293.8</v>
      </c>
      <c r="H90" s="4">
        <v>12.5</v>
      </c>
      <c r="I90">
        <f t="shared" si="36"/>
        <v>1.41796875</v>
      </c>
    </row>
    <row r="91" spans="1:9" ht="20.100000000000001" customHeight="1" thickBot="1">
      <c r="A91" s="3" t="s">
        <v>38</v>
      </c>
      <c r="B91" t="s">
        <v>26</v>
      </c>
      <c r="C91">
        <v>45</v>
      </c>
      <c r="D91">
        <v>3086</v>
      </c>
      <c r="E91" s="4">
        <f t="shared" si="26"/>
        <v>303</v>
      </c>
      <c r="F91" s="4">
        <f t="shared" si="35"/>
        <v>294.5</v>
      </c>
      <c r="G91">
        <v>293.8</v>
      </c>
      <c r="H91" s="4">
        <v>12.5</v>
      </c>
      <c r="I91">
        <f t="shared" si="36"/>
        <v>1.41796875</v>
      </c>
    </row>
    <row r="92" spans="1:9" ht="20.100000000000001" customHeight="1" thickBot="1">
      <c r="A92" s="3" t="s">
        <v>38</v>
      </c>
      <c r="B92" t="s">
        <v>27</v>
      </c>
      <c r="C92" t="s">
        <v>9</v>
      </c>
      <c r="D92" s="1">
        <v>3129</v>
      </c>
      <c r="E92" s="4">
        <f>273+25</f>
        <v>298</v>
      </c>
      <c r="F92">
        <f>273+20.1</f>
        <v>293.10000000000002</v>
      </c>
      <c r="G92">
        <v>293.8</v>
      </c>
      <c r="H92" s="4">
        <v>12.5</v>
      </c>
      <c r="I92">
        <f>1.625*27.5*27.5/1000</f>
        <v>1.2289062500000001</v>
      </c>
    </row>
    <row r="93" spans="1:9" ht="20.100000000000001" customHeight="1" thickBot="1">
      <c r="A93" s="3" t="s">
        <v>38</v>
      </c>
      <c r="B93" t="s">
        <v>27</v>
      </c>
      <c r="C93">
        <v>0</v>
      </c>
      <c r="D93" s="1">
        <v>3279</v>
      </c>
      <c r="E93" s="4">
        <f t="shared" ref="E93:E121" si="37">273+25</f>
        <v>298</v>
      </c>
      <c r="F93">
        <f t="shared" ref="F93:F96" si="38">273+20.1</f>
        <v>293.10000000000002</v>
      </c>
      <c r="G93">
        <v>293.8</v>
      </c>
      <c r="H93" s="4">
        <v>12.5</v>
      </c>
      <c r="I93">
        <f t="shared" ref="I93:I96" si="39">1.625*27.5*27.5/1000</f>
        <v>1.2289062500000001</v>
      </c>
    </row>
    <row r="94" spans="1:9" ht="20.100000000000001" customHeight="1" thickBot="1">
      <c r="A94" s="3" t="s">
        <v>38</v>
      </c>
      <c r="B94" t="s">
        <v>27</v>
      </c>
      <c r="C94">
        <v>15</v>
      </c>
      <c r="D94" s="1">
        <v>3172</v>
      </c>
      <c r="E94" s="4">
        <f t="shared" si="37"/>
        <v>298</v>
      </c>
      <c r="F94">
        <f t="shared" si="38"/>
        <v>293.10000000000002</v>
      </c>
      <c r="G94">
        <v>293.8</v>
      </c>
      <c r="H94" s="4">
        <v>12.5</v>
      </c>
      <c r="I94">
        <f t="shared" si="39"/>
        <v>1.2289062500000001</v>
      </c>
    </row>
    <row r="95" spans="1:9" ht="20.100000000000001" customHeight="1" thickBot="1">
      <c r="A95" s="3" t="s">
        <v>38</v>
      </c>
      <c r="B95" t="s">
        <v>27</v>
      </c>
      <c r="C95">
        <v>30</v>
      </c>
      <c r="D95" s="1">
        <v>3226</v>
      </c>
      <c r="E95" s="4">
        <f t="shared" si="37"/>
        <v>298</v>
      </c>
      <c r="F95">
        <f t="shared" si="38"/>
        <v>293.10000000000002</v>
      </c>
      <c r="G95">
        <v>293.8</v>
      </c>
      <c r="H95" s="4">
        <v>12.5</v>
      </c>
      <c r="I95">
        <f t="shared" si="39"/>
        <v>1.2289062500000001</v>
      </c>
    </row>
    <row r="96" spans="1:9" ht="20.100000000000001" customHeight="1" thickBot="1">
      <c r="A96" s="3" t="s">
        <v>38</v>
      </c>
      <c r="B96" t="s">
        <v>27</v>
      </c>
      <c r="C96">
        <v>45</v>
      </c>
      <c r="D96" s="1">
        <v>3112</v>
      </c>
      <c r="E96" s="4">
        <f t="shared" si="37"/>
        <v>298</v>
      </c>
      <c r="F96">
        <f t="shared" si="38"/>
        <v>293.10000000000002</v>
      </c>
      <c r="G96">
        <v>293.8</v>
      </c>
      <c r="H96" s="4">
        <v>12.5</v>
      </c>
      <c r="I96">
        <f t="shared" si="39"/>
        <v>1.2289062500000001</v>
      </c>
    </row>
    <row r="97" spans="1:9" ht="20.100000000000001" customHeight="1" thickBot="1">
      <c r="A97" s="3" t="s">
        <v>38</v>
      </c>
      <c r="B97" t="s">
        <v>28</v>
      </c>
      <c r="C97" t="s">
        <v>9</v>
      </c>
      <c r="D97" s="1">
        <v>3138</v>
      </c>
      <c r="E97" s="4">
        <f t="shared" si="37"/>
        <v>298</v>
      </c>
      <c r="F97">
        <f>273+21.3</f>
        <v>294.3</v>
      </c>
      <c r="G97">
        <v>293.8</v>
      </c>
      <c r="H97" s="4">
        <v>12.5</v>
      </c>
      <c r="I97">
        <f>1.875*27.5*27.5/1000</f>
        <v>1.41796875</v>
      </c>
    </row>
    <row r="98" spans="1:9" ht="20.100000000000001" customHeight="1" thickBot="1">
      <c r="A98" s="3" t="s">
        <v>38</v>
      </c>
      <c r="B98" t="s">
        <v>28</v>
      </c>
      <c r="C98">
        <v>0</v>
      </c>
      <c r="D98" s="1">
        <v>3122</v>
      </c>
      <c r="E98" s="4">
        <f t="shared" si="37"/>
        <v>298</v>
      </c>
      <c r="F98">
        <f t="shared" ref="F98:F101" si="40">273+21.3</f>
        <v>294.3</v>
      </c>
      <c r="G98">
        <v>293.8</v>
      </c>
      <c r="H98" s="4">
        <v>12.5</v>
      </c>
      <c r="I98">
        <f t="shared" ref="I98:I101" si="41">1.875*27.5*27.5/1000</f>
        <v>1.41796875</v>
      </c>
    </row>
    <row r="99" spans="1:9" ht="20.100000000000001" customHeight="1" thickBot="1">
      <c r="A99" s="3" t="s">
        <v>38</v>
      </c>
      <c r="B99" t="s">
        <v>28</v>
      </c>
      <c r="C99">
        <v>15</v>
      </c>
      <c r="D99" s="1">
        <v>3118</v>
      </c>
      <c r="E99" s="4">
        <f t="shared" si="37"/>
        <v>298</v>
      </c>
      <c r="F99">
        <f t="shared" si="40"/>
        <v>294.3</v>
      </c>
      <c r="G99">
        <v>293.8</v>
      </c>
      <c r="H99" s="4">
        <v>12.5</v>
      </c>
      <c r="I99">
        <f t="shared" si="41"/>
        <v>1.41796875</v>
      </c>
    </row>
    <row r="100" spans="1:9" ht="20.100000000000001" customHeight="1" thickBot="1">
      <c r="A100" s="3" t="s">
        <v>38</v>
      </c>
      <c r="B100" t="s">
        <v>28</v>
      </c>
      <c r="C100">
        <v>30</v>
      </c>
      <c r="D100" s="1">
        <v>3070</v>
      </c>
      <c r="E100" s="4">
        <f t="shared" si="37"/>
        <v>298</v>
      </c>
      <c r="F100">
        <f t="shared" si="40"/>
        <v>294.3</v>
      </c>
      <c r="G100">
        <v>293.8</v>
      </c>
      <c r="H100" s="4">
        <v>12.5</v>
      </c>
      <c r="I100">
        <f t="shared" si="41"/>
        <v>1.41796875</v>
      </c>
    </row>
    <row r="101" spans="1:9" ht="20.100000000000001" customHeight="1" thickBot="1">
      <c r="A101" s="3" t="s">
        <v>38</v>
      </c>
      <c r="B101" t="s">
        <v>28</v>
      </c>
      <c r="C101">
        <v>45</v>
      </c>
      <c r="D101" s="1">
        <v>2991</v>
      </c>
      <c r="E101" s="4">
        <f t="shared" si="37"/>
        <v>298</v>
      </c>
      <c r="F101">
        <f t="shared" si="40"/>
        <v>294.3</v>
      </c>
      <c r="G101">
        <v>293.8</v>
      </c>
      <c r="H101" s="4">
        <v>12.5</v>
      </c>
      <c r="I101">
        <f t="shared" si="41"/>
        <v>1.41796875</v>
      </c>
    </row>
    <row r="102" spans="1:9" ht="20.100000000000001" customHeight="1" thickBot="1">
      <c r="A102" s="3" t="s">
        <v>38</v>
      </c>
      <c r="B102" t="s">
        <v>29</v>
      </c>
      <c r="C102" t="s">
        <v>9</v>
      </c>
      <c r="D102" s="1">
        <v>2987</v>
      </c>
      <c r="E102" s="4">
        <f t="shared" si="37"/>
        <v>298</v>
      </c>
      <c r="F102">
        <f>20.7+273</f>
        <v>293.7</v>
      </c>
      <c r="G102">
        <v>293.8</v>
      </c>
      <c r="H102" s="5">
        <v>4.4000000000000004</v>
      </c>
      <c r="I102">
        <f>0.375*27.5*27.5/1000</f>
        <v>0.28359374999999998</v>
      </c>
    </row>
    <row r="103" spans="1:9" ht="20.100000000000001" customHeight="1" thickBot="1">
      <c r="A103" s="3" t="s">
        <v>38</v>
      </c>
      <c r="B103" t="s">
        <v>29</v>
      </c>
      <c r="C103">
        <v>0</v>
      </c>
      <c r="D103" s="1">
        <v>3352</v>
      </c>
      <c r="E103" s="4">
        <f t="shared" si="37"/>
        <v>298</v>
      </c>
      <c r="F103">
        <f t="shared" ref="F103:F106" si="42">20.7+273</f>
        <v>293.7</v>
      </c>
      <c r="G103">
        <v>293.8</v>
      </c>
      <c r="H103" s="5">
        <v>4.4000000000000004</v>
      </c>
      <c r="I103">
        <f t="shared" ref="I103:I106" si="43">0.375*27.5*27.5/1000</f>
        <v>0.28359374999999998</v>
      </c>
    </row>
    <row r="104" spans="1:9" ht="20.100000000000001" customHeight="1" thickBot="1">
      <c r="A104" s="3" t="s">
        <v>38</v>
      </c>
      <c r="B104" t="s">
        <v>29</v>
      </c>
      <c r="C104">
        <v>15</v>
      </c>
      <c r="D104" s="1">
        <v>2955</v>
      </c>
      <c r="E104" s="4">
        <f t="shared" si="37"/>
        <v>298</v>
      </c>
      <c r="F104">
        <f t="shared" si="42"/>
        <v>293.7</v>
      </c>
      <c r="G104">
        <v>293.8</v>
      </c>
      <c r="H104" s="5">
        <v>4.4000000000000004</v>
      </c>
      <c r="I104">
        <f t="shared" si="43"/>
        <v>0.28359374999999998</v>
      </c>
    </row>
    <row r="105" spans="1:9" ht="20.100000000000001" customHeight="1" thickBot="1">
      <c r="A105" s="3" t="s">
        <v>38</v>
      </c>
      <c r="B105" t="s">
        <v>29</v>
      </c>
      <c r="C105">
        <v>30</v>
      </c>
      <c r="D105" s="1">
        <v>3093</v>
      </c>
      <c r="E105" s="4">
        <f t="shared" si="37"/>
        <v>298</v>
      </c>
      <c r="F105">
        <f t="shared" si="42"/>
        <v>293.7</v>
      </c>
      <c r="G105">
        <v>293.8</v>
      </c>
      <c r="H105" s="5">
        <v>4.4000000000000004</v>
      </c>
      <c r="I105">
        <f t="shared" si="43"/>
        <v>0.28359374999999998</v>
      </c>
    </row>
    <row r="106" spans="1:9" ht="20.100000000000001" customHeight="1" thickBot="1">
      <c r="A106" s="3" t="s">
        <v>38</v>
      </c>
      <c r="B106" t="s">
        <v>29</v>
      </c>
      <c r="C106">
        <v>45</v>
      </c>
      <c r="D106" s="1">
        <v>3109</v>
      </c>
      <c r="E106" s="4">
        <f t="shared" si="37"/>
        <v>298</v>
      </c>
      <c r="F106">
        <f t="shared" si="42"/>
        <v>293.7</v>
      </c>
      <c r="G106">
        <v>293.8</v>
      </c>
      <c r="H106" s="5">
        <v>4.4000000000000004</v>
      </c>
      <c r="I106">
        <f t="shared" si="43"/>
        <v>0.28359374999999998</v>
      </c>
    </row>
    <row r="107" spans="1:9" ht="20.100000000000001" customHeight="1" thickBot="1">
      <c r="A107" s="3" t="s">
        <v>38</v>
      </c>
      <c r="B107" t="s">
        <v>30</v>
      </c>
      <c r="C107" t="s">
        <v>9</v>
      </c>
      <c r="D107" s="1">
        <v>3264</v>
      </c>
      <c r="E107" s="4">
        <f t="shared" si="37"/>
        <v>298</v>
      </c>
      <c r="F107">
        <f>273+22.1</f>
        <v>295.10000000000002</v>
      </c>
      <c r="G107">
        <v>293.8</v>
      </c>
      <c r="H107" s="5">
        <v>4.4000000000000004</v>
      </c>
      <c r="I107">
        <f>3*27.5*27.5/1000</f>
        <v>2.2687499999999998</v>
      </c>
    </row>
    <row r="108" spans="1:9" ht="20.100000000000001" customHeight="1" thickBot="1">
      <c r="A108" s="3" t="s">
        <v>38</v>
      </c>
      <c r="B108" t="s">
        <v>30</v>
      </c>
      <c r="C108">
        <v>0</v>
      </c>
      <c r="D108" s="1">
        <v>3145</v>
      </c>
      <c r="E108" s="4">
        <f t="shared" si="37"/>
        <v>298</v>
      </c>
      <c r="F108">
        <f t="shared" ref="F108:F111" si="44">273+22.1</f>
        <v>295.10000000000002</v>
      </c>
      <c r="G108">
        <v>293.8</v>
      </c>
      <c r="H108" s="5">
        <v>4.4000000000000004</v>
      </c>
      <c r="I108">
        <f t="shared" ref="I108:I111" si="45">3*27.5*27.5/1000</f>
        <v>2.2687499999999998</v>
      </c>
    </row>
    <row r="109" spans="1:9" ht="20.100000000000001" customHeight="1" thickBot="1">
      <c r="A109" s="3" t="s">
        <v>38</v>
      </c>
      <c r="B109" t="s">
        <v>30</v>
      </c>
      <c r="C109">
        <v>15</v>
      </c>
      <c r="D109" s="1">
        <v>3211</v>
      </c>
      <c r="E109" s="4">
        <f t="shared" si="37"/>
        <v>298</v>
      </c>
      <c r="F109">
        <f t="shared" si="44"/>
        <v>295.10000000000002</v>
      </c>
      <c r="G109">
        <v>293.8</v>
      </c>
      <c r="H109" s="5">
        <v>4.4000000000000004</v>
      </c>
      <c r="I109">
        <f t="shared" si="45"/>
        <v>2.2687499999999998</v>
      </c>
    </row>
    <row r="110" spans="1:9" ht="20.100000000000001" customHeight="1" thickBot="1">
      <c r="A110" s="3" t="s">
        <v>38</v>
      </c>
      <c r="B110" t="s">
        <v>30</v>
      </c>
      <c r="C110">
        <v>30</v>
      </c>
      <c r="D110" s="1">
        <v>3134</v>
      </c>
      <c r="E110" s="4">
        <f t="shared" si="37"/>
        <v>298</v>
      </c>
      <c r="F110">
        <f t="shared" si="44"/>
        <v>295.10000000000002</v>
      </c>
      <c r="G110">
        <v>293.8</v>
      </c>
      <c r="H110" s="5">
        <v>4.4000000000000004</v>
      </c>
      <c r="I110">
        <f t="shared" si="45"/>
        <v>2.2687499999999998</v>
      </c>
    </row>
    <row r="111" spans="1:9" ht="20.100000000000001" customHeight="1" thickBot="1">
      <c r="A111" s="3" t="s">
        <v>38</v>
      </c>
      <c r="B111" t="s">
        <v>30</v>
      </c>
      <c r="C111">
        <v>45</v>
      </c>
      <c r="D111" s="1">
        <v>3093</v>
      </c>
      <c r="E111" s="4">
        <f t="shared" si="37"/>
        <v>298</v>
      </c>
      <c r="F111">
        <f t="shared" si="44"/>
        <v>295.10000000000002</v>
      </c>
      <c r="G111">
        <v>293.8</v>
      </c>
      <c r="H111" s="5">
        <v>4.4000000000000004</v>
      </c>
      <c r="I111">
        <f t="shared" si="45"/>
        <v>2.2687499999999998</v>
      </c>
    </row>
    <row r="112" spans="1:9" ht="20.100000000000001" customHeight="1" thickBot="1">
      <c r="A112" s="3" t="s">
        <v>38</v>
      </c>
      <c r="B112" t="s">
        <v>31</v>
      </c>
      <c r="C112" t="s">
        <v>9</v>
      </c>
      <c r="D112" s="1">
        <v>3344</v>
      </c>
      <c r="E112" s="4">
        <f t="shared" si="37"/>
        <v>298</v>
      </c>
      <c r="F112">
        <f>20.4+273</f>
        <v>293.39999999999998</v>
      </c>
      <c r="G112">
        <v>293.8</v>
      </c>
      <c r="H112" s="5">
        <v>4.4000000000000004</v>
      </c>
      <c r="I112">
        <f>3.5*27.5*27.5/1000</f>
        <v>2.6468750000000001</v>
      </c>
    </row>
    <row r="113" spans="1:9" ht="20.100000000000001" customHeight="1" thickBot="1">
      <c r="A113" s="3" t="s">
        <v>38</v>
      </c>
      <c r="B113" t="s">
        <v>31</v>
      </c>
      <c r="C113">
        <v>0</v>
      </c>
      <c r="D113" s="1">
        <v>3055</v>
      </c>
      <c r="E113" s="4">
        <f t="shared" si="37"/>
        <v>298</v>
      </c>
      <c r="F113">
        <f t="shared" ref="F113:F116" si="46">20.4+273</f>
        <v>293.39999999999998</v>
      </c>
      <c r="G113">
        <v>293.8</v>
      </c>
      <c r="H113" s="5">
        <v>4.4000000000000004</v>
      </c>
      <c r="I113">
        <f t="shared" ref="I113:I116" si="47">3.5*27.5*27.5/1000</f>
        <v>2.6468750000000001</v>
      </c>
    </row>
    <row r="114" spans="1:9" ht="20.100000000000001" customHeight="1" thickBot="1">
      <c r="A114" s="3" t="s">
        <v>38</v>
      </c>
      <c r="B114" t="s">
        <v>31</v>
      </c>
      <c r="C114">
        <v>15</v>
      </c>
      <c r="D114" s="1">
        <v>3363</v>
      </c>
      <c r="E114" s="4">
        <f t="shared" si="37"/>
        <v>298</v>
      </c>
      <c r="F114">
        <f t="shared" si="46"/>
        <v>293.39999999999998</v>
      </c>
      <c r="G114">
        <v>293.8</v>
      </c>
      <c r="H114" s="5">
        <v>4.4000000000000004</v>
      </c>
      <c r="I114">
        <f t="shared" si="47"/>
        <v>2.6468750000000001</v>
      </c>
    </row>
    <row r="115" spans="1:9" ht="20.100000000000001" customHeight="1" thickBot="1">
      <c r="A115" s="3" t="s">
        <v>38</v>
      </c>
      <c r="B115" t="s">
        <v>31</v>
      </c>
      <c r="C115">
        <v>30</v>
      </c>
      <c r="D115" s="1">
        <v>3164</v>
      </c>
      <c r="E115" s="4">
        <f t="shared" si="37"/>
        <v>298</v>
      </c>
      <c r="F115">
        <f t="shared" si="46"/>
        <v>293.39999999999998</v>
      </c>
      <c r="G115">
        <v>293.8</v>
      </c>
      <c r="H115" s="5">
        <v>4.4000000000000004</v>
      </c>
      <c r="I115">
        <f t="shared" si="47"/>
        <v>2.6468750000000001</v>
      </c>
    </row>
    <row r="116" spans="1:9" ht="20.100000000000001" customHeight="1" thickBot="1">
      <c r="A116" s="3" t="s">
        <v>38</v>
      </c>
      <c r="B116" t="s">
        <v>31</v>
      </c>
      <c r="C116">
        <v>45</v>
      </c>
      <c r="D116" s="1">
        <v>3197</v>
      </c>
      <c r="E116" s="4">
        <f t="shared" si="37"/>
        <v>298</v>
      </c>
      <c r="F116">
        <f t="shared" si="46"/>
        <v>293.39999999999998</v>
      </c>
      <c r="G116">
        <v>293.8</v>
      </c>
      <c r="H116" s="5">
        <v>4.4000000000000004</v>
      </c>
      <c r="I116">
        <f t="shared" si="47"/>
        <v>2.6468750000000001</v>
      </c>
    </row>
    <row r="117" spans="1:9" ht="20.100000000000001" customHeight="1" thickBot="1">
      <c r="A117" s="3" t="s">
        <v>38</v>
      </c>
      <c r="B117" t="s">
        <v>32</v>
      </c>
      <c r="C117" t="s">
        <v>9</v>
      </c>
      <c r="D117" s="1">
        <v>2881</v>
      </c>
      <c r="E117" s="4">
        <f t="shared" si="37"/>
        <v>298</v>
      </c>
      <c r="F117">
        <f>20.6+273</f>
        <v>293.60000000000002</v>
      </c>
      <c r="G117">
        <v>293.8</v>
      </c>
      <c r="H117" s="5">
        <v>4.4000000000000004</v>
      </c>
      <c r="I117">
        <f>0.875*27.5*27.5/1000</f>
        <v>0.66171875000000002</v>
      </c>
    </row>
    <row r="118" spans="1:9" ht="20.100000000000001" customHeight="1" thickBot="1">
      <c r="A118" s="3" t="s">
        <v>38</v>
      </c>
      <c r="B118" t="s">
        <v>32</v>
      </c>
      <c r="C118">
        <v>0</v>
      </c>
      <c r="D118" s="1">
        <v>3281</v>
      </c>
      <c r="E118" s="4">
        <f t="shared" si="37"/>
        <v>298</v>
      </c>
      <c r="F118">
        <f t="shared" ref="F118:F121" si="48">20.6+273</f>
        <v>293.60000000000002</v>
      </c>
      <c r="G118">
        <v>293.8</v>
      </c>
      <c r="H118" s="5">
        <v>4.4000000000000004</v>
      </c>
      <c r="I118">
        <f t="shared" ref="I118:I121" si="49">0.875*27.5*27.5/1000</f>
        <v>0.66171875000000002</v>
      </c>
    </row>
    <row r="119" spans="1:9" ht="20.100000000000001" customHeight="1" thickBot="1">
      <c r="A119" s="3" t="s">
        <v>38</v>
      </c>
      <c r="B119" t="s">
        <v>32</v>
      </c>
      <c r="C119">
        <v>15</v>
      </c>
      <c r="D119" s="1">
        <v>3297</v>
      </c>
      <c r="E119" s="4">
        <f t="shared" si="37"/>
        <v>298</v>
      </c>
      <c r="F119">
        <f t="shared" si="48"/>
        <v>293.60000000000002</v>
      </c>
      <c r="G119">
        <v>293.8</v>
      </c>
      <c r="H119" s="5">
        <v>4.4000000000000004</v>
      </c>
      <c r="I119">
        <f t="shared" si="49"/>
        <v>0.66171875000000002</v>
      </c>
    </row>
    <row r="120" spans="1:9" ht="20.100000000000001" customHeight="1" thickBot="1">
      <c r="A120" s="3" t="s">
        <v>38</v>
      </c>
      <c r="B120" t="s">
        <v>32</v>
      </c>
      <c r="C120">
        <v>30</v>
      </c>
      <c r="D120" s="1">
        <v>3262</v>
      </c>
      <c r="E120" s="4">
        <f t="shared" si="37"/>
        <v>298</v>
      </c>
      <c r="F120">
        <f t="shared" si="48"/>
        <v>293.60000000000002</v>
      </c>
      <c r="G120">
        <v>293.8</v>
      </c>
      <c r="H120" s="5">
        <v>4.4000000000000004</v>
      </c>
      <c r="I120">
        <f t="shared" si="49"/>
        <v>0.66171875000000002</v>
      </c>
    </row>
    <row r="121" spans="1:9" ht="20.100000000000001" customHeight="1" thickBot="1">
      <c r="A121" s="3" t="s">
        <v>38</v>
      </c>
      <c r="B121" t="s">
        <v>32</v>
      </c>
      <c r="C121">
        <v>45</v>
      </c>
      <c r="D121" s="1">
        <v>3104</v>
      </c>
      <c r="E121" s="4">
        <f t="shared" si="37"/>
        <v>298</v>
      </c>
      <c r="F121">
        <f t="shared" si="48"/>
        <v>293.60000000000002</v>
      </c>
      <c r="G121">
        <v>293.8</v>
      </c>
      <c r="H121" s="5">
        <v>4.4000000000000004</v>
      </c>
      <c r="I121">
        <f t="shared" si="49"/>
        <v>0.66171875000000002</v>
      </c>
    </row>
    <row r="122" spans="1:9" ht="20.100000000000001" customHeight="1">
      <c r="A122" s="3" t="s">
        <v>38</v>
      </c>
      <c r="B122" t="s">
        <v>33</v>
      </c>
      <c r="C122" t="s">
        <v>9</v>
      </c>
      <c r="D122" s="10" t="s">
        <v>37</v>
      </c>
      <c r="E122" s="10" t="s">
        <v>37</v>
      </c>
      <c r="F122" s="10" t="s">
        <v>37</v>
      </c>
      <c r="G122" s="10" t="s">
        <v>37</v>
      </c>
      <c r="H122" s="10" t="s">
        <v>37</v>
      </c>
      <c r="I122" s="10" t="s">
        <v>37</v>
      </c>
    </row>
    <row r="123" spans="1:9" ht="20.100000000000001" customHeight="1">
      <c r="A123" s="3" t="s">
        <v>38</v>
      </c>
      <c r="B123" t="s">
        <v>33</v>
      </c>
      <c r="C123">
        <v>0</v>
      </c>
      <c r="D123" s="10" t="s">
        <v>37</v>
      </c>
      <c r="E123" s="10" t="s">
        <v>37</v>
      </c>
      <c r="F123" s="10" t="s">
        <v>37</v>
      </c>
      <c r="G123" s="10" t="s">
        <v>37</v>
      </c>
      <c r="H123" s="10" t="s">
        <v>37</v>
      </c>
      <c r="I123" s="10" t="s">
        <v>37</v>
      </c>
    </row>
    <row r="124" spans="1:9" ht="20.100000000000001" customHeight="1">
      <c r="A124" s="3" t="s">
        <v>38</v>
      </c>
      <c r="B124" t="s">
        <v>33</v>
      </c>
      <c r="C124">
        <v>15</v>
      </c>
      <c r="D124" s="10" t="s">
        <v>37</v>
      </c>
      <c r="E124" s="10" t="s">
        <v>37</v>
      </c>
      <c r="F124" s="10" t="s">
        <v>37</v>
      </c>
      <c r="G124" s="10" t="s">
        <v>37</v>
      </c>
      <c r="H124" s="10" t="s">
        <v>37</v>
      </c>
      <c r="I124" s="10" t="s">
        <v>37</v>
      </c>
    </row>
    <row r="125" spans="1:9" ht="20.100000000000001" customHeight="1">
      <c r="A125" s="3" t="s">
        <v>38</v>
      </c>
      <c r="B125" t="s">
        <v>33</v>
      </c>
      <c r="C125">
        <v>30</v>
      </c>
      <c r="D125" s="10" t="s">
        <v>37</v>
      </c>
      <c r="E125" s="10" t="s">
        <v>37</v>
      </c>
      <c r="F125" s="10" t="s">
        <v>37</v>
      </c>
      <c r="G125" s="10" t="s">
        <v>37</v>
      </c>
      <c r="H125" s="10" t="s">
        <v>37</v>
      </c>
      <c r="I125" s="10" t="s">
        <v>37</v>
      </c>
    </row>
    <row r="126" spans="1:9" ht="20.100000000000001" customHeight="1">
      <c r="A126" s="3" t="s">
        <v>38</v>
      </c>
      <c r="B126" t="s">
        <v>33</v>
      </c>
      <c r="C126">
        <v>45</v>
      </c>
      <c r="D126" s="10" t="s">
        <v>37</v>
      </c>
      <c r="E126" s="10" t="s">
        <v>37</v>
      </c>
      <c r="F126" s="10" t="s">
        <v>37</v>
      </c>
      <c r="G126" s="10" t="s">
        <v>37</v>
      </c>
      <c r="H126" s="10" t="s">
        <v>37</v>
      </c>
      <c r="I126" s="10" t="s">
        <v>37</v>
      </c>
    </row>
    <row r="127" spans="1:9" ht="20.100000000000001" customHeight="1">
      <c r="A127" s="3" t="s">
        <v>38</v>
      </c>
      <c r="B127" t="s">
        <v>34</v>
      </c>
      <c r="C127" t="s">
        <v>9</v>
      </c>
      <c r="D127" s="10" t="s">
        <v>37</v>
      </c>
      <c r="E127" s="10" t="s">
        <v>37</v>
      </c>
      <c r="F127" s="10" t="s">
        <v>37</v>
      </c>
      <c r="G127" s="10" t="s">
        <v>37</v>
      </c>
      <c r="H127" s="10" t="s">
        <v>37</v>
      </c>
      <c r="I127" s="10" t="s">
        <v>37</v>
      </c>
    </row>
    <row r="128" spans="1:9" ht="20.100000000000001" customHeight="1">
      <c r="A128" s="3" t="s">
        <v>38</v>
      </c>
      <c r="B128" t="s">
        <v>34</v>
      </c>
      <c r="C128">
        <v>0</v>
      </c>
      <c r="D128" s="10" t="s">
        <v>37</v>
      </c>
      <c r="E128" s="10" t="s">
        <v>37</v>
      </c>
      <c r="F128" s="10" t="s">
        <v>37</v>
      </c>
      <c r="G128" s="10" t="s">
        <v>37</v>
      </c>
      <c r="H128" s="10" t="s">
        <v>37</v>
      </c>
      <c r="I128" s="10" t="s">
        <v>37</v>
      </c>
    </row>
    <row r="129" spans="1:9" ht="20.100000000000001" customHeight="1">
      <c r="A129" s="3" t="s">
        <v>38</v>
      </c>
      <c r="B129" t="s">
        <v>34</v>
      </c>
      <c r="C129">
        <v>15</v>
      </c>
      <c r="D129" s="10" t="s">
        <v>37</v>
      </c>
      <c r="E129" s="10" t="s">
        <v>37</v>
      </c>
      <c r="F129" s="10" t="s">
        <v>37</v>
      </c>
      <c r="G129" s="10" t="s">
        <v>37</v>
      </c>
      <c r="H129" s="10" t="s">
        <v>37</v>
      </c>
      <c r="I129" s="10" t="s">
        <v>37</v>
      </c>
    </row>
    <row r="130" spans="1:9" ht="20.100000000000001" customHeight="1">
      <c r="A130" s="3" t="s">
        <v>38</v>
      </c>
      <c r="B130" t="s">
        <v>34</v>
      </c>
      <c r="C130">
        <v>30</v>
      </c>
      <c r="D130" s="10" t="s">
        <v>37</v>
      </c>
      <c r="E130" s="10" t="s">
        <v>37</v>
      </c>
      <c r="F130" s="10" t="s">
        <v>37</v>
      </c>
      <c r="G130" s="10" t="s">
        <v>37</v>
      </c>
      <c r="H130" s="10" t="s">
        <v>37</v>
      </c>
      <c r="I130" s="10" t="s">
        <v>37</v>
      </c>
    </row>
    <row r="131" spans="1:9" ht="20.100000000000001" customHeight="1">
      <c r="A131" s="3" t="s">
        <v>38</v>
      </c>
      <c r="B131" t="s">
        <v>34</v>
      </c>
      <c r="C131">
        <v>45</v>
      </c>
      <c r="D131" s="10" t="s">
        <v>37</v>
      </c>
      <c r="E131" s="10" t="s">
        <v>37</v>
      </c>
      <c r="F131" s="10" t="s">
        <v>37</v>
      </c>
      <c r="G131" s="10" t="s">
        <v>37</v>
      </c>
      <c r="H131" s="10" t="s">
        <v>37</v>
      </c>
      <c r="I131" s="10" t="s">
        <v>37</v>
      </c>
    </row>
    <row r="132" spans="1:9" ht="20.100000000000001" customHeight="1">
      <c r="A132" s="3" t="s">
        <v>38</v>
      </c>
      <c r="B132" t="s">
        <v>35</v>
      </c>
      <c r="C132" t="s">
        <v>9</v>
      </c>
      <c r="D132" s="10" t="s">
        <v>37</v>
      </c>
      <c r="E132" s="10" t="s">
        <v>37</v>
      </c>
      <c r="F132" s="10" t="s">
        <v>37</v>
      </c>
      <c r="G132" s="10" t="s">
        <v>37</v>
      </c>
      <c r="H132" s="10" t="s">
        <v>37</v>
      </c>
      <c r="I132" s="10" t="s">
        <v>37</v>
      </c>
    </row>
    <row r="133" spans="1:9" ht="20.100000000000001" customHeight="1">
      <c r="A133" s="3" t="s">
        <v>38</v>
      </c>
      <c r="B133" t="s">
        <v>35</v>
      </c>
      <c r="C133">
        <v>0</v>
      </c>
      <c r="D133" s="10" t="s">
        <v>37</v>
      </c>
      <c r="E133" s="10" t="s">
        <v>37</v>
      </c>
      <c r="F133" s="10" t="s">
        <v>37</v>
      </c>
      <c r="G133" s="10" t="s">
        <v>37</v>
      </c>
      <c r="H133" s="10" t="s">
        <v>37</v>
      </c>
      <c r="I133" s="10" t="s">
        <v>37</v>
      </c>
    </row>
    <row r="134" spans="1:9" ht="20.100000000000001" customHeight="1">
      <c r="A134" s="3" t="s">
        <v>38</v>
      </c>
      <c r="B134" t="s">
        <v>35</v>
      </c>
      <c r="C134">
        <v>15</v>
      </c>
      <c r="D134" s="10" t="s">
        <v>37</v>
      </c>
      <c r="E134" s="10" t="s">
        <v>37</v>
      </c>
      <c r="F134" s="10" t="s">
        <v>37</v>
      </c>
      <c r="G134" s="10" t="s">
        <v>37</v>
      </c>
      <c r="H134" s="10" t="s">
        <v>37</v>
      </c>
      <c r="I134" s="10" t="s">
        <v>37</v>
      </c>
    </row>
    <row r="135" spans="1:9" ht="20.100000000000001" customHeight="1">
      <c r="A135" s="3" t="s">
        <v>38</v>
      </c>
      <c r="B135" t="s">
        <v>35</v>
      </c>
      <c r="C135">
        <v>30</v>
      </c>
      <c r="D135" s="10" t="s">
        <v>37</v>
      </c>
      <c r="E135" s="10" t="s">
        <v>37</v>
      </c>
      <c r="F135" s="10" t="s">
        <v>37</v>
      </c>
      <c r="G135" s="10" t="s">
        <v>37</v>
      </c>
      <c r="H135" s="10" t="s">
        <v>37</v>
      </c>
      <c r="I135" s="10" t="s">
        <v>37</v>
      </c>
    </row>
    <row r="136" spans="1:9" ht="20.100000000000001" customHeight="1">
      <c r="A136" s="3" t="s">
        <v>38</v>
      </c>
      <c r="B136" t="s">
        <v>35</v>
      </c>
      <c r="C136">
        <v>45</v>
      </c>
      <c r="D136" s="10" t="s">
        <v>37</v>
      </c>
      <c r="E136" s="10" t="s">
        <v>37</v>
      </c>
      <c r="F136" s="10" t="s">
        <v>37</v>
      </c>
      <c r="G136" s="10" t="s">
        <v>37</v>
      </c>
      <c r="H136" s="10" t="s">
        <v>37</v>
      </c>
      <c r="I136" s="10" t="s">
        <v>37</v>
      </c>
    </row>
    <row r="137" spans="1:9" ht="20.100000000000001" customHeight="1">
      <c r="A137" s="3" t="s">
        <v>38</v>
      </c>
      <c r="B137" t="s">
        <v>36</v>
      </c>
      <c r="C137" t="s">
        <v>9</v>
      </c>
      <c r="D137" s="10" t="s">
        <v>37</v>
      </c>
      <c r="E137" s="10" t="s">
        <v>37</v>
      </c>
      <c r="F137" s="10" t="s">
        <v>37</v>
      </c>
      <c r="G137" s="10" t="s">
        <v>37</v>
      </c>
      <c r="H137" s="10" t="s">
        <v>37</v>
      </c>
      <c r="I137" s="10" t="s">
        <v>37</v>
      </c>
    </row>
    <row r="138" spans="1:9" ht="20.100000000000001" customHeight="1">
      <c r="A138" s="3" t="s">
        <v>38</v>
      </c>
      <c r="B138" t="s">
        <v>36</v>
      </c>
      <c r="C138">
        <v>0</v>
      </c>
      <c r="D138" s="10" t="s">
        <v>37</v>
      </c>
      <c r="E138" s="10" t="s">
        <v>37</v>
      </c>
      <c r="F138" s="10" t="s">
        <v>37</v>
      </c>
      <c r="G138" s="10" t="s">
        <v>37</v>
      </c>
      <c r="H138" s="10" t="s">
        <v>37</v>
      </c>
      <c r="I138" s="10" t="s">
        <v>37</v>
      </c>
    </row>
    <row r="139" spans="1:9" ht="20.100000000000001" customHeight="1">
      <c r="A139" s="3" t="s">
        <v>38</v>
      </c>
      <c r="B139" t="s">
        <v>36</v>
      </c>
      <c r="C139">
        <v>15</v>
      </c>
      <c r="D139" s="10" t="s">
        <v>37</v>
      </c>
      <c r="E139" s="10" t="s">
        <v>37</v>
      </c>
      <c r="F139" s="10" t="s">
        <v>37</v>
      </c>
      <c r="G139" s="10" t="s">
        <v>37</v>
      </c>
      <c r="H139" s="10" t="s">
        <v>37</v>
      </c>
      <c r="I139" s="10" t="s">
        <v>37</v>
      </c>
    </row>
    <row r="140" spans="1:9" ht="20.100000000000001" customHeight="1">
      <c r="A140" s="3" t="s">
        <v>38</v>
      </c>
      <c r="B140" t="s">
        <v>36</v>
      </c>
      <c r="C140">
        <v>30</v>
      </c>
      <c r="D140" s="10" t="s">
        <v>37</v>
      </c>
      <c r="E140" s="10" t="s">
        <v>37</v>
      </c>
      <c r="F140" s="10" t="s">
        <v>37</v>
      </c>
      <c r="G140" s="10" t="s">
        <v>37</v>
      </c>
      <c r="H140" s="10" t="s">
        <v>37</v>
      </c>
      <c r="I140" s="10" t="s">
        <v>37</v>
      </c>
    </row>
    <row r="141" spans="1:9" ht="20.100000000000001" customHeight="1">
      <c r="A141" s="3" t="s">
        <v>38</v>
      </c>
      <c r="B141" t="s">
        <v>36</v>
      </c>
      <c r="C141">
        <v>45</v>
      </c>
      <c r="D141" s="10" t="s">
        <v>37</v>
      </c>
      <c r="E141" s="10" t="s">
        <v>37</v>
      </c>
      <c r="F141" s="10" t="s">
        <v>37</v>
      </c>
      <c r="G141" s="10" t="s">
        <v>37</v>
      </c>
      <c r="H141" s="10" t="s">
        <v>37</v>
      </c>
      <c r="I141" s="10" t="s">
        <v>37</v>
      </c>
    </row>
    <row r="142" spans="1:9" ht="20.100000000000001" customHeight="1">
      <c r="A142" s="3" t="s">
        <v>70</v>
      </c>
      <c r="B142" t="s">
        <v>8</v>
      </c>
      <c r="C142" t="s">
        <v>9</v>
      </c>
      <c r="D142">
        <v>3264</v>
      </c>
      <c r="E142">
        <f>25+273</f>
        <v>298</v>
      </c>
      <c r="F142">
        <f>273+27</f>
        <v>300</v>
      </c>
      <c r="G142">
        <f>21+273</f>
        <v>294</v>
      </c>
      <c r="H142">
        <v>4.4000000000000004</v>
      </c>
      <c r="I142">
        <f>2.375*27.5*27.5/1000</f>
        <v>1.79609375</v>
      </c>
    </row>
    <row r="143" spans="1:9" ht="20.100000000000001" customHeight="1">
      <c r="A143" s="3" t="s">
        <v>70</v>
      </c>
      <c r="B143" t="s">
        <v>8</v>
      </c>
      <c r="C143">
        <v>0</v>
      </c>
      <c r="D143">
        <v>3344</v>
      </c>
      <c r="E143">
        <f>25+273</f>
        <v>298</v>
      </c>
      <c r="F143">
        <f t="shared" ref="F143:F146" si="50">273+27</f>
        <v>300</v>
      </c>
      <c r="G143">
        <f>21+273</f>
        <v>294</v>
      </c>
      <c r="H143">
        <v>4.4000000000000004</v>
      </c>
      <c r="I143">
        <f t="shared" ref="I143:I146" si="51">2.375*27.5*27.5/1000</f>
        <v>1.79609375</v>
      </c>
    </row>
    <row r="144" spans="1:9" ht="20.100000000000001" customHeight="1">
      <c r="A144" s="3" t="s">
        <v>70</v>
      </c>
      <c r="B144" t="s">
        <v>8</v>
      </c>
      <c r="C144">
        <v>15</v>
      </c>
      <c r="D144">
        <v>3334</v>
      </c>
      <c r="E144">
        <f>25+273</f>
        <v>298</v>
      </c>
      <c r="F144">
        <f t="shared" si="50"/>
        <v>300</v>
      </c>
      <c r="G144">
        <f>21+273</f>
        <v>294</v>
      </c>
      <c r="H144">
        <v>4.4000000000000004</v>
      </c>
      <c r="I144">
        <f t="shared" si="51"/>
        <v>1.79609375</v>
      </c>
    </row>
    <row r="145" spans="1:9" ht="20.100000000000001" customHeight="1">
      <c r="A145" s="3" t="s">
        <v>70</v>
      </c>
      <c r="B145" t="s">
        <v>8</v>
      </c>
      <c r="C145">
        <v>30</v>
      </c>
      <c r="D145">
        <v>3280</v>
      </c>
      <c r="E145">
        <f>25+273</f>
        <v>298</v>
      </c>
      <c r="F145">
        <f t="shared" si="50"/>
        <v>300</v>
      </c>
      <c r="G145">
        <f>21+273</f>
        <v>294</v>
      </c>
      <c r="H145">
        <v>4.4000000000000004</v>
      </c>
      <c r="I145">
        <f t="shared" si="51"/>
        <v>1.79609375</v>
      </c>
    </row>
    <row r="146" spans="1:9" ht="20.100000000000001" customHeight="1">
      <c r="A146" s="3" t="s">
        <v>70</v>
      </c>
      <c r="B146" t="s">
        <v>8</v>
      </c>
      <c r="C146">
        <v>45</v>
      </c>
      <c r="D146">
        <v>3133</v>
      </c>
      <c r="E146">
        <f>25+273</f>
        <v>298</v>
      </c>
      <c r="F146">
        <f t="shared" si="50"/>
        <v>300</v>
      </c>
      <c r="G146">
        <f>21+273</f>
        <v>294</v>
      </c>
      <c r="H146">
        <v>4.4000000000000004</v>
      </c>
      <c r="I146">
        <f t="shared" si="51"/>
        <v>1.79609375</v>
      </c>
    </row>
    <row r="147" spans="1:9" ht="20.100000000000001" customHeight="1">
      <c r="A147" s="3" t="s">
        <v>70</v>
      </c>
      <c r="B147" t="s">
        <v>10</v>
      </c>
      <c r="C147" t="s">
        <v>9</v>
      </c>
      <c r="D147" t="s">
        <v>37</v>
      </c>
      <c r="E147">
        <f>25+273</f>
        <v>298</v>
      </c>
      <c r="F147">
        <f>273+27.9</f>
        <v>300.89999999999998</v>
      </c>
      <c r="G147">
        <f>21+273</f>
        <v>294</v>
      </c>
      <c r="H147">
        <v>12.5</v>
      </c>
      <c r="I147">
        <f>0.625*27.5*27.5/1000</f>
        <v>0.47265625</v>
      </c>
    </row>
    <row r="148" spans="1:9" ht="20.100000000000001" customHeight="1">
      <c r="A148" s="3" t="s">
        <v>70</v>
      </c>
      <c r="B148" t="s">
        <v>10</v>
      </c>
      <c r="C148">
        <v>0</v>
      </c>
      <c r="D148" t="s">
        <v>37</v>
      </c>
      <c r="E148">
        <f>25+273</f>
        <v>298</v>
      </c>
      <c r="F148">
        <f>273+27.9</f>
        <v>300.89999999999998</v>
      </c>
      <c r="G148">
        <f>21+273</f>
        <v>294</v>
      </c>
      <c r="H148">
        <v>12.5</v>
      </c>
      <c r="I148">
        <f t="shared" ref="I148:I151" si="52">0.625*27.5*27.5/1000</f>
        <v>0.47265625</v>
      </c>
    </row>
    <row r="149" spans="1:9" ht="20.100000000000001" customHeight="1">
      <c r="A149" s="3" t="s">
        <v>70</v>
      </c>
      <c r="B149" t="s">
        <v>10</v>
      </c>
      <c r="C149">
        <v>15</v>
      </c>
      <c r="D149" t="s">
        <v>37</v>
      </c>
      <c r="E149">
        <f>25+273</f>
        <v>298</v>
      </c>
      <c r="F149">
        <f>273+27.9</f>
        <v>300.89999999999998</v>
      </c>
      <c r="G149">
        <f>21+273</f>
        <v>294</v>
      </c>
      <c r="H149">
        <v>12.5</v>
      </c>
      <c r="I149">
        <f t="shared" si="52"/>
        <v>0.47265625</v>
      </c>
    </row>
    <row r="150" spans="1:9" ht="20.100000000000001" customHeight="1">
      <c r="A150" s="3" t="s">
        <v>70</v>
      </c>
      <c r="B150" t="s">
        <v>10</v>
      </c>
      <c r="C150">
        <v>30</v>
      </c>
      <c r="D150" t="s">
        <v>37</v>
      </c>
      <c r="E150">
        <f>25+273</f>
        <v>298</v>
      </c>
      <c r="F150">
        <f>273+27.9</f>
        <v>300.89999999999998</v>
      </c>
      <c r="G150">
        <f>21+273</f>
        <v>294</v>
      </c>
      <c r="H150">
        <v>12.5</v>
      </c>
      <c r="I150">
        <f t="shared" si="52"/>
        <v>0.47265625</v>
      </c>
    </row>
    <row r="151" spans="1:9" ht="20.100000000000001" customHeight="1">
      <c r="A151" s="3" t="s">
        <v>70</v>
      </c>
      <c r="B151" t="s">
        <v>10</v>
      </c>
      <c r="C151">
        <v>45</v>
      </c>
      <c r="D151" t="s">
        <v>37</v>
      </c>
      <c r="E151">
        <f>25+273</f>
        <v>298</v>
      </c>
      <c r="F151">
        <f>273+27.9</f>
        <v>300.89999999999998</v>
      </c>
      <c r="G151">
        <f>21+273</f>
        <v>294</v>
      </c>
      <c r="H151">
        <v>12.5</v>
      </c>
      <c r="I151">
        <f t="shared" si="52"/>
        <v>0.47265625</v>
      </c>
    </row>
    <row r="152" spans="1:9" ht="20.100000000000001" customHeight="1">
      <c r="A152" s="3" t="s">
        <v>70</v>
      </c>
      <c r="B152" t="s">
        <v>11</v>
      </c>
      <c r="C152" t="s">
        <v>9</v>
      </c>
      <c r="D152" t="s">
        <v>37</v>
      </c>
      <c r="E152">
        <f>25+273</f>
        <v>298</v>
      </c>
      <c r="F152">
        <f>273+29.5</f>
        <v>302.5</v>
      </c>
      <c r="G152">
        <f>21+273</f>
        <v>294</v>
      </c>
      <c r="H152">
        <v>12.5</v>
      </c>
      <c r="I152">
        <f>0.0625*27.5*27.5/1000</f>
        <v>4.7265624999999999E-2</v>
      </c>
    </row>
    <row r="153" spans="1:9" ht="20.100000000000001" customHeight="1">
      <c r="A153" s="3" t="s">
        <v>70</v>
      </c>
      <c r="B153" t="s">
        <v>11</v>
      </c>
      <c r="C153">
        <v>0</v>
      </c>
      <c r="D153" t="s">
        <v>37</v>
      </c>
      <c r="E153">
        <f>25+273</f>
        <v>298</v>
      </c>
      <c r="F153">
        <f>273+29.5</f>
        <v>302.5</v>
      </c>
      <c r="G153">
        <f>21+273</f>
        <v>294</v>
      </c>
      <c r="H153">
        <v>12.5</v>
      </c>
      <c r="I153">
        <f t="shared" ref="I153:I156" si="53">0.0625*27.5*27.5/1000</f>
        <v>4.7265624999999999E-2</v>
      </c>
    </row>
    <row r="154" spans="1:9" ht="20.100000000000001" customHeight="1">
      <c r="A154" s="3" t="s">
        <v>70</v>
      </c>
      <c r="B154" t="s">
        <v>11</v>
      </c>
      <c r="C154">
        <v>15</v>
      </c>
      <c r="D154" t="s">
        <v>37</v>
      </c>
      <c r="E154">
        <f>25+273</f>
        <v>298</v>
      </c>
      <c r="F154">
        <f>273+29.5</f>
        <v>302.5</v>
      </c>
      <c r="G154">
        <f>21+273</f>
        <v>294</v>
      </c>
      <c r="H154">
        <v>12.5</v>
      </c>
      <c r="I154">
        <f t="shared" si="53"/>
        <v>4.7265624999999999E-2</v>
      </c>
    </row>
    <row r="155" spans="1:9" ht="20.100000000000001" customHeight="1">
      <c r="A155" s="3" t="s">
        <v>70</v>
      </c>
      <c r="B155" t="s">
        <v>11</v>
      </c>
      <c r="C155">
        <v>30</v>
      </c>
      <c r="D155" t="s">
        <v>37</v>
      </c>
      <c r="E155">
        <f>25+273</f>
        <v>298</v>
      </c>
      <c r="F155">
        <f>273+29.5</f>
        <v>302.5</v>
      </c>
      <c r="G155">
        <f>21+273</f>
        <v>294</v>
      </c>
      <c r="H155">
        <v>12.5</v>
      </c>
      <c r="I155">
        <f t="shared" si="53"/>
        <v>4.7265624999999999E-2</v>
      </c>
    </row>
    <row r="156" spans="1:9" ht="20.100000000000001" customHeight="1">
      <c r="A156" s="3" t="s">
        <v>70</v>
      </c>
      <c r="B156" t="s">
        <v>11</v>
      </c>
      <c r="C156">
        <v>45</v>
      </c>
      <c r="D156" t="s">
        <v>37</v>
      </c>
      <c r="E156">
        <f>25+273</f>
        <v>298</v>
      </c>
      <c r="F156">
        <f>273+29.5</f>
        <v>302.5</v>
      </c>
      <c r="G156">
        <f>21+273</f>
        <v>294</v>
      </c>
      <c r="H156">
        <v>12.5</v>
      </c>
      <c r="I156">
        <f t="shared" si="53"/>
        <v>4.7265624999999999E-2</v>
      </c>
    </row>
    <row r="157" spans="1:9" ht="20.100000000000001" customHeight="1">
      <c r="A157" s="3" t="s">
        <v>70</v>
      </c>
      <c r="B157" t="s">
        <v>12</v>
      </c>
      <c r="C157" t="s">
        <v>9</v>
      </c>
      <c r="D157">
        <v>3362</v>
      </c>
      <c r="E157">
        <f>25+273</f>
        <v>298</v>
      </c>
      <c r="F157">
        <f>273+26.9</f>
        <v>299.89999999999998</v>
      </c>
      <c r="G157">
        <f>21+273</f>
        <v>294</v>
      </c>
      <c r="H157">
        <v>4.4000000000000004</v>
      </c>
      <c r="I157">
        <f>1.375*27.5*27.5/1000</f>
        <v>1.03984375</v>
      </c>
    </row>
    <row r="158" spans="1:9" ht="20.100000000000001" customHeight="1">
      <c r="A158" s="3" t="s">
        <v>70</v>
      </c>
      <c r="B158" t="s">
        <v>12</v>
      </c>
      <c r="C158">
        <v>0</v>
      </c>
      <c r="D158">
        <v>3385</v>
      </c>
      <c r="E158">
        <f>25+273</f>
        <v>298</v>
      </c>
      <c r="F158">
        <f>273+26.9</f>
        <v>299.89999999999998</v>
      </c>
      <c r="G158">
        <f>21+273</f>
        <v>294</v>
      </c>
      <c r="H158">
        <v>4.4000000000000004</v>
      </c>
      <c r="I158">
        <f t="shared" ref="I158:I161" si="54">1.375*27.5*27.5/1000</f>
        <v>1.03984375</v>
      </c>
    </row>
    <row r="159" spans="1:9" ht="20.100000000000001" customHeight="1">
      <c r="A159" s="3" t="s">
        <v>70</v>
      </c>
      <c r="B159" t="s">
        <v>12</v>
      </c>
      <c r="C159">
        <v>15</v>
      </c>
      <c r="D159">
        <v>3393</v>
      </c>
      <c r="E159">
        <f>25+273</f>
        <v>298</v>
      </c>
      <c r="F159">
        <f>273+26.9</f>
        <v>299.89999999999998</v>
      </c>
      <c r="G159">
        <f>21+273</f>
        <v>294</v>
      </c>
      <c r="H159">
        <v>4.4000000000000004</v>
      </c>
      <c r="I159">
        <f t="shared" si="54"/>
        <v>1.03984375</v>
      </c>
    </row>
    <row r="160" spans="1:9" ht="20.100000000000001" customHeight="1">
      <c r="A160" s="3" t="s">
        <v>70</v>
      </c>
      <c r="B160" t="s">
        <v>12</v>
      </c>
      <c r="C160">
        <v>30</v>
      </c>
      <c r="D160">
        <v>3471</v>
      </c>
      <c r="E160">
        <f>25+273</f>
        <v>298</v>
      </c>
      <c r="F160">
        <f>273+26.9</f>
        <v>299.89999999999998</v>
      </c>
      <c r="G160">
        <f>21+273</f>
        <v>294</v>
      </c>
      <c r="H160">
        <v>4.4000000000000004</v>
      </c>
      <c r="I160">
        <f t="shared" si="54"/>
        <v>1.03984375</v>
      </c>
    </row>
    <row r="161" spans="1:9" ht="20.100000000000001" customHeight="1">
      <c r="A161" s="3" t="s">
        <v>70</v>
      </c>
      <c r="B161" t="s">
        <v>12</v>
      </c>
      <c r="C161">
        <v>45</v>
      </c>
      <c r="D161">
        <v>3255</v>
      </c>
      <c r="E161">
        <f>25+273</f>
        <v>298</v>
      </c>
      <c r="F161">
        <f>273+26.9</f>
        <v>299.89999999999998</v>
      </c>
      <c r="G161">
        <f>21+273</f>
        <v>294</v>
      </c>
      <c r="H161">
        <v>4.4000000000000004</v>
      </c>
      <c r="I161">
        <f t="shared" si="54"/>
        <v>1.03984375</v>
      </c>
    </row>
    <row r="162" spans="1:9" ht="20.100000000000001" customHeight="1">
      <c r="A162" s="3" t="s">
        <v>70</v>
      </c>
      <c r="B162" t="s">
        <v>13</v>
      </c>
      <c r="C162" t="s">
        <v>9</v>
      </c>
      <c r="D162">
        <v>3289</v>
      </c>
      <c r="E162">
        <f>25+273</f>
        <v>298</v>
      </c>
      <c r="F162">
        <f>273+28.6</f>
        <v>301.60000000000002</v>
      </c>
      <c r="G162">
        <f>21+273</f>
        <v>294</v>
      </c>
      <c r="H162">
        <v>4.4000000000000004</v>
      </c>
      <c r="I162">
        <f>2.875*27.5*27.5/1000</f>
        <v>2.1742187500000001</v>
      </c>
    </row>
    <row r="163" spans="1:9" ht="20.100000000000001" customHeight="1">
      <c r="A163" s="3" t="s">
        <v>70</v>
      </c>
      <c r="B163" t="s">
        <v>13</v>
      </c>
      <c r="C163">
        <v>0</v>
      </c>
      <c r="D163">
        <v>3440</v>
      </c>
      <c r="E163">
        <f>25+273</f>
        <v>298</v>
      </c>
      <c r="F163">
        <f>273+28.6</f>
        <v>301.60000000000002</v>
      </c>
      <c r="G163">
        <f>21+273</f>
        <v>294</v>
      </c>
      <c r="H163">
        <v>4.4000000000000004</v>
      </c>
      <c r="I163">
        <f t="shared" ref="I163:I166" si="55">2.875*27.5*27.5/1000</f>
        <v>2.1742187500000001</v>
      </c>
    </row>
    <row r="164" spans="1:9" ht="20.100000000000001" customHeight="1">
      <c r="A164" s="3" t="s">
        <v>70</v>
      </c>
      <c r="B164" t="s">
        <v>13</v>
      </c>
      <c r="C164">
        <v>15</v>
      </c>
      <c r="D164">
        <v>3370</v>
      </c>
      <c r="E164">
        <f>25+273</f>
        <v>298</v>
      </c>
      <c r="F164">
        <f>273+28.6</f>
        <v>301.60000000000002</v>
      </c>
      <c r="G164">
        <f>21+273</f>
        <v>294</v>
      </c>
      <c r="H164">
        <v>4.4000000000000004</v>
      </c>
      <c r="I164">
        <f t="shared" si="55"/>
        <v>2.1742187500000001</v>
      </c>
    </row>
    <row r="165" spans="1:9" ht="20.100000000000001" customHeight="1">
      <c r="A165" s="3" t="s">
        <v>70</v>
      </c>
      <c r="B165" t="s">
        <v>13</v>
      </c>
      <c r="C165">
        <v>30</v>
      </c>
      <c r="D165">
        <v>3262</v>
      </c>
      <c r="E165">
        <f>25+273</f>
        <v>298</v>
      </c>
      <c r="F165">
        <f>273+28.6</f>
        <v>301.60000000000002</v>
      </c>
      <c r="G165">
        <f>21+273</f>
        <v>294</v>
      </c>
      <c r="H165">
        <v>4.4000000000000004</v>
      </c>
      <c r="I165">
        <f t="shared" si="55"/>
        <v>2.1742187500000001</v>
      </c>
    </row>
    <row r="166" spans="1:9" ht="20.100000000000001" customHeight="1">
      <c r="A166" s="3" t="s">
        <v>70</v>
      </c>
      <c r="B166" t="s">
        <v>13</v>
      </c>
      <c r="C166">
        <v>45</v>
      </c>
      <c r="D166">
        <v>3183</v>
      </c>
      <c r="E166">
        <f>25+273</f>
        <v>298</v>
      </c>
      <c r="F166">
        <f>273+28.6</f>
        <v>301.60000000000002</v>
      </c>
      <c r="G166">
        <f>21+273</f>
        <v>294</v>
      </c>
      <c r="H166">
        <v>4.4000000000000004</v>
      </c>
      <c r="I166">
        <f t="shared" si="55"/>
        <v>2.1742187500000001</v>
      </c>
    </row>
    <row r="167" spans="1:9" ht="20.100000000000001" customHeight="1">
      <c r="A167" s="3" t="s">
        <v>70</v>
      </c>
      <c r="B167" t="s">
        <v>14</v>
      </c>
      <c r="C167" t="s">
        <v>9</v>
      </c>
      <c r="D167">
        <v>3417</v>
      </c>
      <c r="E167">
        <f>25+273</f>
        <v>298</v>
      </c>
      <c r="F167">
        <f>273+28.6</f>
        <v>301.60000000000002</v>
      </c>
      <c r="G167">
        <f>21+273</f>
        <v>294</v>
      </c>
      <c r="H167">
        <v>12.5</v>
      </c>
      <c r="I167">
        <f>2.375*27.5*27.5/1000</f>
        <v>1.79609375</v>
      </c>
    </row>
    <row r="168" spans="1:9" ht="20.100000000000001" customHeight="1">
      <c r="A168" s="3" t="s">
        <v>70</v>
      </c>
      <c r="B168" t="s">
        <v>14</v>
      </c>
      <c r="C168">
        <v>0</v>
      </c>
      <c r="D168">
        <v>3325</v>
      </c>
      <c r="E168">
        <f>25+273</f>
        <v>298</v>
      </c>
      <c r="F168">
        <f>273+28.6</f>
        <v>301.60000000000002</v>
      </c>
      <c r="G168">
        <f>21+273</f>
        <v>294</v>
      </c>
      <c r="H168">
        <v>12.5</v>
      </c>
      <c r="I168">
        <f t="shared" ref="I168:I171" si="56">2.375*27.5*27.5/1000</f>
        <v>1.79609375</v>
      </c>
    </row>
    <row r="169" spans="1:9" ht="20.100000000000001" customHeight="1">
      <c r="A169" s="3" t="s">
        <v>70</v>
      </c>
      <c r="B169" t="s">
        <v>14</v>
      </c>
      <c r="C169">
        <v>15</v>
      </c>
      <c r="D169">
        <v>3331</v>
      </c>
      <c r="E169">
        <f>25+273</f>
        <v>298</v>
      </c>
      <c r="F169">
        <f>273+28.6</f>
        <v>301.60000000000002</v>
      </c>
      <c r="G169">
        <f>21+273</f>
        <v>294</v>
      </c>
      <c r="H169">
        <v>12.5</v>
      </c>
      <c r="I169">
        <f t="shared" si="56"/>
        <v>1.79609375</v>
      </c>
    </row>
    <row r="170" spans="1:9" ht="20.100000000000001" customHeight="1">
      <c r="A170" s="3" t="s">
        <v>70</v>
      </c>
      <c r="B170" t="s">
        <v>14</v>
      </c>
      <c r="C170">
        <v>30</v>
      </c>
      <c r="D170">
        <v>3331</v>
      </c>
      <c r="E170">
        <f>25+273</f>
        <v>298</v>
      </c>
      <c r="F170">
        <f>273+28.6</f>
        <v>301.60000000000002</v>
      </c>
      <c r="G170">
        <f>21+273</f>
        <v>294</v>
      </c>
      <c r="H170">
        <v>12.5</v>
      </c>
      <c r="I170">
        <f t="shared" si="56"/>
        <v>1.79609375</v>
      </c>
    </row>
    <row r="171" spans="1:9" ht="20.100000000000001" customHeight="1">
      <c r="A171" s="3" t="s">
        <v>70</v>
      </c>
      <c r="B171" t="s">
        <v>14</v>
      </c>
      <c r="C171">
        <v>45</v>
      </c>
      <c r="D171">
        <v>3272</v>
      </c>
      <c r="E171">
        <f>25+273</f>
        <v>298</v>
      </c>
      <c r="F171">
        <f>273+28.6</f>
        <v>301.60000000000002</v>
      </c>
      <c r="G171">
        <f>21+273</f>
        <v>294</v>
      </c>
      <c r="H171">
        <v>12.5</v>
      </c>
      <c r="I171">
        <f t="shared" si="56"/>
        <v>1.79609375</v>
      </c>
    </row>
    <row r="172" spans="1:9" ht="20.100000000000001" customHeight="1">
      <c r="A172" s="3" t="s">
        <v>70</v>
      </c>
      <c r="B172" t="s">
        <v>15</v>
      </c>
      <c r="C172" t="s">
        <v>9</v>
      </c>
      <c r="D172" t="s">
        <v>37</v>
      </c>
      <c r="E172">
        <f t="shared" ref="E172:E201" si="57">24.8+273</f>
        <v>297.8</v>
      </c>
      <c r="F172">
        <f>273+28.5</f>
        <v>301.5</v>
      </c>
      <c r="G172">
        <f>21+273</f>
        <v>294</v>
      </c>
      <c r="H172">
        <v>4.4000000000000004</v>
      </c>
      <c r="I172">
        <f>2*27.5*27.5/1000</f>
        <v>1.5125</v>
      </c>
    </row>
    <row r="173" spans="1:9" ht="20.100000000000001" customHeight="1">
      <c r="A173" s="3" t="s">
        <v>70</v>
      </c>
      <c r="B173" t="s">
        <v>15</v>
      </c>
      <c r="C173">
        <v>0</v>
      </c>
      <c r="D173" t="s">
        <v>37</v>
      </c>
      <c r="E173">
        <f t="shared" si="57"/>
        <v>297.8</v>
      </c>
      <c r="F173">
        <f>273+28.5</f>
        <v>301.5</v>
      </c>
      <c r="G173">
        <f>21+273</f>
        <v>294</v>
      </c>
      <c r="H173">
        <v>4.4000000000000004</v>
      </c>
      <c r="I173">
        <f t="shared" ref="I173:I176" si="58">2*27.5*27.5/1000</f>
        <v>1.5125</v>
      </c>
    </row>
    <row r="174" spans="1:9" ht="20.100000000000001" customHeight="1">
      <c r="A174" s="3" t="s">
        <v>70</v>
      </c>
      <c r="B174" t="s">
        <v>15</v>
      </c>
      <c r="C174">
        <v>15</v>
      </c>
      <c r="D174" t="s">
        <v>37</v>
      </c>
      <c r="E174">
        <f t="shared" si="57"/>
        <v>297.8</v>
      </c>
      <c r="F174">
        <f>273+28.5</f>
        <v>301.5</v>
      </c>
      <c r="G174">
        <f>21+273</f>
        <v>294</v>
      </c>
      <c r="H174">
        <v>4.4000000000000004</v>
      </c>
      <c r="I174">
        <f t="shared" si="58"/>
        <v>1.5125</v>
      </c>
    </row>
    <row r="175" spans="1:9" ht="20.100000000000001" customHeight="1">
      <c r="A175" s="3" t="s">
        <v>70</v>
      </c>
      <c r="B175" t="s">
        <v>15</v>
      </c>
      <c r="C175">
        <v>30</v>
      </c>
      <c r="D175" t="s">
        <v>37</v>
      </c>
      <c r="E175">
        <f t="shared" si="57"/>
        <v>297.8</v>
      </c>
      <c r="F175">
        <f>273+28.5</f>
        <v>301.5</v>
      </c>
      <c r="G175">
        <f>21+273</f>
        <v>294</v>
      </c>
      <c r="H175">
        <v>4.4000000000000004</v>
      </c>
      <c r="I175">
        <f t="shared" si="58"/>
        <v>1.5125</v>
      </c>
    </row>
    <row r="176" spans="1:9" ht="20.100000000000001" customHeight="1">
      <c r="A176" s="3" t="s">
        <v>70</v>
      </c>
      <c r="B176" t="s">
        <v>15</v>
      </c>
      <c r="C176">
        <v>45</v>
      </c>
      <c r="D176" t="s">
        <v>37</v>
      </c>
      <c r="E176">
        <f t="shared" si="57"/>
        <v>297.8</v>
      </c>
      <c r="F176">
        <f>273+28.5</f>
        <v>301.5</v>
      </c>
      <c r="G176">
        <f>21+273</f>
        <v>294</v>
      </c>
      <c r="H176">
        <v>4.4000000000000004</v>
      </c>
      <c r="I176">
        <f t="shared" si="58"/>
        <v>1.5125</v>
      </c>
    </row>
    <row r="177" spans="1:9" ht="20.100000000000001" customHeight="1">
      <c r="A177" s="3" t="s">
        <v>70</v>
      </c>
      <c r="B177" t="s">
        <v>16</v>
      </c>
      <c r="C177" t="s">
        <v>9</v>
      </c>
      <c r="D177" t="s">
        <v>37</v>
      </c>
      <c r="E177">
        <f t="shared" si="57"/>
        <v>297.8</v>
      </c>
      <c r="F177">
        <f>273+28.6</f>
        <v>301.60000000000002</v>
      </c>
      <c r="G177">
        <f>21+273</f>
        <v>294</v>
      </c>
      <c r="H177">
        <v>4.4000000000000004</v>
      </c>
      <c r="I177">
        <f>2*27.5*27.5/1000</f>
        <v>1.5125</v>
      </c>
    </row>
    <row r="178" spans="1:9" ht="20.100000000000001" customHeight="1">
      <c r="A178" s="3" t="s">
        <v>70</v>
      </c>
      <c r="B178" t="s">
        <v>16</v>
      </c>
      <c r="C178">
        <v>0</v>
      </c>
      <c r="D178" t="s">
        <v>37</v>
      </c>
      <c r="E178">
        <f t="shared" si="57"/>
        <v>297.8</v>
      </c>
      <c r="F178">
        <f>273+28.6</f>
        <v>301.60000000000002</v>
      </c>
      <c r="G178">
        <f>21+273</f>
        <v>294</v>
      </c>
      <c r="H178">
        <v>4.4000000000000004</v>
      </c>
      <c r="I178">
        <f t="shared" ref="I178:I181" si="59">2*27.5*27.5/1000</f>
        <v>1.5125</v>
      </c>
    </row>
    <row r="179" spans="1:9" ht="20.100000000000001" customHeight="1">
      <c r="A179" s="3" t="s">
        <v>70</v>
      </c>
      <c r="B179" t="s">
        <v>16</v>
      </c>
      <c r="C179">
        <v>15</v>
      </c>
      <c r="D179" t="s">
        <v>37</v>
      </c>
      <c r="E179">
        <f t="shared" si="57"/>
        <v>297.8</v>
      </c>
      <c r="F179">
        <f>273+28.6</f>
        <v>301.60000000000002</v>
      </c>
      <c r="G179">
        <f>21+273</f>
        <v>294</v>
      </c>
      <c r="H179">
        <v>4.4000000000000004</v>
      </c>
      <c r="I179">
        <f t="shared" si="59"/>
        <v>1.5125</v>
      </c>
    </row>
    <row r="180" spans="1:9" ht="20.100000000000001" customHeight="1">
      <c r="A180" s="3" t="s">
        <v>70</v>
      </c>
      <c r="B180" t="s">
        <v>16</v>
      </c>
      <c r="C180">
        <v>30</v>
      </c>
      <c r="D180" t="s">
        <v>37</v>
      </c>
      <c r="E180">
        <f t="shared" si="57"/>
        <v>297.8</v>
      </c>
      <c r="F180">
        <f>273+28.6</f>
        <v>301.60000000000002</v>
      </c>
      <c r="G180">
        <f>21+273</f>
        <v>294</v>
      </c>
      <c r="H180">
        <v>4.4000000000000004</v>
      </c>
      <c r="I180">
        <f t="shared" si="59"/>
        <v>1.5125</v>
      </c>
    </row>
    <row r="181" spans="1:9" ht="20.100000000000001" customHeight="1">
      <c r="A181" s="3" t="s">
        <v>70</v>
      </c>
      <c r="B181" t="s">
        <v>16</v>
      </c>
      <c r="C181">
        <v>45</v>
      </c>
      <c r="D181" t="s">
        <v>37</v>
      </c>
      <c r="E181">
        <f t="shared" si="57"/>
        <v>297.8</v>
      </c>
      <c r="F181">
        <f>273+28.6</f>
        <v>301.60000000000002</v>
      </c>
      <c r="G181">
        <f>21+273</f>
        <v>294</v>
      </c>
      <c r="H181">
        <v>4.4000000000000004</v>
      </c>
      <c r="I181">
        <f t="shared" si="59"/>
        <v>1.5125</v>
      </c>
    </row>
    <row r="182" spans="1:9" ht="20.100000000000001" customHeight="1">
      <c r="A182" s="3" t="s">
        <v>70</v>
      </c>
      <c r="B182" t="s">
        <v>17</v>
      </c>
      <c r="C182" t="s">
        <v>9</v>
      </c>
      <c r="D182">
        <v>3533</v>
      </c>
      <c r="E182">
        <f t="shared" si="57"/>
        <v>297.8</v>
      </c>
      <c r="F182">
        <f>273+29.1</f>
        <v>302.10000000000002</v>
      </c>
      <c r="G182">
        <f>21+273</f>
        <v>294</v>
      </c>
      <c r="H182">
        <v>12.5</v>
      </c>
      <c r="I182">
        <f>2.875*27.5*27.5/1000</f>
        <v>2.1742187500000001</v>
      </c>
    </row>
    <row r="183" spans="1:9" ht="20.100000000000001" customHeight="1">
      <c r="A183" s="3" t="s">
        <v>70</v>
      </c>
      <c r="B183" t="s">
        <v>17</v>
      </c>
      <c r="C183">
        <v>0</v>
      </c>
      <c r="D183">
        <v>3516</v>
      </c>
      <c r="E183">
        <f t="shared" si="57"/>
        <v>297.8</v>
      </c>
      <c r="F183">
        <f>273+29.1</f>
        <v>302.10000000000002</v>
      </c>
      <c r="G183">
        <f>21+273</f>
        <v>294</v>
      </c>
      <c r="H183">
        <v>12.5</v>
      </c>
      <c r="I183">
        <f t="shared" ref="I183:I186" si="60">2.875*27.5*27.5/1000</f>
        <v>2.1742187500000001</v>
      </c>
    </row>
    <row r="184" spans="1:9" ht="20.100000000000001" customHeight="1">
      <c r="A184" s="3" t="s">
        <v>70</v>
      </c>
      <c r="B184" t="s">
        <v>17</v>
      </c>
      <c r="C184">
        <v>15</v>
      </c>
      <c r="D184">
        <v>3510</v>
      </c>
      <c r="E184">
        <f t="shared" si="57"/>
        <v>297.8</v>
      </c>
      <c r="F184">
        <f>273+29.1</f>
        <v>302.10000000000002</v>
      </c>
      <c r="G184">
        <f>21+273</f>
        <v>294</v>
      </c>
      <c r="H184">
        <v>12.5</v>
      </c>
      <c r="I184">
        <f t="shared" si="60"/>
        <v>2.1742187500000001</v>
      </c>
    </row>
    <row r="185" spans="1:9" ht="20.100000000000001" customHeight="1">
      <c r="A185" s="3" t="s">
        <v>70</v>
      </c>
      <c r="B185" t="s">
        <v>17</v>
      </c>
      <c r="C185">
        <v>30</v>
      </c>
      <c r="D185">
        <v>3306</v>
      </c>
      <c r="E185">
        <f t="shared" si="57"/>
        <v>297.8</v>
      </c>
      <c r="F185">
        <f>273+29.1</f>
        <v>302.10000000000002</v>
      </c>
      <c r="G185">
        <f>21+273</f>
        <v>294</v>
      </c>
      <c r="H185">
        <v>12.5</v>
      </c>
      <c r="I185">
        <f t="shared" si="60"/>
        <v>2.1742187500000001</v>
      </c>
    </row>
    <row r="186" spans="1:9" ht="20.100000000000001" customHeight="1">
      <c r="A186" s="3" t="s">
        <v>70</v>
      </c>
      <c r="B186" t="s">
        <v>17</v>
      </c>
      <c r="C186">
        <v>45</v>
      </c>
      <c r="D186">
        <v>3435</v>
      </c>
      <c r="E186">
        <f t="shared" si="57"/>
        <v>297.8</v>
      </c>
      <c r="F186">
        <f>273+29.1</f>
        <v>302.10000000000002</v>
      </c>
      <c r="G186">
        <f>21+273</f>
        <v>294</v>
      </c>
      <c r="H186">
        <v>12.5</v>
      </c>
      <c r="I186">
        <f t="shared" si="60"/>
        <v>2.1742187500000001</v>
      </c>
    </row>
    <row r="187" spans="1:9" ht="20.100000000000001" customHeight="1">
      <c r="A187" s="3" t="s">
        <v>70</v>
      </c>
      <c r="B187" t="s">
        <v>18</v>
      </c>
      <c r="C187" t="s">
        <v>9</v>
      </c>
      <c r="D187" t="s">
        <v>37</v>
      </c>
      <c r="E187">
        <f t="shared" si="57"/>
        <v>297.8</v>
      </c>
      <c r="F187">
        <f>273+27</f>
        <v>300</v>
      </c>
      <c r="G187">
        <f>21+273</f>
        <v>294</v>
      </c>
      <c r="H187">
        <v>4.4000000000000004</v>
      </c>
      <c r="I187">
        <f>3*27.5*27.5/1000</f>
        <v>2.2687499999999998</v>
      </c>
    </row>
    <row r="188" spans="1:9" ht="20.100000000000001" customHeight="1">
      <c r="A188" s="3" t="s">
        <v>70</v>
      </c>
      <c r="B188" t="s">
        <v>18</v>
      </c>
      <c r="C188">
        <v>0</v>
      </c>
      <c r="D188" t="s">
        <v>37</v>
      </c>
      <c r="E188">
        <f t="shared" si="57"/>
        <v>297.8</v>
      </c>
      <c r="F188">
        <f>273+27</f>
        <v>300</v>
      </c>
      <c r="G188">
        <f>21+273</f>
        <v>294</v>
      </c>
      <c r="H188">
        <v>4.4000000000000004</v>
      </c>
      <c r="I188">
        <f t="shared" ref="I188:I191" si="61">3*27.5*27.5/1000</f>
        <v>2.2687499999999998</v>
      </c>
    </row>
    <row r="189" spans="1:9" ht="20.100000000000001" customHeight="1">
      <c r="A189" s="3" t="s">
        <v>70</v>
      </c>
      <c r="B189" t="s">
        <v>18</v>
      </c>
      <c r="C189">
        <v>15</v>
      </c>
      <c r="D189" t="s">
        <v>37</v>
      </c>
      <c r="E189">
        <f t="shared" si="57"/>
        <v>297.8</v>
      </c>
      <c r="F189">
        <f>273+27</f>
        <v>300</v>
      </c>
      <c r="G189">
        <f>21+273</f>
        <v>294</v>
      </c>
      <c r="H189">
        <v>4.4000000000000004</v>
      </c>
      <c r="I189">
        <f t="shared" si="61"/>
        <v>2.2687499999999998</v>
      </c>
    </row>
    <row r="190" spans="1:9" ht="20.100000000000001" customHeight="1">
      <c r="A190" s="3" t="s">
        <v>70</v>
      </c>
      <c r="B190" t="s">
        <v>18</v>
      </c>
      <c r="C190">
        <v>30</v>
      </c>
      <c r="D190" t="s">
        <v>37</v>
      </c>
      <c r="E190">
        <f t="shared" si="57"/>
        <v>297.8</v>
      </c>
      <c r="F190">
        <f>273+27</f>
        <v>300</v>
      </c>
      <c r="G190">
        <f>21+273</f>
        <v>294</v>
      </c>
      <c r="H190">
        <v>4.4000000000000004</v>
      </c>
      <c r="I190">
        <f t="shared" si="61"/>
        <v>2.2687499999999998</v>
      </c>
    </row>
    <row r="191" spans="1:9" ht="20.100000000000001" customHeight="1">
      <c r="A191" s="3" t="s">
        <v>70</v>
      </c>
      <c r="B191" t="s">
        <v>18</v>
      </c>
      <c r="C191">
        <v>45</v>
      </c>
      <c r="D191" t="s">
        <v>37</v>
      </c>
      <c r="E191">
        <f t="shared" si="57"/>
        <v>297.8</v>
      </c>
      <c r="F191">
        <f>273+27</f>
        <v>300</v>
      </c>
      <c r="G191">
        <f>21+273</f>
        <v>294</v>
      </c>
      <c r="H191">
        <v>4.4000000000000004</v>
      </c>
      <c r="I191">
        <f t="shared" si="61"/>
        <v>2.2687499999999998</v>
      </c>
    </row>
    <row r="192" spans="1:9" ht="20.100000000000001" customHeight="1">
      <c r="A192" s="3" t="s">
        <v>70</v>
      </c>
      <c r="B192" t="s">
        <v>19</v>
      </c>
      <c r="C192" t="s">
        <v>9</v>
      </c>
      <c r="D192">
        <v>3164</v>
      </c>
      <c r="E192">
        <f t="shared" si="57"/>
        <v>297.8</v>
      </c>
      <c r="F192">
        <f>273+29.1</f>
        <v>302.10000000000002</v>
      </c>
      <c r="G192">
        <f>21+273</f>
        <v>294</v>
      </c>
      <c r="H192">
        <v>12.5</v>
      </c>
      <c r="I192">
        <f>2.5*27.5*27.5/1000</f>
        <v>1.890625</v>
      </c>
    </row>
    <row r="193" spans="1:9" ht="20.100000000000001" customHeight="1">
      <c r="A193" s="3" t="s">
        <v>70</v>
      </c>
      <c r="B193" t="s">
        <v>19</v>
      </c>
      <c r="C193">
        <v>0</v>
      </c>
      <c r="D193">
        <v>3101</v>
      </c>
      <c r="E193">
        <f t="shared" si="57"/>
        <v>297.8</v>
      </c>
      <c r="F193">
        <f>273+29.1</f>
        <v>302.10000000000002</v>
      </c>
      <c r="G193">
        <f>21+273</f>
        <v>294</v>
      </c>
      <c r="H193">
        <v>12.5</v>
      </c>
      <c r="I193">
        <f t="shared" ref="I193:I196" si="62">2.5*27.5*27.5/1000</f>
        <v>1.890625</v>
      </c>
    </row>
    <row r="194" spans="1:9" ht="20.100000000000001" customHeight="1">
      <c r="A194" s="3" t="s">
        <v>70</v>
      </c>
      <c r="B194" t="s">
        <v>19</v>
      </c>
      <c r="C194">
        <v>15</v>
      </c>
      <c r="D194">
        <v>3219</v>
      </c>
      <c r="E194">
        <f t="shared" si="57"/>
        <v>297.8</v>
      </c>
      <c r="F194">
        <f>273+29.1</f>
        <v>302.10000000000002</v>
      </c>
      <c r="G194">
        <f>21+273</f>
        <v>294</v>
      </c>
      <c r="H194">
        <v>12.5</v>
      </c>
      <c r="I194">
        <f t="shared" si="62"/>
        <v>1.890625</v>
      </c>
    </row>
    <row r="195" spans="1:9" ht="20.100000000000001" customHeight="1">
      <c r="A195" s="3" t="s">
        <v>70</v>
      </c>
      <c r="B195" t="s">
        <v>19</v>
      </c>
      <c r="C195">
        <v>30</v>
      </c>
      <c r="D195">
        <v>3267</v>
      </c>
      <c r="E195">
        <f t="shared" si="57"/>
        <v>297.8</v>
      </c>
      <c r="F195">
        <f>273+29.1</f>
        <v>302.10000000000002</v>
      </c>
      <c r="G195">
        <f>21+273</f>
        <v>294</v>
      </c>
      <c r="H195">
        <v>12.5</v>
      </c>
      <c r="I195">
        <f t="shared" si="62"/>
        <v>1.890625</v>
      </c>
    </row>
    <row r="196" spans="1:9" ht="20.100000000000001" customHeight="1">
      <c r="A196" s="3" t="s">
        <v>70</v>
      </c>
      <c r="B196" t="s">
        <v>19</v>
      </c>
      <c r="C196">
        <v>45</v>
      </c>
      <c r="D196">
        <v>3209</v>
      </c>
      <c r="E196">
        <f t="shared" si="57"/>
        <v>297.8</v>
      </c>
      <c r="F196">
        <f>273+29.1</f>
        <v>302.10000000000002</v>
      </c>
      <c r="G196">
        <f>21+273</f>
        <v>294</v>
      </c>
      <c r="H196">
        <v>12.5</v>
      </c>
      <c r="I196">
        <f t="shared" si="62"/>
        <v>1.890625</v>
      </c>
    </row>
    <row r="197" spans="1:9" ht="20.100000000000001" customHeight="1">
      <c r="A197" s="3" t="s">
        <v>70</v>
      </c>
      <c r="B197" t="s">
        <v>20</v>
      </c>
      <c r="C197" t="s">
        <v>9</v>
      </c>
      <c r="D197">
        <v>3277</v>
      </c>
      <c r="E197">
        <f t="shared" si="57"/>
        <v>297.8</v>
      </c>
      <c r="F197">
        <f>273+29.2</f>
        <v>302.2</v>
      </c>
      <c r="G197">
        <f>21+273</f>
        <v>294</v>
      </c>
      <c r="H197">
        <v>12.5</v>
      </c>
      <c r="I197">
        <f>2.125*27.5*27.5/1000</f>
        <v>1.6070312499999999</v>
      </c>
    </row>
    <row r="198" spans="1:9" ht="20.100000000000001" customHeight="1">
      <c r="A198" s="3" t="s">
        <v>70</v>
      </c>
      <c r="B198" t="s">
        <v>20</v>
      </c>
      <c r="C198">
        <v>0</v>
      </c>
      <c r="D198">
        <v>3354</v>
      </c>
      <c r="E198">
        <f t="shared" si="57"/>
        <v>297.8</v>
      </c>
      <c r="F198">
        <f>273+29.2</f>
        <v>302.2</v>
      </c>
      <c r="G198">
        <f>21+273</f>
        <v>294</v>
      </c>
      <c r="H198">
        <v>12.5</v>
      </c>
      <c r="I198">
        <f t="shared" ref="I198:I201" si="63">2.125*27.5*27.5/1000</f>
        <v>1.6070312499999999</v>
      </c>
    </row>
    <row r="199" spans="1:9" ht="20.100000000000001" customHeight="1">
      <c r="A199" s="3" t="s">
        <v>70</v>
      </c>
      <c r="B199" t="s">
        <v>20</v>
      </c>
      <c r="C199">
        <v>15</v>
      </c>
      <c r="D199">
        <v>3443</v>
      </c>
      <c r="E199">
        <f t="shared" si="57"/>
        <v>297.8</v>
      </c>
      <c r="F199">
        <f>273+29.2</f>
        <v>302.2</v>
      </c>
      <c r="G199">
        <f>21+273</f>
        <v>294</v>
      </c>
      <c r="H199">
        <v>12.5</v>
      </c>
      <c r="I199">
        <f t="shared" si="63"/>
        <v>1.6070312499999999</v>
      </c>
    </row>
    <row r="200" spans="1:9" ht="20.100000000000001" customHeight="1">
      <c r="A200" s="3" t="s">
        <v>70</v>
      </c>
      <c r="B200" t="s">
        <v>20</v>
      </c>
      <c r="C200">
        <v>30</v>
      </c>
      <c r="D200">
        <v>3526</v>
      </c>
      <c r="E200">
        <f t="shared" si="57"/>
        <v>297.8</v>
      </c>
      <c r="F200">
        <f>273+29.2</f>
        <v>302.2</v>
      </c>
      <c r="G200">
        <f>21+273</f>
        <v>294</v>
      </c>
      <c r="H200">
        <v>12.5</v>
      </c>
      <c r="I200">
        <f t="shared" si="63"/>
        <v>1.6070312499999999</v>
      </c>
    </row>
    <row r="201" spans="1:9" ht="20.100000000000001" customHeight="1">
      <c r="A201" s="3" t="s">
        <v>70</v>
      </c>
      <c r="B201" t="s">
        <v>20</v>
      </c>
      <c r="C201">
        <v>45</v>
      </c>
      <c r="D201">
        <v>3440</v>
      </c>
      <c r="E201">
        <f t="shared" si="57"/>
        <v>297.8</v>
      </c>
      <c r="F201">
        <f>273+29.2</f>
        <v>302.2</v>
      </c>
      <c r="G201">
        <f>21+273</f>
        <v>294</v>
      </c>
      <c r="H201">
        <v>12.5</v>
      </c>
      <c r="I201">
        <f t="shared" si="63"/>
        <v>1.6070312499999999</v>
      </c>
    </row>
    <row r="202" spans="1:9" ht="20.100000000000001" customHeight="1">
      <c r="A202" s="3" t="s">
        <v>70</v>
      </c>
      <c r="B202" s="2" t="s">
        <v>21</v>
      </c>
      <c r="C202" s="2" t="s">
        <v>9</v>
      </c>
      <c r="D202" t="s">
        <v>37</v>
      </c>
      <c r="E202" s="7" t="s">
        <v>37</v>
      </c>
      <c r="F202" s="7" t="s">
        <v>37</v>
      </c>
      <c r="G202" s="7" t="s">
        <v>37</v>
      </c>
      <c r="H202" s="7" t="s">
        <v>37</v>
      </c>
      <c r="I202" s="7" t="s">
        <v>37</v>
      </c>
    </row>
    <row r="203" spans="1:9" ht="20.100000000000001" customHeight="1">
      <c r="A203" s="3" t="s">
        <v>70</v>
      </c>
      <c r="B203" s="2" t="s">
        <v>21</v>
      </c>
      <c r="C203" s="2">
        <v>0</v>
      </c>
      <c r="D203" t="s">
        <v>37</v>
      </c>
      <c r="E203" s="7" t="s">
        <v>37</v>
      </c>
      <c r="F203" s="7" t="s">
        <v>37</v>
      </c>
      <c r="G203" s="7" t="s">
        <v>37</v>
      </c>
      <c r="H203" s="7" t="s">
        <v>37</v>
      </c>
      <c r="I203" s="7" t="s">
        <v>37</v>
      </c>
    </row>
    <row r="204" spans="1:9" ht="20.100000000000001" customHeight="1">
      <c r="A204" s="3" t="s">
        <v>70</v>
      </c>
      <c r="B204" s="2" t="s">
        <v>21</v>
      </c>
      <c r="C204" s="2">
        <v>15</v>
      </c>
      <c r="D204" t="s">
        <v>37</v>
      </c>
      <c r="E204" s="7" t="s">
        <v>37</v>
      </c>
      <c r="F204" s="7" t="s">
        <v>37</v>
      </c>
      <c r="G204" s="7" t="s">
        <v>37</v>
      </c>
      <c r="H204" s="7" t="s">
        <v>37</v>
      </c>
      <c r="I204" s="7" t="s">
        <v>37</v>
      </c>
    </row>
    <row r="205" spans="1:9" ht="20.100000000000001" customHeight="1">
      <c r="A205" s="3" t="s">
        <v>70</v>
      </c>
      <c r="B205" s="2" t="s">
        <v>21</v>
      </c>
      <c r="C205" s="2">
        <v>30</v>
      </c>
      <c r="D205" t="s">
        <v>37</v>
      </c>
      <c r="E205" s="7" t="s">
        <v>37</v>
      </c>
      <c r="F205" s="7" t="s">
        <v>37</v>
      </c>
      <c r="G205" s="7" t="s">
        <v>37</v>
      </c>
      <c r="H205" s="7" t="s">
        <v>37</v>
      </c>
      <c r="I205" s="7" t="s">
        <v>37</v>
      </c>
    </row>
    <row r="206" spans="1:9" ht="20.100000000000001" customHeight="1">
      <c r="A206" s="3" t="s">
        <v>70</v>
      </c>
      <c r="B206" s="2" t="s">
        <v>21</v>
      </c>
      <c r="C206" s="2">
        <v>45</v>
      </c>
      <c r="D206" t="s">
        <v>37</v>
      </c>
      <c r="E206" s="7" t="s">
        <v>37</v>
      </c>
      <c r="F206" s="7" t="s">
        <v>37</v>
      </c>
      <c r="G206" s="7" t="s">
        <v>37</v>
      </c>
      <c r="H206" s="7" t="s">
        <v>37</v>
      </c>
      <c r="I206" s="7" t="s">
        <v>37</v>
      </c>
    </row>
    <row r="207" spans="1:9" ht="20.100000000000001" customHeight="1">
      <c r="A207" s="3" t="s">
        <v>70</v>
      </c>
      <c r="B207" t="s">
        <v>22</v>
      </c>
      <c r="C207" t="s">
        <v>9</v>
      </c>
      <c r="D207">
        <v>3093</v>
      </c>
      <c r="E207">
        <f t="shared" ref="E207:E231" si="64">273+24</f>
        <v>297</v>
      </c>
      <c r="F207">
        <f>273+25.1</f>
        <v>298.10000000000002</v>
      </c>
      <c r="G207">
        <f>21+273</f>
        <v>294</v>
      </c>
      <c r="H207">
        <v>12.5</v>
      </c>
      <c r="I207">
        <f>1.25*27.5*27.5/1000</f>
        <v>0.9453125</v>
      </c>
    </row>
    <row r="208" spans="1:9" ht="20.100000000000001" customHeight="1">
      <c r="A208" s="3" t="s">
        <v>70</v>
      </c>
      <c r="B208" t="s">
        <v>22</v>
      </c>
      <c r="C208">
        <v>0</v>
      </c>
      <c r="D208">
        <v>3332</v>
      </c>
      <c r="E208">
        <f t="shared" si="64"/>
        <v>297</v>
      </c>
      <c r="F208">
        <f>273+25.1</f>
        <v>298.10000000000002</v>
      </c>
      <c r="G208">
        <f>21+273</f>
        <v>294</v>
      </c>
      <c r="H208">
        <v>12.5</v>
      </c>
      <c r="I208">
        <f t="shared" ref="I208:I211" si="65">1.25*27.5*27.5/1000</f>
        <v>0.9453125</v>
      </c>
    </row>
    <row r="209" spans="1:9" ht="20.100000000000001" customHeight="1">
      <c r="A209" s="3" t="s">
        <v>70</v>
      </c>
      <c r="B209" t="s">
        <v>22</v>
      </c>
      <c r="C209">
        <v>15</v>
      </c>
      <c r="D209">
        <v>3264</v>
      </c>
      <c r="E209">
        <f t="shared" si="64"/>
        <v>297</v>
      </c>
      <c r="F209">
        <f>273+25.1</f>
        <v>298.10000000000002</v>
      </c>
      <c r="G209">
        <f>21+273</f>
        <v>294</v>
      </c>
      <c r="H209">
        <v>12.5</v>
      </c>
      <c r="I209">
        <f t="shared" si="65"/>
        <v>0.9453125</v>
      </c>
    </row>
    <row r="210" spans="1:9" ht="20.100000000000001" customHeight="1">
      <c r="A210" s="3" t="s">
        <v>70</v>
      </c>
      <c r="B210" t="s">
        <v>22</v>
      </c>
      <c r="C210">
        <v>30</v>
      </c>
      <c r="D210">
        <v>3227</v>
      </c>
      <c r="E210">
        <f t="shared" si="64"/>
        <v>297</v>
      </c>
      <c r="F210">
        <f>273+25.1</f>
        <v>298.10000000000002</v>
      </c>
      <c r="G210">
        <f>21+273</f>
        <v>294</v>
      </c>
      <c r="H210">
        <v>12.5</v>
      </c>
      <c r="I210">
        <f t="shared" si="65"/>
        <v>0.9453125</v>
      </c>
    </row>
    <row r="211" spans="1:9" ht="20.100000000000001" customHeight="1">
      <c r="A211" s="3" t="s">
        <v>70</v>
      </c>
      <c r="B211" t="s">
        <v>22</v>
      </c>
      <c r="C211">
        <v>45</v>
      </c>
      <c r="D211">
        <v>3158</v>
      </c>
      <c r="E211">
        <f t="shared" si="64"/>
        <v>297</v>
      </c>
      <c r="F211">
        <f>273+25.1</f>
        <v>298.10000000000002</v>
      </c>
      <c r="G211">
        <f>21+273</f>
        <v>294</v>
      </c>
      <c r="H211">
        <v>12.5</v>
      </c>
      <c r="I211">
        <f t="shared" si="65"/>
        <v>0.9453125</v>
      </c>
    </row>
    <row r="212" spans="1:9" ht="20.100000000000001" customHeight="1">
      <c r="A212" s="3" t="s">
        <v>70</v>
      </c>
      <c r="B212" t="s">
        <v>23</v>
      </c>
      <c r="C212" t="s">
        <v>9</v>
      </c>
      <c r="D212">
        <v>3181</v>
      </c>
      <c r="E212">
        <f t="shared" si="64"/>
        <v>297</v>
      </c>
      <c r="F212">
        <f>273+26.6</f>
        <v>299.60000000000002</v>
      </c>
      <c r="G212">
        <f>21+273</f>
        <v>294</v>
      </c>
      <c r="H212">
        <v>12.5</v>
      </c>
      <c r="I212">
        <f>1.375*27.5*27.5/1000</f>
        <v>1.03984375</v>
      </c>
    </row>
    <row r="213" spans="1:9" ht="20.100000000000001" customHeight="1">
      <c r="A213" s="3" t="s">
        <v>70</v>
      </c>
      <c r="B213" t="s">
        <v>23</v>
      </c>
      <c r="C213">
        <v>0</v>
      </c>
      <c r="D213">
        <v>2895</v>
      </c>
      <c r="E213">
        <f t="shared" si="64"/>
        <v>297</v>
      </c>
      <c r="F213">
        <f>273+26.6</f>
        <v>299.60000000000002</v>
      </c>
      <c r="G213">
        <f>21+273</f>
        <v>294</v>
      </c>
      <c r="H213">
        <v>12.5</v>
      </c>
      <c r="I213">
        <f t="shared" ref="I213:I216" si="66">1.375*27.5*27.5/1000</f>
        <v>1.03984375</v>
      </c>
    </row>
    <row r="214" spans="1:9" ht="20.100000000000001" customHeight="1">
      <c r="A214" s="3" t="s">
        <v>70</v>
      </c>
      <c r="B214" t="s">
        <v>23</v>
      </c>
      <c r="C214">
        <v>15</v>
      </c>
      <c r="D214">
        <v>2959</v>
      </c>
      <c r="E214">
        <f t="shared" si="64"/>
        <v>297</v>
      </c>
      <c r="F214">
        <f>273+26.6</f>
        <v>299.60000000000002</v>
      </c>
      <c r="G214">
        <f>21+273</f>
        <v>294</v>
      </c>
      <c r="H214">
        <v>12.5</v>
      </c>
      <c r="I214">
        <f t="shared" si="66"/>
        <v>1.03984375</v>
      </c>
    </row>
    <row r="215" spans="1:9" ht="20.100000000000001" customHeight="1">
      <c r="A215" s="3" t="s">
        <v>70</v>
      </c>
      <c r="B215" t="s">
        <v>23</v>
      </c>
      <c r="C215">
        <v>30</v>
      </c>
      <c r="D215">
        <v>2985</v>
      </c>
      <c r="E215">
        <f t="shared" si="64"/>
        <v>297</v>
      </c>
      <c r="F215">
        <f>273+26.6</f>
        <v>299.60000000000002</v>
      </c>
      <c r="G215">
        <f>21+273</f>
        <v>294</v>
      </c>
      <c r="H215">
        <v>12.5</v>
      </c>
      <c r="I215">
        <f t="shared" si="66"/>
        <v>1.03984375</v>
      </c>
    </row>
    <row r="216" spans="1:9" ht="20.100000000000001" customHeight="1">
      <c r="A216" s="3" t="s">
        <v>70</v>
      </c>
      <c r="B216" t="s">
        <v>23</v>
      </c>
      <c r="C216">
        <v>45</v>
      </c>
      <c r="D216">
        <v>2988</v>
      </c>
      <c r="E216">
        <f t="shared" si="64"/>
        <v>297</v>
      </c>
      <c r="F216">
        <f>273+26.6</f>
        <v>299.60000000000002</v>
      </c>
      <c r="G216">
        <f>21+273</f>
        <v>294</v>
      </c>
      <c r="H216">
        <v>12.5</v>
      </c>
      <c r="I216">
        <f t="shared" si="66"/>
        <v>1.03984375</v>
      </c>
    </row>
    <row r="217" spans="1:9" ht="20.100000000000001" customHeight="1">
      <c r="A217" s="3" t="s">
        <v>70</v>
      </c>
      <c r="B217" t="s">
        <v>24</v>
      </c>
      <c r="C217" t="s">
        <v>9</v>
      </c>
      <c r="D217">
        <v>2942</v>
      </c>
      <c r="E217">
        <f t="shared" si="64"/>
        <v>297</v>
      </c>
      <c r="F217">
        <f>22.8+273</f>
        <v>295.8</v>
      </c>
      <c r="G217">
        <f>21+273</f>
        <v>294</v>
      </c>
      <c r="H217">
        <v>12.5</v>
      </c>
      <c r="I217">
        <f>4.5*27.5*27.5/1000</f>
        <v>3.4031250000000002</v>
      </c>
    </row>
    <row r="218" spans="1:9" ht="20.100000000000001" customHeight="1">
      <c r="A218" s="3" t="s">
        <v>70</v>
      </c>
      <c r="B218" t="s">
        <v>24</v>
      </c>
      <c r="C218">
        <v>0</v>
      </c>
      <c r="D218">
        <v>2997</v>
      </c>
      <c r="E218">
        <f t="shared" si="64"/>
        <v>297</v>
      </c>
      <c r="F218">
        <f>22.8+273</f>
        <v>295.8</v>
      </c>
      <c r="G218">
        <f>21+273</f>
        <v>294</v>
      </c>
      <c r="H218">
        <v>12.5</v>
      </c>
      <c r="I218">
        <f t="shared" ref="I218:I221" si="67">4.5*27.5*27.5/1000</f>
        <v>3.4031250000000002</v>
      </c>
    </row>
    <row r="219" spans="1:9" ht="20.100000000000001" customHeight="1">
      <c r="A219" s="3" t="s">
        <v>70</v>
      </c>
      <c r="B219" t="s">
        <v>24</v>
      </c>
      <c r="C219">
        <v>15</v>
      </c>
      <c r="D219">
        <v>3070</v>
      </c>
      <c r="E219">
        <f t="shared" si="64"/>
        <v>297</v>
      </c>
      <c r="F219">
        <f>22.8+273</f>
        <v>295.8</v>
      </c>
      <c r="G219">
        <f>21+273</f>
        <v>294</v>
      </c>
      <c r="H219">
        <v>12.5</v>
      </c>
      <c r="I219">
        <f t="shared" si="67"/>
        <v>3.4031250000000002</v>
      </c>
    </row>
    <row r="220" spans="1:9" ht="20.100000000000001" customHeight="1">
      <c r="A220" s="3" t="s">
        <v>70</v>
      </c>
      <c r="B220" t="s">
        <v>24</v>
      </c>
      <c r="C220">
        <v>30</v>
      </c>
      <c r="D220">
        <v>3216</v>
      </c>
      <c r="E220">
        <f t="shared" si="64"/>
        <v>297</v>
      </c>
      <c r="F220">
        <f>22.8+273</f>
        <v>295.8</v>
      </c>
      <c r="G220">
        <f>21+273</f>
        <v>294</v>
      </c>
      <c r="H220">
        <v>12.5</v>
      </c>
      <c r="I220">
        <f t="shared" si="67"/>
        <v>3.4031250000000002</v>
      </c>
    </row>
    <row r="221" spans="1:9" ht="20.100000000000001" customHeight="1">
      <c r="A221" s="3" t="s">
        <v>70</v>
      </c>
      <c r="B221" t="s">
        <v>24</v>
      </c>
      <c r="C221">
        <v>45</v>
      </c>
      <c r="D221">
        <v>3092</v>
      </c>
      <c r="E221">
        <f t="shared" si="64"/>
        <v>297</v>
      </c>
      <c r="F221">
        <f>22.8+273</f>
        <v>295.8</v>
      </c>
      <c r="G221">
        <f>21+273</f>
        <v>294</v>
      </c>
      <c r="H221">
        <v>12.5</v>
      </c>
      <c r="I221">
        <f t="shared" si="67"/>
        <v>3.4031250000000002</v>
      </c>
    </row>
    <row r="222" spans="1:9" ht="20.100000000000001" customHeight="1">
      <c r="A222" s="3" t="s">
        <v>70</v>
      </c>
      <c r="B222" t="s">
        <v>25</v>
      </c>
      <c r="C222" t="s">
        <v>9</v>
      </c>
      <c r="D222">
        <v>3149</v>
      </c>
      <c r="E222">
        <f t="shared" si="64"/>
        <v>297</v>
      </c>
      <c r="F222">
        <f>23.5+273</f>
        <v>296.5</v>
      </c>
      <c r="G222">
        <f>21+273</f>
        <v>294</v>
      </c>
      <c r="H222">
        <v>12.5</v>
      </c>
      <c r="I222">
        <f>1.875*27.5*27.5/1000</f>
        <v>1.41796875</v>
      </c>
    </row>
    <row r="223" spans="1:9" ht="20.100000000000001" customHeight="1">
      <c r="A223" s="3" t="s">
        <v>70</v>
      </c>
      <c r="B223" t="s">
        <v>25</v>
      </c>
      <c r="C223">
        <v>0</v>
      </c>
      <c r="D223">
        <v>3081</v>
      </c>
      <c r="E223">
        <f t="shared" si="64"/>
        <v>297</v>
      </c>
      <c r="F223">
        <f>23.5+273</f>
        <v>296.5</v>
      </c>
      <c r="G223">
        <f>21+273</f>
        <v>294</v>
      </c>
      <c r="H223">
        <v>12.5</v>
      </c>
      <c r="I223">
        <f t="shared" ref="I223:I226" si="68">1.875*27.5*27.5/1000</f>
        <v>1.41796875</v>
      </c>
    </row>
    <row r="224" spans="1:9" ht="20.100000000000001" customHeight="1">
      <c r="A224" s="3" t="s">
        <v>70</v>
      </c>
      <c r="B224" t="s">
        <v>25</v>
      </c>
      <c r="C224">
        <v>15</v>
      </c>
      <c r="D224">
        <v>3098</v>
      </c>
      <c r="E224">
        <f t="shared" si="64"/>
        <v>297</v>
      </c>
      <c r="F224">
        <f>23.5+273</f>
        <v>296.5</v>
      </c>
      <c r="G224">
        <f>21+273</f>
        <v>294</v>
      </c>
      <c r="H224">
        <v>12.5</v>
      </c>
      <c r="I224">
        <f t="shared" si="68"/>
        <v>1.41796875</v>
      </c>
    </row>
    <row r="225" spans="1:9" ht="20.100000000000001" customHeight="1">
      <c r="A225" s="3" t="s">
        <v>70</v>
      </c>
      <c r="B225" t="s">
        <v>25</v>
      </c>
      <c r="C225">
        <v>30</v>
      </c>
      <c r="D225">
        <v>2924</v>
      </c>
      <c r="E225">
        <f t="shared" si="64"/>
        <v>297</v>
      </c>
      <c r="F225">
        <f>23.5+273</f>
        <v>296.5</v>
      </c>
      <c r="G225">
        <f>21+273</f>
        <v>294</v>
      </c>
      <c r="H225">
        <v>12.5</v>
      </c>
      <c r="I225">
        <f t="shared" si="68"/>
        <v>1.41796875</v>
      </c>
    </row>
    <row r="226" spans="1:9" ht="20.100000000000001" customHeight="1">
      <c r="A226" s="3" t="s">
        <v>70</v>
      </c>
      <c r="B226" t="s">
        <v>25</v>
      </c>
      <c r="C226">
        <v>45</v>
      </c>
      <c r="D226">
        <v>3127</v>
      </c>
      <c r="E226">
        <f t="shared" si="64"/>
        <v>297</v>
      </c>
      <c r="F226">
        <f>23.5+273</f>
        <v>296.5</v>
      </c>
      <c r="G226">
        <f>21+273</f>
        <v>294</v>
      </c>
      <c r="H226">
        <v>12.5</v>
      </c>
      <c r="I226">
        <f t="shared" si="68"/>
        <v>1.41796875</v>
      </c>
    </row>
    <row r="227" spans="1:9" ht="20.100000000000001" customHeight="1">
      <c r="A227" s="3" t="s">
        <v>70</v>
      </c>
      <c r="B227" t="s">
        <v>26</v>
      </c>
      <c r="C227" t="s">
        <v>9</v>
      </c>
      <c r="D227">
        <v>3165</v>
      </c>
      <c r="E227">
        <f t="shared" si="64"/>
        <v>297</v>
      </c>
      <c r="F227">
        <f>273+24.1</f>
        <v>297.10000000000002</v>
      </c>
      <c r="G227">
        <f>21+273</f>
        <v>294</v>
      </c>
      <c r="H227">
        <v>12.5</v>
      </c>
      <c r="I227">
        <f>1.875*27.5*27.5/1000</f>
        <v>1.41796875</v>
      </c>
    </row>
    <row r="228" spans="1:9" ht="20.100000000000001" customHeight="1">
      <c r="A228" s="3" t="s">
        <v>70</v>
      </c>
      <c r="B228" t="s">
        <v>26</v>
      </c>
      <c r="C228">
        <v>0</v>
      </c>
      <c r="D228">
        <v>2921</v>
      </c>
      <c r="E228">
        <f t="shared" si="64"/>
        <v>297</v>
      </c>
      <c r="F228">
        <f>273+24.1</f>
        <v>297.10000000000002</v>
      </c>
      <c r="G228">
        <f>21+273</f>
        <v>294</v>
      </c>
      <c r="H228">
        <v>12.5</v>
      </c>
      <c r="I228">
        <f t="shared" ref="I228:I231" si="69">1.875*27.5*27.5/1000</f>
        <v>1.41796875</v>
      </c>
    </row>
    <row r="229" spans="1:9" ht="20.100000000000001" customHeight="1">
      <c r="A229" s="3" t="s">
        <v>70</v>
      </c>
      <c r="B229" t="s">
        <v>26</v>
      </c>
      <c r="C229">
        <v>15</v>
      </c>
      <c r="D229">
        <v>3185</v>
      </c>
      <c r="E229">
        <f t="shared" si="64"/>
        <v>297</v>
      </c>
      <c r="F229">
        <f>273+24.1</f>
        <v>297.10000000000002</v>
      </c>
      <c r="G229">
        <f>21+273</f>
        <v>294</v>
      </c>
      <c r="H229">
        <v>12.5</v>
      </c>
      <c r="I229">
        <f t="shared" si="69"/>
        <v>1.41796875</v>
      </c>
    </row>
    <row r="230" spans="1:9" ht="20.100000000000001" customHeight="1">
      <c r="A230" s="3" t="s">
        <v>70</v>
      </c>
      <c r="B230" t="s">
        <v>26</v>
      </c>
      <c r="C230">
        <v>30</v>
      </c>
      <c r="D230">
        <v>3027</v>
      </c>
      <c r="E230">
        <f t="shared" si="64"/>
        <v>297</v>
      </c>
      <c r="F230">
        <f>273+24.1</f>
        <v>297.10000000000002</v>
      </c>
      <c r="G230">
        <f>21+273</f>
        <v>294</v>
      </c>
      <c r="H230">
        <v>12.5</v>
      </c>
      <c r="I230">
        <f t="shared" si="69"/>
        <v>1.41796875</v>
      </c>
    </row>
    <row r="231" spans="1:9" ht="20.100000000000001" customHeight="1">
      <c r="A231" s="3" t="s">
        <v>70</v>
      </c>
      <c r="B231" t="s">
        <v>26</v>
      </c>
      <c r="C231">
        <v>45</v>
      </c>
      <c r="D231">
        <v>3109</v>
      </c>
      <c r="E231">
        <f t="shared" si="64"/>
        <v>297</v>
      </c>
      <c r="F231">
        <f>273+24.1</f>
        <v>297.10000000000002</v>
      </c>
      <c r="G231">
        <f>21+273</f>
        <v>294</v>
      </c>
      <c r="H231">
        <v>12.5</v>
      </c>
      <c r="I231">
        <f t="shared" si="69"/>
        <v>1.41796875</v>
      </c>
    </row>
    <row r="232" spans="1:9" ht="20.100000000000001" customHeight="1">
      <c r="A232" s="3" t="s">
        <v>70</v>
      </c>
      <c r="B232" t="s">
        <v>27</v>
      </c>
      <c r="C232" t="s">
        <v>9</v>
      </c>
      <c r="D232">
        <v>3182</v>
      </c>
      <c r="E232">
        <f t="shared" ref="E232:E261" si="70">27.4+273</f>
        <v>300.39999999999998</v>
      </c>
      <c r="F232">
        <f>273+19.5</f>
        <v>292.5</v>
      </c>
      <c r="G232">
        <f>21+273</f>
        <v>294</v>
      </c>
      <c r="H232">
        <v>4.4000000000000004</v>
      </c>
      <c r="I232">
        <f>1.625*27.5*27.5/1000</f>
        <v>1.2289062500000001</v>
      </c>
    </row>
    <row r="233" spans="1:9" ht="20.100000000000001" customHeight="1">
      <c r="A233" s="3" t="s">
        <v>70</v>
      </c>
      <c r="B233" t="s">
        <v>27</v>
      </c>
      <c r="C233">
        <v>0</v>
      </c>
      <c r="D233">
        <v>3096</v>
      </c>
      <c r="E233">
        <f t="shared" si="70"/>
        <v>300.39999999999998</v>
      </c>
      <c r="F233">
        <f>273+19.5</f>
        <v>292.5</v>
      </c>
      <c r="G233">
        <f>21+273</f>
        <v>294</v>
      </c>
      <c r="H233">
        <v>4.4000000000000004</v>
      </c>
      <c r="I233">
        <f t="shared" ref="I233:I236" si="71">1.625*27.5*27.5/1000</f>
        <v>1.2289062500000001</v>
      </c>
    </row>
    <row r="234" spans="1:9" ht="20.100000000000001" customHeight="1">
      <c r="A234" s="3" t="s">
        <v>70</v>
      </c>
      <c r="B234" t="s">
        <v>27</v>
      </c>
      <c r="C234">
        <v>15</v>
      </c>
      <c r="D234">
        <v>3008</v>
      </c>
      <c r="E234">
        <f t="shared" si="70"/>
        <v>300.39999999999998</v>
      </c>
      <c r="F234">
        <f>273+19.5</f>
        <v>292.5</v>
      </c>
      <c r="G234">
        <f>21+273</f>
        <v>294</v>
      </c>
      <c r="H234">
        <v>4.4000000000000004</v>
      </c>
      <c r="I234">
        <f t="shared" si="71"/>
        <v>1.2289062500000001</v>
      </c>
    </row>
    <row r="235" spans="1:9" ht="20.100000000000001" customHeight="1">
      <c r="A235" s="3" t="s">
        <v>70</v>
      </c>
      <c r="B235" t="s">
        <v>27</v>
      </c>
      <c r="C235">
        <v>30</v>
      </c>
      <c r="D235">
        <v>3267</v>
      </c>
      <c r="E235">
        <f t="shared" si="70"/>
        <v>300.39999999999998</v>
      </c>
      <c r="F235">
        <f>273+19.5</f>
        <v>292.5</v>
      </c>
      <c r="G235">
        <f>21+273</f>
        <v>294</v>
      </c>
      <c r="H235">
        <v>4.4000000000000004</v>
      </c>
      <c r="I235">
        <f t="shared" si="71"/>
        <v>1.2289062500000001</v>
      </c>
    </row>
    <row r="236" spans="1:9" ht="20.100000000000001" customHeight="1">
      <c r="A236" s="3" t="s">
        <v>70</v>
      </c>
      <c r="B236" t="s">
        <v>27</v>
      </c>
      <c r="C236">
        <v>45</v>
      </c>
      <c r="D236">
        <v>3196</v>
      </c>
      <c r="E236">
        <f t="shared" si="70"/>
        <v>300.39999999999998</v>
      </c>
      <c r="F236">
        <f>273+19.5</f>
        <v>292.5</v>
      </c>
      <c r="G236">
        <f>21+273</f>
        <v>294</v>
      </c>
      <c r="H236">
        <v>4.4000000000000004</v>
      </c>
      <c r="I236">
        <f t="shared" si="71"/>
        <v>1.2289062500000001</v>
      </c>
    </row>
    <row r="237" spans="1:9" ht="20.100000000000001" customHeight="1">
      <c r="A237" s="3" t="s">
        <v>70</v>
      </c>
      <c r="B237" t="s">
        <v>28</v>
      </c>
      <c r="C237" t="s">
        <v>9</v>
      </c>
      <c r="D237">
        <v>3304</v>
      </c>
      <c r="E237">
        <f t="shared" si="70"/>
        <v>300.39999999999998</v>
      </c>
      <c r="F237">
        <f>273+20.7</f>
        <v>293.7</v>
      </c>
      <c r="G237">
        <f>21+273</f>
        <v>294</v>
      </c>
      <c r="H237">
        <v>4.4000000000000004</v>
      </c>
      <c r="I237">
        <f>1.875*27.5*27.5/1000</f>
        <v>1.41796875</v>
      </c>
    </row>
    <row r="238" spans="1:9" ht="20.100000000000001" customHeight="1">
      <c r="A238" s="3" t="s">
        <v>70</v>
      </c>
      <c r="B238" t="s">
        <v>28</v>
      </c>
      <c r="C238">
        <v>0</v>
      </c>
      <c r="D238">
        <v>3170</v>
      </c>
      <c r="E238">
        <f t="shared" si="70"/>
        <v>300.39999999999998</v>
      </c>
      <c r="F238">
        <f>273+20.7</f>
        <v>293.7</v>
      </c>
      <c r="G238">
        <f>21+273</f>
        <v>294</v>
      </c>
      <c r="H238">
        <v>4.4000000000000004</v>
      </c>
      <c r="I238">
        <f t="shared" ref="I238:I241" si="72">1.875*27.5*27.5/1000</f>
        <v>1.41796875</v>
      </c>
    </row>
    <row r="239" spans="1:9" ht="20.100000000000001" customHeight="1">
      <c r="A239" s="3" t="s">
        <v>70</v>
      </c>
      <c r="B239" t="s">
        <v>28</v>
      </c>
      <c r="C239">
        <v>15</v>
      </c>
      <c r="D239">
        <v>3216</v>
      </c>
      <c r="E239">
        <f t="shared" si="70"/>
        <v>300.39999999999998</v>
      </c>
      <c r="F239">
        <f>273+20.7</f>
        <v>293.7</v>
      </c>
      <c r="G239">
        <f>21+273</f>
        <v>294</v>
      </c>
      <c r="H239">
        <v>4.4000000000000004</v>
      </c>
      <c r="I239">
        <f t="shared" si="72"/>
        <v>1.41796875</v>
      </c>
    </row>
    <row r="240" spans="1:9" ht="20.100000000000001" customHeight="1">
      <c r="A240" s="3" t="s">
        <v>70</v>
      </c>
      <c r="B240" t="s">
        <v>28</v>
      </c>
      <c r="C240">
        <v>30</v>
      </c>
      <c r="D240">
        <v>3331</v>
      </c>
      <c r="E240">
        <f t="shared" si="70"/>
        <v>300.39999999999998</v>
      </c>
      <c r="F240">
        <f>273+20.7</f>
        <v>293.7</v>
      </c>
      <c r="G240">
        <f>21+273</f>
        <v>294</v>
      </c>
      <c r="H240">
        <v>4.4000000000000004</v>
      </c>
      <c r="I240">
        <f t="shared" si="72"/>
        <v>1.41796875</v>
      </c>
    </row>
    <row r="241" spans="1:9" ht="20.100000000000001" customHeight="1">
      <c r="A241" s="3" t="s">
        <v>70</v>
      </c>
      <c r="B241" t="s">
        <v>28</v>
      </c>
      <c r="C241">
        <v>45</v>
      </c>
      <c r="D241">
        <v>3107</v>
      </c>
      <c r="E241">
        <f t="shared" si="70"/>
        <v>300.39999999999998</v>
      </c>
      <c r="F241">
        <f>273+20.7</f>
        <v>293.7</v>
      </c>
      <c r="G241">
        <f>21+273</f>
        <v>294</v>
      </c>
      <c r="H241">
        <v>4.4000000000000004</v>
      </c>
      <c r="I241">
        <f t="shared" si="72"/>
        <v>1.41796875</v>
      </c>
    </row>
    <row r="242" spans="1:9" ht="20.100000000000001" customHeight="1">
      <c r="A242" s="3" t="s">
        <v>70</v>
      </c>
      <c r="B242" t="s">
        <v>29</v>
      </c>
      <c r="C242" t="s">
        <v>9</v>
      </c>
      <c r="D242">
        <v>3110</v>
      </c>
      <c r="E242">
        <f t="shared" si="70"/>
        <v>300.39999999999998</v>
      </c>
      <c r="F242">
        <f>273+16.2</f>
        <v>289.2</v>
      </c>
      <c r="G242">
        <f>21+273</f>
        <v>294</v>
      </c>
      <c r="H242">
        <v>4.4000000000000004</v>
      </c>
      <c r="I242">
        <f>0.375*27.5*27.5/1000</f>
        <v>0.28359374999999998</v>
      </c>
    </row>
    <row r="243" spans="1:9" ht="20.100000000000001" customHeight="1">
      <c r="A243" s="3" t="s">
        <v>70</v>
      </c>
      <c r="B243" t="s">
        <v>29</v>
      </c>
      <c r="C243">
        <v>0</v>
      </c>
      <c r="D243">
        <v>3095</v>
      </c>
      <c r="E243">
        <f t="shared" si="70"/>
        <v>300.39999999999998</v>
      </c>
      <c r="F243">
        <f>273+16.2</f>
        <v>289.2</v>
      </c>
      <c r="G243">
        <f>21+273</f>
        <v>294</v>
      </c>
      <c r="H243">
        <v>4.4000000000000004</v>
      </c>
      <c r="I243">
        <f t="shared" ref="I243:I246" si="73">0.375*27.5*27.5/1000</f>
        <v>0.28359374999999998</v>
      </c>
    </row>
    <row r="244" spans="1:9" ht="20.100000000000001" customHeight="1">
      <c r="A244" s="3" t="s">
        <v>70</v>
      </c>
      <c r="B244" t="s">
        <v>29</v>
      </c>
      <c r="C244">
        <v>15</v>
      </c>
      <c r="D244">
        <v>3174</v>
      </c>
      <c r="E244">
        <f t="shared" si="70"/>
        <v>300.39999999999998</v>
      </c>
      <c r="F244">
        <f>273+16.2</f>
        <v>289.2</v>
      </c>
      <c r="G244">
        <f>21+273</f>
        <v>294</v>
      </c>
      <c r="H244">
        <v>4.4000000000000004</v>
      </c>
      <c r="I244">
        <f t="shared" si="73"/>
        <v>0.28359374999999998</v>
      </c>
    </row>
    <row r="245" spans="1:9" ht="20.100000000000001" customHeight="1">
      <c r="A245" s="3" t="s">
        <v>70</v>
      </c>
      <c r="B245" t="s">
        <v>29</v>
      </c>
      <c r="C245">
        <v>30</v>
      </c>
      <c r="D245">
        <v>3025</v>
      </c>
      <c r="E245">
        <f t="shared" si="70"/>
        <v>300.39999999999998</v>
      </c>
      <c r="F245">
        <f>273+16.2</f>
        <v>289.2</v>
      </c>
      <c r="G245">
        <f>21+273</f>
        <v>294</v>
      </c>
      <c r="H245">
        <v>4.4000000000000004</v>
      </c>
      <c r="I245">
        <f t="shared" si="73"/>
        <v>0.28359374999999998</v>
      </c>
    </row>
    <row r="246" spans="1:9" ht="20.100000000000001" customHeight="1">
      <c r="A246" s="3" t="s">
        <v>70</v>
      </c>
      <c r="B246" t="s">
        <v>29</v>
      </c>
      <c r="C246">
        <v>45</v>
      </c>
      <c r="D246">
        <v>3183</v>
      </c>
      <c r="E246">
        <f t="shared" si="70"/>
        <v>300.39999999999998</v>
      </c>
      <c r="F246">
        <f>273+16.2</f>
        <v>289.2</v>
      </c>
      <c r="G246">
        <f>21+273</f>
        <v>294</v>
      </c>
      <c r="H246">
        <v>4.4000000000000004</v>
      </c>
      <c r="I246">
        <f t="shared" si="73"/>
        <v>0.28359374999999998</v>
      </c>
    </row>
    <row r="247" spans="1:9" ht="20.100000000000001" customHeight="1">
      <c r="A247" s="3" t="s">
        <v>70</v>
      </c>
      <c r="B247" t="s">
        <v>30</v>
      </c>
      <c r="C247" t="s">
        <v>9</v>
      </c>
      <c r="D247">
        <v>3286</v>
      </c>
      <c r="E247">
        <f t="shared" si="70"/>
        <v>300.39999999999998</v>
      </c>
      <c r="F247">
        <f>273+26.6</f>
        <v>299.60000000000002</v>
      </c>
      <c r="G247">
        <f>21+273</f>
        <v>294</v>
      </c>
      <c r="H247">
        <v>4.4000000000000004</v>
      </c>
      <c r="I247">
        <f>3*27.5*27.5/1000</f>
        <v>2.2687499999999998</v>
      </c>
    </row>
    <row r="248" spans="1:9" ht="20.100000000000001" customHeight="1">
      <c r="A248" s="3" t="s">
        <v>70</v>
      </c>
      <c r="B248" t="s">
        <v>30</v>
      </c>
      <c r="C248">
        <v>0</v>
      </c>
      <c r="D248">
        <v>3161</v>
      </c>
      <c r="E248">
        <f t="shared" si="70"/>
        <v>300.39999999999998</v>
      </c>
      <c r="F248">
        <f>273+26.6</f>
        <v>299.60000000000002</v>
      </c>
      <c r="G248">
        <f>21+273</f>
        <v>294</v>
      </c>
      <c r="H248">
        <v>4.4000000000000004</v>
      </c>
      <c r="I248">
        <f t="shared" ref="I248:I251" si="74">3*27.5*27.5/1000</f>
        <v>2.2687499999999998</v>
      </c>
    </row>
    <row r="249" spans="1:9" ht="20.100000000000001" customHeight="1">
      <c r="A249" s="3" t="s">
        <v>70</v>
      </c>
      <c r="B249" t="s">
        <v>30</v>
      </c>
      <c r="C249">
        <v>15</v>
      </c>
      <c r="D249">
        <v>3164</v>
      </c>
      <c r="E249">
        <f t="shared" si="70"/>
        <v>300.39999999999998</v>
      </c>
      <c r="F249">
        <f>273+26.6</f>
        <v>299.60000000000002</v>
      </c>
      <c r="G249">
        <f>21+273</f>
        <v>294</v>
      </c>
      <c r="H249">
        <v>4.4000000000000004</v>
      </c>
      <c r="I249">
        <f t="shared" si="74"/>
        <v>2.2687499999999998</v>
      </c>
    </row>
    <row r="250" spans="1:9" ht="20.100000000000001" customHeight="1">
      <c r="A250" s="3" t="s">
        <v>70</v>
      </c>
      <c r="B250" t="s">
        <v>30</v>
      </c>
      <c r="C250">
        <v>30</v>
      </c>
      <c r="D250">
        <v>3084</v>
      </c>
      <c r="E250">
        <f t="shared" si="70"/>
        <v>300.39999999999998</v>
      </c>
      <c r="F250">
        <f>273+26.6</f>
        <v>299.60000000000002</v>
      </c>
      <c r="G250">
        <f>21+273</f>
        <v>294</v>
      </c>
      <c r="H250">
        <v>4.4000000000000004</v>
      </c>
      <c r="I250">
        <f t="shared" si="74"/>
        <v>2.2687499999999998</v>
      </c>
    </row>
    <row r="251" spans="1:9" ht="20.100000000000001" customHeight="1">
      <c r="A251" s="3" t="s">
        <v>70</v>
      </c>
      <c r="B251" t="s">
        <v>30</v>
      </c>
      <c r="C251">
        <v>45</v>
      </c>
      <c r="D251">
        <v>3031</v>
      </c>
      <c r="E251">
        <f t="shared" si="70"/>
        <v>300.39999999999998</v>
      </c>
      <c r="F251">
        <f>273+26.6</f>
        <v>299.60000000000002</v>
      </c>
      <c r="G251">
        <f>21+273</f>
        <v>294</v>
      </c>
      <c r="H251">
        <v>4.4000000000000004</v>
      </c>
      <c r="I251">
        <f t="shared" si="74"/>
        <v>2.2687499999999998</v>
      </c>
    </row>
    <row r="252" spans="1:9" ht="20.100000000000001" customHeight="1">
      <c r="A252" s="3" t="s">
        <v>70</v>
      </c>
      <c r="B252" t="s">
        <v>31</v>
      </c>
      <c r="C252" t="s">
        <v>9</v>
      </c>
      <c r="D252">
        <v>3213</v>
      </c>
      <c r="E252">
        <f t="shared" si="70"/>
        <v>300.39999999999998</v>
      </c>
      <c r="F252">
        <f>273+21.2</f>
        <v>294.2</v>
      </c>
      <c r="G252">
        <f>21+273</f>
        <v>294</v>
      </c>
      <c r="H252">
        <v>4.4000000000000004</v>
      </c>
      <c r="I252">
        <f>3.5*27.5*27.5/1000</f>
        <v>2.6468750000000001</v>
      </c>
    </row>
    <row r="253" spans="1:9" ht="20.100000000000001" customHeight="1">
      <c r="A253" s="3" t="s">
        <v>70</v>
      </c>
      <c r="B253" t="s">
        <v>31</v>
      </c>
      <c r="C253">
        <v>0</v>
      </c>
      <c r="D253">
        <v>3059</v>
      </c>
      <c r="E253">
        <f t="shared" si="70"/>
        <v>300.39999999999998</v>
      </c>
      <c r="F253">
        <f>273+21.2</f>
        <v>294.2</v>
      </c>
      <c r="G253">
        <f>21+273</f>
        <v>294</v>
      </c>
      <c r="H253">
        <v>4.4000000000000004</v>
      </c>
      <c r="I253">
        <f t="shared" ref="I253:I256" si="75">3.5*27.5*27.5/1000</f>
        <v>2.6468750000000001</v>
      </c>
    </row>
    <row r="254" spans="1:9" ht="20.100000000000001" customHeight="1">
      <c r="A254" s="3" t="s">
        <v>70</v>
      </c>
      <c r="B254" t="s">
        <v>31</v>
      </c>
      <c r="C254">
        <v>15</v>
      </c>
      <c r="D254">
        <v>3323</v>
      </c>
      <c r="E254">
        <f t="shared" si="70"/>
        <v>300.39999999999998</v>
      </c>
      <c r="F254">
        <f>273+21.2</f>
        <v>294.2</v>
      </c>
      <c r="G254">
        <f>21+273</f>
        <v>294</v>
      </c>
      <c r="H254">
        <v>4.4000000000000004</v>
      </c>
      <c r="I254">
        <f t="shared" si="75"/>
        <v>2.6468750000000001</v>
      </c>
    </row>
    <row r="255" spans="1:9" ht="20.100000000000001" customHeight="1">
      <c r="A255" s="3" t="s">
        <v>70</v>
      </c>
      <c r="B255" t="s">
        <v>31</v>
      </c>
      <c r="C255">
        <v>30</v>
      </c>
      <c r="D255">
        <v>3085</v>
      </c>
      <c r="E255">
        <f t="shared" si="70"/>
        <v>300.39999999999998</v>
      </c>
      <c r="F255">
        <f>273+21.2</f>
        <v>294.2</v>
      </c>
      <c r="G255">
        <f>21+273</f>
        <v>294</v>
      </c>
      <c r="H255">
        <v>4.4000000000000004</v>
      </c>
      <c r="I255">
        <f t="shared" si="75"/>
        <v>2.6468750000000001</v>
      </c>
    </row>
    <row r="256" spans="1:9" ht="20.100000000000001" customHeight="1">
      <c r="A256" s="3" t="s">
        <v>70</v>
      </c>
      <c r="B256" t="s">
        <v>31</v>
      </c>
      <c r="C256">
        <v>45</v>
      </c>
      <c r="D256">
        <v>3146</v>
      </c>
      <c r="E256">
        <f t="shared" si="70"/>
        <v>300.39999999999998</v>
      </c>
      <c r="F256">
        <f>273+21.2</f>
        <v>294.2</v>
      </c>
      <c r="G256">
        <f>21+273</f>
        <v>294</v>
      </c>
      <c r="H256">
        <v>4.4000000000000004</v>
      </c>
      <c r="I256">
        <f t="shared" si="75"/>
        <v>2.6468750000000001</v>
      </c>
    </row>
    <row r="257" spans="1:9" ht="20.100000000000001" customHeight="1">
      <c r="A257" s="3" t="s">
        <v>70</v>
      </c>
      <c r="B257" t="s">
        <v>32</v>
      </c>
      <c r="C257" t="s">
        <v>9</v>
      </c>
      <c r="D257">
        <v>3566</v>
      </c>
      <c r="E257">
        <f t="shared" si="70"/>
        <v>300.39999999999998</v>
      </c>
      <c r="F257">
        <f>273+22.1</f>
        <v>295.10000000000002</v>
      </c>
      <c r="G257">
        <f>21+273</f>
        <v>294</v>
      </c>
      <c r="H257">
        <v>4.4000000000000004</v>
      </c>
      <c r="I257">
        <f>0.875*27.5*27.5/1000</f>
        <v>0.66171875000000002</v>
      </c>
    </row>
    <row r="258" spans="1:9" ht="20.100000000000001" customHeight="1">
      <c r="A258" s="3" t="s">
        <v>70</v>
      </c>
      <c r="B258" t="s">
        <v>32</v>
      </c>
      <c r="C258">
        <v>0</v>
      </c>
      <c r="D258">
        <v>3651</v>
      </c>
      <c r="E258">
        <f t="shared" si="70"/>
        <v>300.39999999999998</v>
      </c>
      <c r="F258">
        <f>273+22.1</f>
        <v>295.10000000000002</v>
      </c>
      <c r="G258">
        <f>21+273</f>
        <v>294</v>
      </c>
      <c r="H258">
        <v>4.4000000000000004</v>
      </c>
      <c r="I258">
        <f t="shared" ref="I258:I261" si="76">0.875*27.5*27.5/1000</f>
        <v>0.66171875000000002</v>
      </c>
    </row>
    <row r="259" spans="1:9" ht="20.100000000000001" customHeight="1">
      <c r="A259" s="3" t="s">
        <v>70</v>
      </c>
      <c r="B259" t="s">
        <v>32</v>
      </c>
      <c r="C259">
        <v>15</v>
      </c>
      <c r="D259">
        <v>3453</v>
      </c>
      <c r="E259">
        <f t="shared" si="70"/>
        <v>300.39999999999998</v>
      </c>
      <c r="F259">
        <f>273+22.1</f>
        <v>295.10000000000002</v>
      </c>
      <c r="G259">
        <f>21+273</f>
        <v>294</v>
      </c>
      <c r="H259">
        <v>4.4000000000000004</v>
      </c>
      <c r="I259">
        <f t="shared" si="76"/>
        <v>0.66171875000000002</v>
      </c>
    </row>
    <row r="260" spans="1:9" ht="20.100000000000001" customHeight="1">
      <c r="A260" s="3" t="s">
        <v>70</v>
      </c>
      <c r="B260" t="s">
        <v>32</v>
      </c>
      <c r="C260">
        <v>30</v>
      </c>
      <c r="D260">
        <v>3626</v>
      </c>
      <c r="E260">
        <f t="shared" si="70"/>
        <v>300.39999999999998</v>
      </c>
      <c r="F260">
        <f>273+22.1</f>
        <v>295.10000000000002</v>
      </c>
      <c r="G260">
        <f>21+273</f>
        <v>294</v>
      </c>
      <c r="H260">
        <v>4.4000000000000004</v>
      </c>
      <c r="I260">
        <f t="shared" si="76"/>
        <v>0.66171875000000002</v>
      </c>
    </row>
    <row r="261" spans="1:9" ht="20.100000000000001" customHeight="1">
      <c r="A261" s="3" t="s">
        <v>70</v>
      </c>
      <c r="B261" t="s">
        <v>32</v>
      </c>
      <c r="C261">
        <v>45</v>
      </c>
      <c r="D261">
        <v>3639</v>
      </c>
      <c r="E261">
        <f t="shared" si="70"/>
        <v>300.39999999999998</v>
      </c>
      <c r="F261">
        <f>273+22.1</f>
        <v>295.10000000000002</v>
      </c>
      <c r="G261">
        <f>21+273</f>
        <v>294</v>
      </c>
      <c r="H261">
        <v>4.4000000000000004</v>
      </c>
      <c r="I261">
        <f t="shared" si="76"/>
        <v>0.66171875000000002</v>
      </c>
    </row>
    <row r="262" spans="1:9" ht="20.100000000000001" customHeight="1">
      <c r="A262" s="3" t="s">
        <v>70</v>
      </c>
      <c r="B262" t="s">
        <v>33</v>
      </c>
      <c r="C262" t="s">
        <v>9</v>
      </c>
      <c r="D262" t="s">
        <v>37</v>
      </c>
      <c r="E262" t="s">
        <v>37</v>
      </c>
      <c r="F262" t="s">
        <v>37</v>
      </c>
      <c r="G262" t="s">
        <v>37</v>
      </c>
      <c r="H262" t="s">
        <v>37</v>
      </c>
      <c r="I262" s="10" t="s">
        <v>37</v>
      </c>
    </row>
    <row r="263" spans="1:9" ht="20.100000000000001" customHeight="1">
      <c r="A263" s="3" t="s">
        <v>70</v>
      </c>
      <c r="B263" t="s">
        <v>33</v>
      </c>
      <c r="C263">
        <v>0</v>
      </c>
      <c r="D263" t="s">
        <v>37</v>
      </c>
      <c r="E263" t="s">
        <v>37</v>
      </c>
      <c r="F263" t="s">
        <v>37</v>
      </c>
      <c r="G263" t="s">
        <v>37</v>
      </c>
      <c r="H263" t="s">
        <v>37</v>
      </c>
      <c r="I263" s="10" t="s">
        <v>37</v>
      </c>
    </row>
    <row r="264" spans="1:9" ht="20.100000000000001" customHeight="1">
      <c r="A264" s="3" t="s">
        <v>70</v>
      </c>
      <c r="B264" t="s">
        <v>33</v>
      </c>
      <c r="C264">
        <v>15</v>
      </c>
      <c r="D264" t="s">
        <v>37</v>
      </c>
      <c r="E264" t="s">
        <v>37</v>
      </c>
      <c r="F264" t="s">
        <v>37</v>
      </c>
      <c r="G264" t="s">
        <v>37</v>
      </c>
      <c r="H264" t="s">
        <v>37</v>
      </c>
      <c r="I264" s="10" t="s">
        <v>37</v>
      </c>
    </row>
    <row r="265" spans="1:9" ht="20.100000000000001" customHeight="1">
      <c r="A265" s="3" t="s">
        <v>70</v>
      </c>
      <c r="B265" t="s">
        <v>33</v>
      </c>
      <c r="C265">
        <v>30</v>
      </c>
      <c r="D265" t="s">
        <v>37</v>
      </c>
      <c r="E265" t="s">
        <v>37</v>
      </c>
      <c r="F265" t="s">
        <v>37</v>
      </c>
      <c r="G265" t="s">
        <v>37</v>
      </c>
      <c r="H265" t="s">
        <v>37</v>
      </c>
      <c r="I265" s="10" t="s">
        <v>37</v>
      </c>
    </row>
    <row r="266" spans="1:9" ht="20.100000000000001" customHeight="1">
      <c r="A266" s="3" t="s">
        <v>70</v>
      </c>
      <c r="B266" t="s">
        <v>33</v>
      </c>
      <c r="C266">
        <v>45</v>
      </c>
      <c r="D266" t="s">
        <v>37</v>
      </c>
      <c r="E266" t="s">
        <v>37</v>
      </c>
      <c r="F266" t="s">
        <v>37</v>
      </c>
      <c r="G266" t="s">
        <v>37</v>
      </c>
      <c r="H266" t="s">
        <v>37</v>
      </c>
      <c r="I266" s="10" t="s">
        <v>37</v>
      </c>
    </row>
    <row r="267" spans="1:9" ht="20.100000000000001" customHeight="1">
      <c r="A267" s="3" t="s">
        <v>70</v>
      </c>
      <c r="B267" t="s">
        <v>34</v>
      </c>
      <c r="C267" t="s">
        <v>9</v>
      </c>
      <c r="D267" t="s">
        <v>37</v>
      </c>
      <c r="E267" t="s">
        <v>37</v>
      </c>
      <c r="F267" t="s">
        <v>37</v>
      </c>
      <c r="G267" t="s">
        <v>37</v>
      </c>
      <c r="H267" t="s">
        <v>37</v>
      </c>
      <c r="I267" s="10" t="s">
        <v>37</v>
      </c>
    </row>
    <row r="268" spans="1:9" ht="20.100000000000001" customHeight="1">
      <c r="A268" s="3" t="s">
        <v>70</v>
      </c>
      <c r="B268" t="s">
        <v>34</v>
      </c>
      <c r="C268">
        <v>0</v>
      </c>
      <c r="D268" t="s">
        <v>37</v>
      </c>
      <c r="E268" t="s">
        <v>37</v>
      </c>
      <c r="F268" t="s">
        <v>37</v>
      </c>
      <c r="G268" t="s">
        <v>37</v>
      </c>
      <c r="H268" t="s">
        <v>37</v>
      </c>
      <c r="I268" s="10" t="s">
        <v>37</v>
      </c>
    </row>
    <row r="269" spans="1:9" ht="20.100000000000001" customHeight="1">
      <c r="A269" s="3" t="s">
        <v>70</v>
      </c>
      <c r="B269" t="s">
        <v>34</v>
      </c>
      <c r="C269">
        <v>15</v>
      </c>
      <c r="D269" t="s">
        <v>37</v>
      </c>
      <c r="E269" t="s">
        <v>37</v>
      </c>
      <c r="F269" t="s">
        <v>37</v>
      </c>
      <c r="G269" t="s">
        <v>37</v>
      </c>
      <c r="H269" t="s">
        <v>37</v>
      </c>
      <c r="I269" s="10" t="s">
        <v>37</v>
      </c>
    </row>
    <row r="270" spans="1:9" ht="20.100000000000001" customHeight="1">
      <c r="A270" s="3" t="s">
        <v>70</v>
      </c>
      <c r="B270" t="s">
        <v>34</v>
      </c>
      <c r="C270">
        <v>30</v>
      </c>
      <c r="D270" t="s">
        <v>37</v>
      </c>
      <c r="E270" t="s">
        <v>37</v>
      </c>
      <c r="F270" t="s">
        <v>37</v>
      </c>
      <c r="G270" t="s">
        <v>37</v>
      </c>
      <c r="H270" t="s">
        <v>37</v>
      </c>
      <c r="I270" s="10" t="s">
        <v>37</v>
      </c>
    </row>
    <row r="271" spans="1:9" ht="20.100000000000001" customHeight="1">
      <c r="A271" s="3" t="s">
        <v>70</v>
      </c>
      <c r="B271" t="s">
        <v>34</v>
      </c>
      <c r="C271">
        <v>45</v>
      </c>
      <c r="D271" t="s">
        <v>37</v>
      </c>
      <c r="E271" t="s">
        <v>37</v>
      </c>
      <c r="F271" t="s">
        <v>37</v>
      </c>
      <c r="G271" t="s">
        <v>37</v>
      </c>
      <c r="H271" t="s">
        <v>37</v>
      </c>
      <c r="I271" s="10" t="s">
        <v>37</v>
      </c>
    </row>
    <row r="272" spans="1:9" ht="20.100000000000001" customHeight="1">
      <c r="A272" s="3" t="s">
        <v>70</v>
      </c>
      <c r="B272" t="s">
        <v>35</v>
      </c>
      <c r="C272" t="s">
        <v>9</v>
      </c>
      <c r="D272" t="s">
        <v>37</v>
      </c>
      <c r="E272" t="s">
        <v>37</v>
      </c>
      <c r="F272" t="s">
        <v>37</v>
      </c>
      <c r="G272" t="s">
        <v>37</v>
      </c>
      <c r="H272" t="s">
        <v>37</v>
      </c>
      <c r="I272" s="10" t="s">
        <v>37</v>
      </c>
    </row>
    <row r="273" spans="1:9" ht="20.100000000000001" customHeight="1">
      <c r="A273" s="3" t="s">
        <v>70</v>
      </c>
      <c r="B273" t="s">
        <v>35</v>
      </c>
      <c r="C273">
        <v>0</v>
      </c>
      <c r="D273" t="s">
        <v>37</v>
      </c>
      <c r="E273" t="s">
        <v>37</v>
      </c>
      <c r="F273" t="s">
        <v>37</v>
      </c>
      <c r="G273" t="s">
        <v>37</v>
      </c>
      <c r="H273" t="s">
        <v>37</v>
      </c>
      <c r="I273" s="10" t="s">
        <v>37</v>
      </c>
    </row>
    <row r="274" spans="1:9" ht="20.100000000000001" customHeight="1">
      <c r="A274" s="3" t="s">
        <v>70</v>
      </c>
      <c r="B274" t="s">
        <v>35</v>
      </c>
      <c r="C274">
        <v>15</v>
      </c>
      <c r="D274" t="s">
        <v>37</v>
      </c>
      <c r="E274" t="s">
        <v>37</v>
      </c>
      <c r="F274" t="s">
        <v>37</v>
      </c>
      <c r="G274" t="s">
        <v>37</v>
      </c>
      <c r="H274" t="s">
        <v>37</v>
      </c>
      <c r="I274" s="10" t="s">
        <v>37</v>
      </c>
    </row>
    <row r="275" spans="1:9" ht="20.100000000000001" customHeight="1">
      <c r="A275" s="3" t="s">
        <v>70</v>
      </c>
      <c r="B275" t="s">
        <v>35</v>
      </c>
      <c r="C275">
        <v>30</v>
      </c>
      <c r="D275" t="s">
        <v>37</v>
      </c>
      <c r="E275" t="s">
        <v>37</v>
      </c>
      <c r="F275" t="s">
        <v>37</v>
      </c>
      <c r="G275" t="s">
        <v>37</v>
      </c>
      <c r="H275" t="s">
        <v>37</v>
      </c>
      <c r="I275" s="10" t="s">
        <v>37</v>
      </c>
    </row>
    <row r="276" spans="1:9" ht="20.100000000000001" customHeight="1">
      <c r="A276" s="3" t="s">
        <v>70</v>
      </c>
      <c r="B276" t="s">
        <v>35</v>
      </c>
      <c r="C276">
        <v>45</v>
      </c>
      <c r="D276" t="s">
        <v>37</v>
      </c>
      <c r="E276" t="s">
        <v>37</v>
      </c>
      <c r="F276" t="s">
        <v>37</v>
      </c>
      <c r="G276" t="s">
        <v>37</v>
      </c>
      <c r="H276" t="s">
        <v>37</v>
      </c>
      <c r="I276" s="10" t="s">
        <v>37</v>
      </c>
    </row>
    <row r="277" spans="1:9" ht="20.100000000000001" customHeight="1">
      <c r="A277" s="3" t="s">
        <v>70</v>
      </c>
      <c r="B277" t="s">
        <v>36</v>
      </c>
      <c r="C277" t="s">
        <v>9</v>
      </c>
      <c r="D277" t="s">
        <v>37</v>
      </c>
      <c r="E277" t="s">
        <v>37</v>
      </c>
      <c r="F277" t="s">
        <v>37</v>
      </c>
      <c r="G277" t="s">
        <v>37</v>
      </c>
      <c r="H277" t="s">
        <v>37</v>
      </c>
      <c r="I277" s="10" t="s">
        <v>37</v>
      </c>
    </row>
    <row r="278" spans="1:9" ht="20.100000000000001" customHeight="1">
      <c r="A278" s="3" t="s">
        <v>70</v>
      </c>
      <c r="B278" t="s">
        <v>36</v>
      </c>
      <c r="C278">
        <v>0</v>
      </c>
      <c r="D278" t="s">
        <v>37</v>
      </c>
      <c r="E278" t="s">
        <v>37</v>
      </c>
      <c r="F278" t="s">
        <v>37</v>
      </c>
      <c r="G278" t="s">
        <v>37</v>
      </c>
      <c r="H278" t="s">
        <v>37</v>
      </c>
      <c r="I278" s="10" t="s">
        <v>37</v>
      </c>
    </row>
    <row r="279" spans="1:9" ht="20.100000000000001" customHeight="1">
      <c r="A279" s="3" t="s">
        <v>70</v>
      </c>
      <c r="B279" t="s">
        <v>36</v>
      </c>
      <c r="C279">
        <v>15</v>
      </c>
      <c r="D279" t="s">
        <v>37</v>
      </c>
      <c r="E279" t="s">
        <v>37</v>
      </c>
      <c r="F279" t="s">
        <v>37</v>
      </c>
      <c r="G279" t="s">
        <v>37</v>
      </c>
      <c r="H279" t="s">
        <v>37</v>
      </c>
      <c r="I279" s="10" t="s">
        <v>37</v>
      </c>
    </row>
    <row r="280" spans="1:9" ht="20.100000000000001" customHeight="1">
      <c r="A280" s="3" t="s">
        <v>70</v>
      </c>
      <c r="B280" t="s">
        <v>36</v>
      </c>
      <c r="C280">
        <v>30</v>
      </c>
      <c r="D280" t="s">
        <v>37</v>
      </c>
      <c r="E280" t="s">
        <v>37</v>
      </c>
      <c r="F280" t="s">
        <v>37</v>
      </c>
      <c r="G280" t="s">
        <v>37</v>
      </c>
      <c r="H280" t="s">
        <v>37</v>
      </c>
      <c r="I280" s="10" t="s">
        <v>37</v>
      </c>
    </row>
    <row r="281" spans="1:9" ht="20.100000000000001" customHeight="1">
      <c r="A281" s="3" t="s">
        <v>70</v>
      </c>
      <c r="B281" t="s">
        <v>36</v>
      </c>
      <c r="C281">
        <v>45</v>
      </c>
      <c r="D281" t="s">
        <v>37</v>
      </c>
      <c r="E281" t="s">
        <v>37</v>
      </c>
      <c r="F281" t="s">
        <v>37</v>
      </c>
      <c r="G281" t="s">
        <v>37</v>
      </c>
      <c r="H281" t="s">
        <v>37</v>
      </c>
      <c r="I281" s="10" t="s">
        <v>37</v>
      </c>
    </row>
    <row r="282" spans="1:9" ht="20.100000000000001" customHeight="1">
      <c r="A282" s="3" t="s">
        <v>71</v>
      </c>
      <c r="B282" t="s">
        <v>8</v>
      </c>
      <c r="C282" t="s">
        <v>9</v>
      </c>
      <c r="D282">
        <v>2677</v>
      </c>
      <c r="E282">
        <f>26.9+273</f>
        <v>299.89999999999998</v>
      </c>
      <c r="F282">
        <f>273+32.2</f>
        <v>305.2</v>
      </c>
      <c r="G282">
        <f>21.9+273</f>
        <v>294.89999999999998</v>
      </c>
      <c r="H282">
        <v>12.5</v>
      </c>
      <c r="I282">
        <f>2.375*27.5*27.5/1000</f>
        <v>1.79609375</v>
      </c>
    </row>
    <row r="283" spans="1:9" ht="20.100000000000001" customHeight="1">
      <c r="A283" s="3" t="s">
        <v>71</v>
      </c>
      <c r="B283" t="s">
        <v>8</v>
      </c>
      <c r="C283">
        <v>0</v>
      </c>
      <c r="D283">
        <v>2720</v>
      </c>
      <c r="E283">
        <f>26.9+273</f>
        <v>299.89999999999998</v>
      </c>
      <c r="F283">
        <f>273+32.2</f>
        <v>305.2</v>
      </c>
      <c r="G283">
        <f>21.9+273</f>
        <v>294.89999999999998</v>
      </c>
      <c r="H283">
        <v>12.5</v>
      </c>
      <c r="I283">
        <f t="shared" ref="I283:I286" si="77">2.375*27.5*27.5/1000</f>
        <v>1.79609375</v>
      </c>
    </row>
    <row r="284" spans="1:9" ht="20.100000000000001" customHeight="1">
      <c r="A284" s="3" t="s">
        <v>71</v>
      </c>
      <c r="B284" t="s">
        <v>8</v>
      </c>
      <c r="C284">
        <v>15</v>
      </c>
      <c r="D284">
        <v>2791</v>
      </c>
      <c r="E284">
        <f>26.9+273</f>
        <v>299.89999999999998</v>
      </c>
      <c r="F284">
        <f>273+32.2</f>
        <v>305.2</v>
      </c>
      <c r="G284">
        <f>21.9+273</f>
        <v>294.89999999999998</v>
      </c>
      <c r="H284">
        <v>12.5</v>
      </c>
      <c r="I284">
        <f t="shared" si="77"/>
        <v>1.79609375</v>
      </c>
    </row>
    <row r="285" spans="1:9" ht="20.100000000000001" customHeight="1">
      <c r="A285" s="3" t="s">
        <v>71</v>
      </c>
      <c r="B285" t="s">
        <v>8</v>
      </c>
      <c r="C285">
        <v>30</v>
      </c>
      <c r="D285">
        <v>2774</v>
      </c>
      <c r="E285">
        <f>26.9+273</f>
        <v>299.89999999999998</v>
      </c>
      <c r="F285">
        <f>273+32.2</f>
        <v>305.2</v>
      </c>
      <c r="G285">
        <f>21.9+273</f>
        <v>294.89999999999998</v>
      </c>
      <c r="H285">
        <v>12.5</v>
      </c>
      <c r="I285">
        <f t="shared" si="77"/>
        <v>1.79609375</v>
      </c>
    </row>
    <row r="286" spans="1:9" ht="20.100000000000001" customHeight="1">
      <c r="A286" s="3" t="s">
        <v>71</v>
      </c>
      <c r="B286" t="s">
        <v>8</v>
      </c>
      <c r="C286">
        <v>45</v>
      </c>
      <c r="D286">
        <v>2805</v>
      </c>
      <c r="E286">
        <f>26.9+273</f>
        <v>299.89999999999998</v>
      </c>
      <c r="F286">
        <f>273+32.2</f>
        <v>305.2</v>
      </c>
      <c r="G286">
        <f>21.9+273</f>
        <v>294.89999999999998</v>
      </c>
      <c r="H286">
        <v>12.5</v>
      </c>
      <c r="I286">
        <f t="shared" si="77"/>
        <v>1.79609375</v>
      </c>
    </row>
    <row r="287" spans="1:9" ht="20.100000000000001" customHeight="1">
      <c r="A287" s="3" t="s">
        <v>71</v>
      </c>
      <c r="B287" t="s">
        <v>10</v>
      </c>
      <c r="C287" t="s">
        <v>9</v>
      </c>
      <c r="D287">
        <v>2739</v>
      </c>
      <c r="E287">
        <f>26.9+273</f>
        <v>299.89999999999998</v>
      </c>
      <c r="F287">
        <f>273+31.9</f>
        <v>304.89999999999998</v>
      </c>
      <c r="G287">
        <f>21.9+273</f>
        <v>294.89999999999998</v>
      </c>
      <c r="H287">
        <v>12.5</v>
      </c>
      <c r="I287">
        <f>0.625*27.5*27.5/1000</f>
        <v>0.47265625</v>
      </c>
    </row>
    <row r="288" spans="1:9" ht="20.100000000000001" customHeight="1">
      <c r="A288" s="3" t="s">
        <v>71</v>
      </c>
      <c r="B288" t="s">
        <v>10</v>
      </c>
      <c r="C288">
        <v>0</v>
      </c>
      <c r="D288">
        <v>2803</v>
      </c>
      <c r="E288">
        <f>26.9+273</f>
        <v>299.89999999999998</v>
      </c>
      <c r="F288">
        <f>273+31.9</f>
        <v>304.89999999999998</v>
      </c>
      <c r="G288">
        <f>21.9+273</f>
        <v>294.89999999999998</v>
      </c>
      <c r="H288">
        <v>12.5</v>
      </c>
      <c r="I288">
        <f t="shared" ref="I288:I291" si="78">0.625*27.5*27.5/1000</f>
        <v>0.47265625</v>
      </c>
    </row>
    <row r="289" spans="1:9" ht="20.100000000000001" customHeight="1">
      <c r="A289" s="3" t="s">
        <v>71</v>
      </c>
      <c r="B289" t="s">
        <v>10</v>
      </c>
      <c r="C289">
        <v>15</v>
      </c>
      <c r="D289">
        <v>2731</v>
      </c>
      <c r="E289">
        <f>26.9+273</f>
        <v>299.89999999999998</v>
      </c>
      <c r="F289">
        <f>273+31.9</f>
        <v>304.89999999999998</v>
      </c>
      <c r="G289">
        <f>21.9+273</f>
        <v>294.89999999999998</v>
      </c>
      <c r="H289">
        <v>12.5</v>
      </c>
      <c r="I289">
        <f t="shared" si="78"/>
        <v>0.47265625</v>
      </c>
    </row>
    <row r="290" spans="1:9" ht="20.100000000000001" customHeight="1">
      <c r="A290" s="3" t="s">
        <v>71</v>
      </c>
      <c r="B290" t="s">
        <v>10</v>
      </c>
      <c r="C290">
        <v>30</v>
      </c>
      <c r="D290">
        <v>2819</v>
      </c>
      <c r="E290">
        <f>26.9+273</f>
        <v>299.89999999999998</v>
      </c>
      <c r="F290">
        <f>273+31.9</f>
        <v>304.89999999999998</v>
      </c>
      <c r="G290">
        <f>21.9+273</f>
        <v>294.89999999999998</v>
      </c>
      <c r="H290">
        <v>12.5</v>
      </c>
      <c r="I290">
        <f t="shared" si="78"/>
        <v>0.47265625</v>
      </c>
    </row>
    <row r="291" spans="1:9" ht="20.100000000000001" customHeight="1">
      <c r="A291" s="3" t="s">
        <v>71</v>
      </c>
      <c r="B291" t="s">
        <v>10</v>
      </c>
      <c r="C291">
        <v>45</v>
      </c>
      <c r="D291">
        <v>3090</v>
      </c>
      <c r="E291">
        <f>26.9+273</f>
        <v>299.89999999999998</v>
      </c>
      <c r="F291">
        <f>273+31.9</f>
        <v>304.89999999999998</v>
      </c>
      <c r="G291">
        <f>21.9+273</f>
        <v>294.89999999999998</v>
      </c>
      <c r="H291">
        <v>12.5</v>
      </c>
      <c r="I291">
        <f t="shared" si="78"/>
        <v>0.47265625</v>
      </c>
    </row>
    <row r="292" spans="1:9" ht="20.100000000000001" customHeight="1">
      <c r="A292" s="3" t="s">
        <v>71</v>
      </c>
      <c r="B292" t="s">
        <v>11</v>
      </c>
      <c r="C292" t="s">
        <v>9</v>
      </c>
      <c r="D292">
        <v>3090</v>
      </c>
      <c r="E292">
        <f>26.9+273</f>
        <v>299.89999999999998</v>
      </c>
      <c r="F292">
        <f>273+30</f>
        <v>303</v>
      </c>
      <c r="G292">
        <f>21.9+273</f>
        <v>294.89999999999998</v>
      </c>
      <c r="H292">
        <v>12.5</v>
      </c>
      <c r="I292">
        <f>0.0625*27.5*27.5/1000</f>
        <v>4.7265624999999999E-2</v>
      </c>
    </row>
    <row r="293" spans="1:9" ht="20.100000000000001" customHeight="1">
      <c r="A293" s="3" t="s">
        <v>71</v>
      </c>
      <c r="B293" t="s">
        <v>11</v>
      </c>
      <c r="C293">
        <v>0</v>
      </c>
      <c r="D293">
        <v>3013</v>
      </c>
      <c r="E293">
        <f>26.9+273</f>
        <v>299.89999999999998</v>
      </c>
      <c r="F293">
        <f>273+30</f>
        <v>303</v>
      </c>
      <c r="G293">
        <f>21.9+273</f>
        <v>294.89999999999998</v>
      </c>
      <c r="H293">
        <v>12.5</v>
      </c>
      <c r="I293">
        <f t="shared" ref="I293:I296" si="79">0.0625*27.5*27.5/1000</f>
        <v>4.7265624999999999E-2</v>
      </c>
    </row>
    <row r="294" spans="1:9" ht="20.100000000000001" customHeight="1">
      <c r="A294" s="3" t="s">
        <v>71</v>
      </c>
      <c r="B294" t="s">
        <v>11</v>
      </c>
      <c r="C294">
        <v>15</v>
      </c>
      <c r="D294">
        <v>2972</v>
      </c>
      <c r="E294">
        <f>26.9+273</f>
        <v>299.89999999999998</v>
      </c>
      <c r="F294">
        <f>273+30</f>
        <v>303</v>
      </c>
      <c r="G294">
        <f>21.9+273</f>
        <v>294.89999999999998</v>
      </c>
      <c r="H294">
        <v>12.5</v>
      </c>
      <c r="I294">
        <f t="shared" si="79"/>
        <v>4.7265624999999999E-2</v>
      </c>
    </row>
    <row r="295" spans="1:9" ht="20.100000000000001" customHeight="1">
      <c r="A295" s="3" t="s">
        <v>71</v>
      </c>
      <c r="B295" t="s">
        <v>11</v>
      </c>
      <c r="C295">
        <v>30</v>
      </c>
      <c r="D295">
        <v>2924</v>
      </c>
      <c r="E295">
        <f>26.9+273</f>
        <v>299.89999999999998</v>
      </c>
      <c r="F295">
        <f>273+30</f>
        <v>303</v>
      </c>
      <c r="G295">
        <f>21.9+273</f>
        <v>294.89999999999998</v>
      </c>
      <c r="H295">
        <v>12.5</v>
      </c>
      <c r="I295">
        <f t="shared" si="79"/>
        <v>4.7265624999999999E-2</v>
      </c>
    </row>
    <row r="296" spans="1:9" ht="20.100000000000001" customHeight="1">
      <c r="A296" s="3" t="s">
        <v>71</v>
      </c>
      <c r="B296" t="s">
        <v>11</v>
      </c>
      <c r="C296">
        <v>45</v>
      </c>
      <c r="D296">
        <v>2651</v>
      </c>
      <c r="E296">
        <f>26.9+273</f>
        <v>299.89999999999998</v>
      </c>
      <c r="F296">
        <f>273+30</f>
        <v>303</v>
      </c>
      <c r="G296">
        <f>21.9+273</f>
        <v>294.89999999999998</v>
      </c>
      <c r="H296">
        <v>12.5</v>
      </c>
      <c r="I296">
        <f t="shared" si="79"/>
        <v>4.7265624999999999E-2</v>
      </c>
    </row>
    <row r="297" spans="1:9" ht="20.100000000000001" customHeight="1">
      <c r="A297" s="3" t="s">
        <v>71</v>
      </c>
      <c r="B297" t="s">
        <v>12</v>
      </c>
      <c r="C297" t="s">
        <v>9</v>
      </c>
      <c r="D297">
        <v>2782</v>
      </c>
      <c r="E297">
        <f>26.9+273</f>
        <v>299.89999999999998</v>
      </c>
      <c r="F297">
        <f>273+31.8</f>
        <v>304.8</v>
      </c>
      <c r="G297">
        <f>21.9+273</f>
        <v>294.89999999999998</v>
      </c>
      <c r="H297">
        <v>12.5</v>
      </c>
      <c r="I297">
        <f>1.375*27.5*27.5/1000</f>
        <v>1.03984375</v>
      </c>
    </row>
    <row r="298" spans="1:9" ht="20.100000000000001" customHeight="1">
      <c r="A298" s="3" t="s">
        <v>71</v>
      </c>
      <c r="B298" t="s">
        <v>12</v>
      </c>
      <c r="C298">
        <v>0</v>
      </c>
      <c r="D298">
        <v>2799</v>
      </c>
      <c r="E298">
        <f>26.9+273</f>
        <v>299.89999999999998</v>
      </c>
      <c r="F298">
        <f>273+31.8</f>
        <v>304.8</v>
      </c>
      <c r="G298">
        <f>21.9+273</f>
        <v>294.89999999999998</v>
      </c>
      <c r="H298">
        <v>12.5</v>
      </c>
      <c r="I298">
        <f t="shared" ref="I298:I301" si="80">1.375*27.5*27.5/1000</f>
        <v>1.03984375</v>
      </c>
    </row>
    <row r="299" spans="1:9" ht="20.100000000000001" customHeight="1">
      <c r="A299" s="3" t="s">
        <v>71</v>
      </c>
      <c r="B299" t="s">
        <v>12</v>
      </c>
      <c r="C299">
        <v>15</v>
      </c>
      <c r="D299">
        <v>2777</v>
      </c>
      <c r="E299">
        <f>26.9+273</f>
        <v>299.89999999999998</v>
      </c>
      <c r="F299">
        <f>273+31.8</f>
        <v>304.8</v>
      </c>
      <c r="G299">
        <f>21.9+273</f>
        <v>294.89999999999998</v>
      </c>
      <c r="H299">
        <v>12.5</v>
      </c>
      <c r="I299">
        <f t="shared" si="80"/>
        <v>1.03984375</v>
      </c>
    </row>
    <row r="300" spans="1:9" ht="20.100000000000001" customHeight="1">
      <c r="A300" s="3" t="s">
        <v>71</v>
      </c>
      <c r="B300" t="s">
        <v>12</v>
      </c>
      <c r="C300">
        <v>30</v>
      </c>
      <c r="D300">
        <v>2831</v>
      </c>
      <c r="E300">
        <f>26.9+273</f>
        <v>299.89999999999998</v>
      </c>
      <c r="F300">
        <f>273+31.8</f>
        <v>304.8</v>
      </c>
      <c r="G300">
        <f>21.9+273</f>
        <v>294.89999999999998</v>
      </c>
      <c r="H300">
        <v>12.5</v>
      </c>
      <c r="I300">
        <f t="shared" si="80"/>
        <v>1.03984375</v>
      </c>
    </row>
    <row r="301" spans="1:9" ht="20.100000000000001" customHeight="1">
      <c r="A301" s="3" t="s">
        <v>71</v>
      </c>
      <c r="B301" t="s">
        <v>12</v>
      </c>
      <c r="C301">
        <v>45</v>
      </c>
      <c r="D301">
        <v>2793</v>
      </c>
      <c r="E301">
        <f>26.9+273</f>
        <v>299.89999999999998</v>
      </c>
      <c r="F301">
        <f>273+31.8</f>
        <v>304.8</v>
      </c>
      <c r="G301">
        <f>21.9+273</f>
        <v>294.89999999999998</v>
      </c>
      <c r="H301">
        <v>12.5</v>
      </c>
      <c r="I301">
        <f t="shared" si="80"/>
        <v>1.03984375</v>
      </c>
    </row>
    <row r="302" spans="1:9" ht="20.100000000000001" customHeight="1">
      <c r="A302" s="3" t="s">
        <v>71</v>
      </c>
      <c r="B302" t="s">
        <v>13</v>
      </c>
      <c r="C302" t="s">
        <v>9</v>
      </c>
      <c r="D302">
        <v>2790</v>
      </c>
      <c r="E302">
        <f>26.9+273</f>
        <v>299.89999999999998</v>
      </c>
      <c r="F302">
        <f>273+30.5</f>
        <v>303.5</v>
      </c>
      <c r="G302">
        <f>21.9+273</f>
        <v>294.89999999999998</v>
      </c>
      <c r="H302">
        <v>12.5</v>
      </c>
      <c r="I302">
        <f>2.875*27.5*27.5/1000</f>
        <v>2.1742187500000001</v>
      </c>
    </row>
    <row r="303" spans="1:9" ht="20.100000000000001" customHeight="1">
      <c r="A303" s="3" t="s">
        <v>71</v>
      </c>
      <c r="B303" t="s">
        <v>13</v>
      </c>
      <c r="C303">
        <v>0</v>
      </c>
      <c r="D303">
        <v>2676</v>
      </c>
      <c r="E303">
        <f>26.9+273</f>
        <v>299.89999999999998</v>
      </c>
      <c r="F303">
        <f>273+30.5</f>
        <v>303.5</v>
      </c>
      <c r="G303">
        <f>21.9+273</f>
        <v>294.89999999999998</v>
      </c>
      <c r="H303">
        <v>12.5</v>
      </c>
      <c r="I303">
        <f t="shared" ref="I303:I306" si="81">2.875*27.5*27.5/1000</f>
        <v>2.1742187500000001</v>
      </c>
    </row>
    <row r="304" spans="1:9" ht="20.100000000000001" customHeight="1">
      <c r="A304" s="3" t="s">
        <v>71</v>
      </c>
      <c r="B304" t="s">
        <v>13</v>
      </c>
      <c r="C304">
        <v>15</v>
      </c>
      <c r="D304">
        <v>2910</v>
      </c>
      <c r="E304">
        <f>26.9+273</f>
        <v>299.89999999999998</v>
      </c>
      <c r="F304">
        <f>273+30.5</f>
        <v>303.5</v>
      </c>
      <c r="G304">
        <f>21.9+273</f>
        <v>294.89999999999998</v>
      </c>
      <c r="H304">
        <v>12.5</v>
      </c>
      <c r="I304">
        <f t="shared" si="81"/>
        <v>2.1742187500000001</v>
      </c>
    </row>
    <row r="305" spans="1:9" ht="20.100000000000001" customHeight="1">
      <c r="A305" s="3" t="s">
        <v>71</v>
      </c>
      <c r="B305" t="s">
        <v>13</v>
      </c>
      <c r="C305">
        <v>30</v>
      </c>
      <c r="D305">
        <v>2679</v>
      </c>
      <c r="E305">
        <f>26.9+273</f>
        <v>299.89999999999998</v>
      </c>
      <c r="F305">
        <f>273+30.5</f>
        <v>303.5</v>
      </c>
      <c r="G305">
        <f>21.9+273</f>
        <v>294.89999999999998</v>
      </c>
      <c r="H305">
        <v>12.5</v>
      </c>
      <c r="I305">
        <f t="shared" si="81"/>
        <v>2.1742187500000001</v>
      </c>
    </row>
    <row r="306" spans="1:9" ht="20.100000000000001" customHeight="1">
      <c r="A306" s="3" t="s">
        <v>71</v>
      </c>
      <c r="B306" t="s">
        <v>13</v>
      </c>
      <c r="C306">
        <v>45</v>
      </c>
      <c r="D306">
        <v>2840</v>
      </c>
      <c r="E306">
        <f>26.9+273</f>
        <v>299.89999999999998</v>
      </c>
      <c r="F306">
        <f>273+30.5</f>
        <v>303.5</v>
      </c>
      <c r="G306">
        <f>21.9+273</f>
        <v>294.89999999999998</v>
      </c>
      <c r="H306">
        <v>12.5</v>
      </c>
      <c r="I306">
        <f t="shared" si="81"/>
        <v>2.1742187500000001</v>
      </c>
    </row>
    <row r="307" spans="1:9" ht="20.100000000000001" customHeight="1">
      <c r="A307" s="3" t="s">
        <v>71</v>
      </c>
      <c r="B307" t="s">
        <v>14</v>
      </c>
      <c r="C307" t="s">
        <v>9</v>
      </c>
      <c r="D307">
        <v>2734</v>
      </c>
      <c r="E307">
        <f>26.9+273</f>
        <v>299.89999999999998</v>
      </c>
      <c r="F307">
        <f>273+28.7</f>
        <v>301.7</v>
      </c>
      <c r="G307">
        <f>21.9+273</f>
        <v>294.89999999999998</v>
      </c>
      <c r="H307">
        <v>12.5</v>
      </c>
      <c r="I307">
        <f>2.375*27.5*27.5/1000</f>
        <v>1.79609375</v>
      </c>
    </row>
    <row r="308" spans="1:9" ht="20.100000000000001" customHeight="1">
      <c r="A308" s="3" t="s">
        <v>71</v>
      </c>
      <c r="B308" t="s">
        <v>14</v>
      </c>
      <c r="C308">
        <v>0</v>
      </c>
      <c r="D308">
        <v>2833</v>
      </c>
      <c r="E308">
        <f>26.9+273</f>
        <v>299.89999999999998</v>
      </c>
      <c r="F308">
        <f>273+28.7</f>
        <v>301.7</v>
      </c>
      <c r="G308">
        <f>21.9+273</f>
        <v>294.89999999999998</v>
      </c>
      <c r="H308">
        <v>12.5</v>
      </c>
      <c r="I308">
        <f t="shared" ref="I308:I311" si="82">2.375*27.5*27.5/1000</f>
        <v>1.79609375</v>
      </c>
    </row>
    <row r="309" spans="1:9" ht="20.100000000000001" customHeight="1">
      <c r="A309" s="3" t="s">
        <v>71</v>
      </c>
      <c r="B309" t="s">
        <v>14</v>
      </c>
      <c r="C309">
        <v>15</v>
      </c>
      <c r="D309">
        <v>2781</v>
      </c>
      <c r="E309">
        <f>26.9+273</f>
        <v>299.89999999999998</v>
      </c>
      <c r="F309">
        <f>273+28.7</f>
        <v>301.7</v>
      </c>
      <c r="G309">
        <f>21.9+273</f>
        <v>294.89999999999998</v>
      </c>
      <c r="H309">
        <v>12.5</v>
      </c>
      <c r="I309">
        <f t="shared" si="82"/>
        <v>1.79609375</v>
      </c>
    </row>
    <row r="310" spans="1:9" ht="20.100000000000001" customHeight="1">
      <c r="A310" s="3" t="s">
        <v>71</v>
      </c>
      <c r="B310" t="s">
        <v>14</v>
      </c>
      <c r="C310">
        <v>30</v>
      </c>
      <c r="D310">
        <v>2830</v>
      </c>
      <c r="E310">
        <f>26.9+273</f>
        <v>299.89999999999998</v>
      </c>
      <c r="F310">
        <f>273+28.7</f>
        <v>301.7</v>
      </c>
      <c r="G310">
        <f>21.9+273</f>
        <v>294.89999999999998</v>
      </c>
      <c r="H310">
        <v>12.5</v>
      </c>
      <c r="I310">
        <f t="shared" si="82"/>
        <v>1.79609375</v>
      </c>
    </row>
    <row r="311" spans="1:9" ht="20.100000000000001" customHeight="1">
      <c r="A311" s="3" t="s">
        <v>71</v>
      </c>
      <c r="B311" t="s">
        <v>14</v>
      </c>
      <c r="C311">
        <v>45</v>
      </c>
      <c r="D311">
        <v>2731</v>
      </c>
      <c r="E311">
        <f>26.9+273</f>
        <v>299.89999999999998</v>
      </c>
      <c r="F311">
        <f>273+28.7</f>
        <v>301.7</v>
      </c>
      <c r="G311">
        <f>21.9+273</f>
        <v>294.89999999999998</v>
      </c>
      <c r="H311">
        <v>12.5</v>
      </c>
      <c r="I311">
        <f t="shared" si="82"/>
        <v>1.79609375</v>
      </c>
    </row>
    <row r="312" spans="1:9" ht="20.100000000000001" customHeight="1">
      <c r="A312" s="3" t="s">
        <v>71</v>
      </c>
      <c r="B312" t="s">
        <v>15</v>
      </c>
      <c r="C312" t="s">
        <v>9</v>
      </c>
      <c r="D312">
        <v>2856</v>
      </c>
      <c r="E312">
        <f>273+27.9</f>
        <v>300.89999999999998</v>
      </c>
      <c r="F312">
        <f>273+28.6</f>
        <v>301.60000000000002</v>
      </c>
      <c r="G312">
        <f>21.9+273</f>
        <v>294.89999999999998</v>
      </c>
      <c r="H312">
        <v>4.4000000000000004</v>
      </c>
      <c r="I312">
        <f>2*27.5*27.5/1000</f>
        <v>1.5125</v>
      </c>
    </row>
    <row r="313" spans="1:9" ht="20.100000000000001" customHeight="1">
      <c r="A313" s="3" t="s">
        <v>71</v>
      </c>
      <c r="B313" t="s">
        <v>15</v>
      </c>
      <c r="C313">
        <v>0</v>
      </c>
      <c r="D313">
        <v>2723</v>
      </c>
      <c r="E313">
        <f>273+27.9</f>
        <v>300.89999999999998</v>
      </c>
      <c r="F313">
        <f>273+28.6</f>
        <v>301.60000000000002</v>
      </c>
      <c r="G313">
        <f>21.9+273</f>
        <v>294.89999999999998</v>
      </c>
      <c r="H313">
        <v>4.4000000000000004</v>
      </c>
      <c r="I313">
        <f t="shared" ref="I313:I316" si="83">2*27.5*27.5/1000</f>
        <v>1.5125</v>
      </c>
    </row>
    <row r="314" spans="1:9" ht="20.100000000000001" customHeight="1">
      <c r="A314" s="3" t="s">
        <v>71</v>
      </c>
      <c r="B314" t="s">
        <v>15</v>
      </c>
      <c r="C314">
        <v>15</v>
      </c>
      <c r="D314">
        <v>2860</v>
      </c>
      <c r="E314">
        <f>273+27.9</f>
        <v>300.89999999999998</v>
      </c>
      <c r="F314">
        <f>273+28.6</f>
        <v>301.60000000000002</v>
      </c>
      <c r="G314">
        <f>21.9+273</f>
        <v>294.89999999999998</v>
      </c>
      <c r="H314">
        <v>4.4000000000000004</v>
      </c>
      <c r="I314">
        <f t="shared" si="83"/>
        <v>1.5125</v>
      </c>
    </row>
    <row r="315" spans="1:9" ht="20.100000000000001" customHeight="1">
      <c r="A315" s="3" t="s">
        <v>71</v>
      </c>
      <c r="B315" t="s">
        <v>15</v>
      </c>
      <c r="C315">
        <v>30</v>
      </c>
      <c r="D315">
        <v>2730</v>
      </c>
      <c r="E315">
        <f>273+27.9</f>
        <v>300.89999999999998</v>
      </c>
      <c r="F315">
        <f>273+28.6</f>
        <v>301.60000000000002</v>
      </c>
      <c r="G315">
        <f>21.9+273</f>
        <v>294.89999999999998</v>
      </c>
      <c r="H315">
        <v>4.4000000000000004</v>
      </c>
      <c r="I315">
        <f t="shared" si="83"/>
        <v>1.5125</v>
      </c>
    </row>
    <row r="316" spans="1:9" ht="20.100000000000001" customHeight="1">
      <c r="A316" s="3" t="s">
        <v>71</v>
      </c>
      <c r="B316" t="s">
        <v>15</v>
      </c>
      <c r="C316">
        <v>45</v>
      </c>
      <c r="D316">
        <v>2797</v>
      </c>
      <c r="E316">
        <f>273+27.9</f>
        <v>300.89999999999998</v>
      </c>
      <c r="F316">
        <f>273+28.6</f>
        <v>301.60000000000002</v>
      </c>
      <c r="G316">
        <f>21.9+273</f>
        <v>294.89999999999998</v>
      </c>
      <c r="H316">
        <v>4.4000000000000004</v>
      </c>
      <c r="I316">
        <f t="shared" si="83"/>
        <v>1.5125</v>
      </c>
    </row>
    <row r="317" spans="1:9" ht="20.100000000000001" customHeight="1">
      <c r="A317" s="3" t="s">
        <v>71</v>
      </c>
      <c r="B317" t="s">
        <v>16</v>
      </c>
      <c r="C317" t="s">
        <v>9</v>
      </c>
      <c r="D317">
        <v>3120</v>
      </c>
      <c r="E317">
        <f>273+27.9</f>
        <v>300.89999999999998</v>
      </c>
      <c r="F317">
        <f>273+26.8</f>
        <v>299.8</v>
      </c>
      <c r="G317">
        <f>21.9+273</f>
        <v>294.89999999999998</v>
      </c>
      <c r="H317">
        <v>12.5</v>
      </c>
      <c r="I317">
        <f>2*27.5*27.5/1000</f>
        <v>1.5125</v>
      </c>
    </row>
    <row r="318" spans="1:9" ht="20.100000000000001" customHeight="1">
      <c r="A318" s="3" t="s">
        <v>71</v>
      </c>
      <c r="B318" t="s">
        <v>16</v>
      </c>
      <c r="C318">
        <v>0</v>
      </c>
      <c r="D318">
        <v>2953</v>
      </c>
      <c r="E318">
        <f>273+27.9</f>
        <v>300.89999999999998</v>
      </c>
      <c r="F318">
        <f>273+26.8</f>
        <v>299.8</v>
      </c>
      <c r="G318">
        <f>21.9+273</f>
        <v>294.89999999999998</v>
      </c>
      <c r="H318">
        <v>12.5</v>
      </c>
      <c r="I318">
        <f t="shared" ref="I318:I321" si="84">2*27.5*27.5/1000</f>
        <v>1.5125</v>
      </c>
    </row>
    <row r="319" spans="1:9" ht="20.100000000000001" customHeight="1">
      <c r="A319" s="3" t="s">
        <v>71</v>
      </c>
      <c r="B319" t="s">
        <v>16</v>
      </c>
      <c r="C319">
        <v>15</v>
      </c>
      <c r="D319">
        <v>2848</v>
      </c>
      <c r="E319">
        <f>273+27.9</f>
        <v>300.89999999999998</v>
      </c>
      <c r="F319">
        <f>273+26.8</f>
        <v>299.8</v>
      </c>
      <c r="G319">
        <f>21.9+273</f>
        <v>294.89999999999998</v>
      </c>
      <c r="H319">
        <v>12.5</v>
      </c>
      <c r="I319">
        <f t="shared" si="84"/>
        <v>1.5125</v>
      </c>
    </row>
    <row r="320" spans="1:9" ht="20.100000000000001" customHeight="1">
      <c r="A320" s="3" t="s">
        <v>71</v>
      </c>
      <c r="B320" t="s">
        <v>16</v>
      </c>
      <c r="C320">
        <v>30</v>
      </c>
      <c r="D320">
        <v>2811</v>
      </c>
      <c r="E320">
        <f>273+27.9</f>
        <v>300.89999999999998</v>
      </c>
      <c r="F320">
        <f>273+26.8</f>
        <v>299.8</v>
      </c>
      <c r="G320">
        <f>21.9+273</f>
        <v>294.89999999999998</v>
      </c>
      <c r="H320">
        <v>12.5</v>
      </c>
      <c r="I320">
        <f t="shared" si="84"/>
        <v>1.5125</v>
      </c>
    </row>
    <row r="321" spans="1:9" ht="20.100000000000001" customHeight="1">
      <c r="A321" s="3" t="s">
        <v>71</v>
      </c>
      <c r="B321" t="s">
        <v>16</v>
      </c>
      <c r="C321">
        <v>45</v>
      </c>
      <c r="D321">
        <v>2612</v>
      </c>
      <c r="E321">
        <f>273+27.9</f>
        <v>300.89999999999998</v>
      </c>
      <c r="F321">
        <f>273+26.8</f>
        <v>299.8</v>
      </c>
      <c r="G321">
        <f>21.9+273</f>
        <v>294.89999999999998</v>
      </c>
      <c r="H321">
        <v>12.5</v>
      </c>
      <c r="I321">
        <f t="shared" si="84"/>
        <v>1.5125</v>
      </c>
    </row>
    <row r="322" spans="1:9" ht="20.100000000000001" customHeight="1">
      <c r="A322" s="3" t="s">
        <v>71</v>
      </c>
      <c r="B322" t="s">
        <v>17</v>
      </c>
      <c r="C322" t="s">
        <v>9</v>
      </c>
      <c r="D322">
        <v>2787</v>
      </c>
      <c r="E322">
        <f>273+27.9</f>
        <v>300.89999999999998</v>
      </c>
      <c r="F322">
        <f>273+28.3</f>
        <v>301.3</v>
      </c>
      <c r="G322">
        <f>21.9+273</f>
        <v>294.89999999999998</v>
      </c>
      <c r="H322">
        <v>12.5</v>
      </c>
      <c r="I322">
        <f>2.875*27.5*27.5/1000</f>
        <v>2.1742187500000001</v>
      </c>
    </row>
    <row r="323" spans="1:9" ht="20.100000000000001" customHeight="1">
      <c r="A323" s="3" t="s">
        <v>71</v>
      </c>
      <c r="B323" t="s">
        <v>17</v>
      </c>
      <c r="C323">
        <v>0</v>
      </c>
      <c r="D323">
        <v>3117</v>
      </c>
      <c r="E323">
        <f>273+27.9</f>
        <v>300.89999999999998</v>
      </c>
      <c r="F323">
        <f>273+28.3</f>
        <v>301.3</v>
      </c>
      <c r="G323">
        <f>21.9+273</f>
        <v>294.89999999999998</v>
      </c>
      <c r="H323">
        <v>12.5</v>
      </c>
      <c r="I323">
        <f t="shared" ref="I323:I326" si="85">2.875*27.5*27.5/1000</f>
        <v>2.1742187500000001</v>
      </c>
    </row>
    <row r="324" spans="1:9" ht="20.100000000000001" customHeight="1">
      <c r="A324" s="3" t="s">
        <v>71</v>
      </c>
      <c r="B324" t="s">
        <v>17</v>
      </c>
      <c r="C324">
        <v>15</v>
      </c>
      <c r="D324">
        <v>2783</v>
      </c>
      <c r="E324">
        <f>273+27.9</f>
        <v>300.89999999999998</v>
      </c>
      <c r="F324">
        <f>273+28.3</f>
        <v>301.3</v>
      </c>
      <c r="G324">
        <f>21.9+273</f>
        <v>294.89999999999998</v>
      </c>
      <c r="H324">
        <v>12.5</v>
      </c>
      <c r="I324">
        <f t="shared" si="85"/>
        <v>2.1742187500000001</v>
      </c>
    </row>
    <row r="325" spans="1:9" ht="20.100000000000001" customHeight="1">
      <c r="A325" s="3" t="s">
        <v>71</v>
      </c>
      <c r="B325" t="s">
        <v>17</v>
      </c>
      <c r="C325">
        <v>30</v>
      </c>
      <c r="D325">
        <v>2694</v>
      </c>
      <c r="E325">
        <f>273+27.9</f>
        <v>300.89999999999998</v>
      </c>
      <c r="F325">
        <f>273+28.3</f>
        <v>301.3</v>
      </c>
      <c r="G325">
        <f>21.9+273</f>
        <v>294.89999999999998</v>
      </c>
      <c r="H325">
        <v>12.5</v>
      </c>
      <c r="I325">
        <f t="shared" si="85"/>
        <v>2.1742187500000001</v>
      </c>
    </row>
    <row r="326" spans="1:9" ht="20.100000000000001" customHeight="1">
      <c r="A326" s="3" t="s">
        <v>71</v>
      </c>
      <c r="B326" t="s">
        <v>17</v>
      </c>
      <c r="C326">
        <v>45</v>
      </c>
      <c r="D326">
        <v>2487</v>
      </c>
      <c r="E326">
        <f>273+27.9</f>
        <v>300.89999999999998</v>
      </c>
      <c r="F326">
        <f>273+28.3</f>
        <v>301.3</v>
      </c>
      <c r="G326">
        <f>21.9+273</f>
        <v>294.89999999999998</v>
      </c>
      <c r="H326">
        <v>12.5</v>
      </c>
      <c r="I326">
        <f t="shared" si="85"/>
        <v>2.1742187500000001</v>
      </c>
    </row>
    <row r="327" spans="1:9" ht="20.100000000000001" customHeight="1">
      <c r="A327" s="3" t="s">
        <v>71</v>
      </c>
      <c r="B327" t="s">
        <v>18</v>
      </c>
      <c r="C327" t="s">
        <v>9</v>
      </c>
      <c r="D327">
        <v>2746</v>
      </c>
      <c r="E327">
        <f>273+27.9</f>
        <v>300.89999999999998</v>
      </c>
      <c r="F327">
        <f>273+29.2</f>
        <v>302.2</v>
      </c>
      <c r="G327">
        <f>21.9+273</f>
        <v>294.89999999999998</v>
      </c>
      <c r="H327">
        <v>4.4000000000000004</v>
      </c>
      <c r="I327">
        <f>3*27.5*27.5/1000</f>
        <v>2.2687499999999998</v>
      </c>
    </row>
    <row r="328" spans="1:9" ht="20.100000000000001" customHeight="1">
      <c r="A328" s="3" t="s">
        <v>71</v>
      </c>
      <c r="B328" t="s">
        <v>18</v>
      </c>
      <c r="C328">
        <v>0</v>
      </c>
      <c r="D328">
        <v>2932</v>
      </c>
      <c r="E328">
        <f>273+27.9</f>
        <v>300.89999999999998</v>
      </c>
      <c r="F328">
        <f>273+29.2</f>
        <v>302.2</v>
      </c>
      <c r="G328">
        <f>21.9+273</f>
        <v>294.89999999999998</v>
      </c>
      <c r="H328">
        <v>4.4000000000000004</v>
      </c>
      <c r="I328">
        <f t="shared" ref="I328:I331" si="86">3*27.5*27.5/1000</f>
        <v>2.2687499999999998</v>
      </c>
    </row>
    <row r="329" spans="1:9" ht="20.100000000000001" customHeight="1">
      <c r="A329" s="3" t="s">
        <v>71</v>
      </c>
      <c r="B329" t="s">
        <v>18</v>
      </c>
      <c r="C329">
        <v>15</v>
      </c>
      <c r="D329">
        <v>2903</v>
      </c>
      <c r="E329">
        <f>273+27.9</f>
        <v>300.89999999999998</v>
      </c>
      <c r="F329">
        <f>273+29.2</f>
        <v>302.2</v>
      </c>
      <c r="G329">
        <f>21.9+273</f>
        <v>294.89999999999998</v>
      </c>
      <c r="H329">
        <v>4.4000000000000004</v>
      </c>
      <c r="I329">
        <f t="shared" si="86"/>
        <v>2.2687499999999998</v>
      </c>
    </row>
    <row r="330" spans="1:9" ht="20.100000000000001" customHeight="1">
      <c r="A330" s="3" t="s">
        <v>71</v>
      </c>
      <c r="B330" t="s">
        <v>18</v>
      </c>
      <c r="C330">
        <v>30</v>
      </c>
      <c r="D330">
        <v>2753</v>
      </c>
      <c r="E330">
        <f>273+27.9</f>
        <v>300.89999999999998</v>
      </c>
      <c r="F330">
        <f>273+29.2</f>
        <v>302.2</v>
      </c>
      <c r="G330">
        <f>21.9+273</f>
        <v>294.89999999999998</v>
      </c>
      <c r="H330">
        <v>4.4000000000000004</v>
      </c>
      <c r="I330">
        <f t="shared" si="86"/>
        <v>2.2687499999999998</v>
      </c>
    </row>
    <row r="331" spans="1:9" ht="20.100000000000001" customHeight="1">
      <c r="A331" s="3" t="s">
        <v>71</v>
      </c>
      <c r="B331" t="s">
        <v>18</v>
      </c>
      <c r="C331">
        <v>45</v>
      </c>
      <c r="D331">
        <v>2701</v>
      </c>
      <c r="E331">
        <f>273+27.9</f>
        <v>300.89999999999998</v>
      </c>
      <c r="F331">
        <f>273+29.2</f>
        <v>302.2</v>
      </c>
      <c r="G331">
        <f>21.9+273</f>
        <v>294.89999999999998</v>
      </c>
      <c r="H331">
        <v>4.4000000000000004</v>
      </c>
      <c r="I331">
        <f t="shared" si="86"/>
        <v>2.2687499999999998</v>
      </c>
    </row>
    <row r="332" spans="1:9" ht="20.100000000000001" customHeight="1">
      <c r="A332" s="3" t="s">
        <v>71</v>
      </c>
      <c r="B332" t="s">
        <v>19</v>
      </c>
      <c r="C332" t="s">
        <v>9</v>
      </c>
      <c r="D332">
        <v>2687</v>
      </c>
      <c r="E332">
        <f>273+27.9</f>
        <v>300.89999999999998</v>
      </c>
      <c r="F332">
        <f>273+26.6</f>
        <v>299.60000000000002</v>
      </c>
      <c r="G332">
        <f>21.9+273</f>
        <v>294.89999999999998</v>
      </c>
      <c r="H332">
        <v>12.5</v>
      </c>
      <c r="I332">
        <f>2.5*27.5*27.5/1000</f>
        <v>1.890625</v>
      </c>
    </row>
    <row r="333" spans="1:9" ht="20.100000000000001" customHeight="1">
      <c r="A333" s="3" t="s">
        <v>71</v>
      </c>
      <c r="B333" t="s">
        <v>19</v>
      </c>
      <c r="C333">
        <v>0</v>
      </c>
      <c r="D333">
        <v>2766</v>
      </c>
      <c r="E333">
        <f>273+27.9</f>
        <v>300.89999999999998</v>
      </c>
      <c r="F333">
        <f>273+26.6</f>
        <v>299.60000000000002</v>
      </c>
      <c r="G333">
        <f>21.9+273</f>
        <v>294.89999999999998</v>
      </c>
      <c r="H333">
        <v>12.5</v>
      </c>
      <c r="I333">
        <f t="shared" ref="I333:I336" si="87">2.5*27.5*27.5/1000</f>
        <v>1.890625</v>
      </c>
    </row>
    <row r="334" spans="1:9" ht="20.100000000000001" customHeight="1">
      <c r="A334" s="3" t="s">
        <v>71</v>
      </c>
      <c r="B334" t="s">
        <v>19</v>
      </c>
      <c r="C334">
        <v>15</v>
      </c>
      <c r="D334">
        <v>2710</v>
      </c>
      <c r="E334">
        <f>273+27.9</f>
        <v>300.89999999999998</v>
      </c>
      <c r="F334">
        <f>273+26.6</f>
        <v>299.60000000000002</v>
      </c>
      <c r="G334">
        <f>21.9+273</f>
        <v>294.89999999999998</v>
      </c>
      <c r="H334">
        <v>12.5</v>
      </c>
      <c r="I334">
        <f t="shared" si="87"/>
        <v>1.890625</v>
      </c>
    </row>
    <row r="335" spans="1:9" ht="20.100000000000001" customHeight="1">
      <c r="A335" s="3" t="s">
        <v>71</v>
      </c>
      <c r="B335" t="s">
        <v>19</v>
      </c>
      <c r="C335">
        <v>30</v>
      </c>
      <c r="D335">
        <v>2672</v>
      </c>
      <c r="E335">
        <f>273+27.9</f>
        <v>300.89999999999998</v>
      </c>
      <c r="F335">
        <f>273+26.6</f>
        <v>299.60000000000002</v>
      </c>
      <c r="G335">
        <f>21.9+273</f>
        <v>294.89999999999998</v>
      </c>
      <c r="H335">
        <v>12.5</v>
      </c>
      <c r="I335">
        <f t="shared" si="87"/>
        <v>1.890625</v>
      </c>
    </row>
    <row r="336" spans="1:9" ht="20.100000000000001" customHeight="1">
      <c r="A336" s="3" t="s">
        <v>71</v>
      </c>
      <c r="B336" t="s">
        <v>19</v>
      </c>
      <c r="C336">
        <v>45</v>
      </c>
      <c r="D336">
        <v>2706</v>
      </c>
      <c r="E336">
        <f>273+27.9</f>
        <v>300.89999999999998</v>
      </c>
      <c r="F336">
        <f>273+26.6</f>
        <v>299.60000000000002</v>
      </c>
      <c r="G336">
        <f>21.9+273</f>
        <v>294.89999999999998</v>
      </c>
      <c r="H336">
        <v>12.5</v>
      </c>
      <c r="I336">
        <f t="shared" si="87"/>
        <v>1.890625</v>
      </c>
    </row>
    <row r="337" spans="1:9" ht="20.100000000000001" customHeight="1">
      <c r="A337" s="3" t="s">
        <v>71</v>
      </c>
      <c r="B337" t="s">
        <v>20</v>
      </c>
      <c r="C337" t="s">
        <v>9</v>
      </c>
      <c r="D337">
        <v>2677</v>
      </c>
      <c r="E337">
        <f>273+27.9</f>
        <v>300.89999999999998</v>
      </c>
      <c r="F337">
        <f>273+25.6</f>
        <v>298.60000000000002</v>
      </c>
      <c r="G337">
        <f>21.9+273</f>
        <v>294.89999999999998</v>
      </c>
      <c r="H337">
        <v>12.5</v>
      </c>
      <c r="I337">
        <f>2.125*27.5*27.5/1000</f>
        <v>1.6070312499999999</v>
      </c>
    </row>
    <row r="338" spans="1:9" ht="20.100000000000001" customHeight="1">
      <c r="A338" s="3" t="s">
        <v>71</v>
      </c>
      <c r="B338" t="s">
        <v>20</v>
      </c>
      <c r="C338">
        <v>0</v>
      </c>
      <c r="D338">
        <v>2740</v>
      </c>
      <c r="E338">
        <f>273+27.9</f>
        <v>300.89999999999998</v>
      </c>
      <c r="F338">
        <f>273+25.6</f>
        <v>298.60000000000002</v>
      </c>
      <c r="G338">
        <f>21.9+273</f>
        <v>294.89999999999998</v>
      </c>
      <c r="H338">
        <v>12.5</v>
      </c>
      <c r="I338">
        <f t="shared" ref="I338:I341" si="88">2.125*27.5*27.5/1000</f>
        <v>1.6070312499999999</v>
      </c>
    </row>
    <row r="339" spans="1:9" ht="20.100000000000001" customHeight="1">
      <c r="A339" s="3" t="s">
        <v>71</v>
      </c>
      <c r="B339" t="s">
        <v>20</v>
      </c>
      <c r="C339">
        <v>15</v>
      </c>
      <c r="D339">
        <v>2745</v>
      </c>
      <c r="E339">
        <f>273+27.9</f>
        <v>300.89999999999998</v>
      </c>
      <c r="F339">
        <f>273+25.6</f>
        <v>298.60000000000002</v>
      </c>
      <c r="G339">
        <f>21.9+273</f>
        <v>294.89999999999998</v>
      </c>
      <c r="H339">
        <v>12.5</v>
      </c>
      <c r="I339">
        <f t="shared" si="88"/>
        <v>1.6070312499999999</v>
      </c>
    </row>
    <row r="340" spans="1:9" ht="20.100000000000001" customHeight="1">
      <c r="A340" s="3" t="s">
        <v>71</v>
      </c>
      <c r="B340" t="s">
        <v>20</v>
      </c>
      <c r="C340">
        <v>30</v>
      </c>
      <c r="D340">
        <v>2668</v>
      </c>
      <c r="E340">
        <f>273+27.9</f>
        <v>300.89999999999998</v>
      </c>
      <c r="F340">
        <f>273+25.6</f>
        <v>298.60000000000002</v>
      </c>
      <c r="G340">
        <f>21.9+273</f>
        <v>294.89999999999998</v>
      </c>
      <c r="H340">
        <v>12.5</v>
      </c>
      <c r="I340">
        <f t="shared" si="88"/>
        <v>1.6070312499999999</v>
      </c>
    </row>
    <row r="341" spans="1:9" ht="20.100000000000001" customHeight="1">
      <c r="A341" s="3" t="s">
        <v>71</v>
      </c>
      <c r="B341" t="s">
        <v>20</v>
      </c>
      <c r="C341">
        <v>45</v>
      </c>
      <c r="D341">
        <v>2654</v>
      </c>
      <c r="E341">
        <f>273+27.9</f>
        <v>300.89999999999998</v>
      </c>
      <c r="F341">
        <f>273+25.6</f>
        <v>298.60000000000002</v>
      </c>
      <c r="G341">
        <f>21.9+273</f>
        <v>294.89999999999998</v>
      </c>
      <c r="H341">
        <v>12.5</v>
      </c>
      <c r="I341">
        <f t="shared" si="88"/>
        <v>1.6070312499999999</v>
      </c>
    </row>
    <row r="342" spans="1:9" ht="20.100000000000001" customHeight="1">
      <c r="A342" s="3" t="s">
        <v>71</v>
      </c>
      <c r="B342" t="s">
        <v>21</v>
      </c>
      <c r="C342" t="s">
        <v>9</v>
      </c>
      <c r="E342" t="s">
        <v>37</v>
      </c>
      <c r="F342" t="s">
        <v>37</v>
      </c>
      <c r="G342" t="s">
        <v>37</v>
      </c>
      <c r="H342" t="s">
        <v>37</v>
      </c>
      <c r="I342" t="s">
        <v>37</v>
      </c>
    </row>
    <row r="343" spans="1:9" ht="20.100000000000001" customHeight="1">
      <c r="A343" s="3" t="s">
        <v>71</v>
      </c>
      <c r="B343" t="s">
        <v>21</v>
      </c>
      <c r="C343">
        <v>0</v>
      </c>
      <c r="E343" t="s">
        <v>37</v>
      </c>
      <c r="F343" t="s">
        <v>37</v>
      </c>
      <c r="G343" t="s">
        <v>37</v>
      </c>
      <c r="H343" t="s">
        <v>37</v>
      </c>
      <c r="I343" t="s">
        <v>37</v>
      </c>
    </row>
    <row r="344" spans="1:9" ht="20.100000000000001" customHeight="1">
      <c r="A344" s="3" t="s">
        <v>71</v>
      </c>
      <c r="B344" t="s">
        <v>21</v>
      </c>
      <c r="C344">
        <v>15</v>
      </c>
      <c r="E344" t="s">
        <v>37</v>
      </c>
      <c r="F344" t="s">
        <v>37</v>
      </c>
      <c r="G344" t="s">
        <v>37</v>
      </c>
      <c r="H344" t="s">
        <v>37</v>
      </c>
      <c r="I344" t="s">
        <v>37</v>
      </c>
    </row>
    <row r="345" spans="1:9" ht="20.100000000000001" customHeight="1">
      <c r="A345" s="3" t="s">
        <v>71</v>
      </c>
      <c r="B345" t="s">
        <v>21</v>
      </c>
      <c r="C345">
        <v>30</v>
      </c>
      <c r="E345" t="s">
        <v>37</v>
      </c>
      <c r="F345" t="s">
        <v>37</v>
      </c>
      <c r="G345" t="s">
        <v>37</v>
      </c>
      <c r="H345" t="s">
        <v>37</v>
      </c>
      <c r="I345" t="s">
        <v>37</v>
      </c>
    </row>
    <row r="346" spans="1:9" ht="20.100000000000001" customHeight="1">
      <c r="A346" s="3" t="s">
        <v>71</v>
      </c>
      <c r="B346" t="s">
        <v>21</v>
      </c>
      <c r="C346">
        <v>45</v>
      </c>
      <c r="E346" t="s">
        <v>37</v>
      </c>
      <c r="F346" t="s">
        <v>37</v>
      </c>
      <c r="G346" t="s">
        <v>37</v>
      </c>
      <c r="H346" t="s">
        <v>37</v>
      </c>
      <c r="I346" t="s">
        <v>37</v>
      </c>
    </row>
    <row r="347" spans="1:9" ht="20.100000000000001" customHeight="1">
      <c r="A347" s="3" t="s">
        <v>71</v>
      </c>
      <c r="B347" t="s">
        <v>22</v>
      </c>
      <c r="C347" t="s">
        <v>9</v>
      </c>
      <c r="D347">
        <v>3591</v>
      </c>
      <c r="E347">
        <f t="shared" ref="E347:E371" si="89">31.6+273</f>
        <v>304.60000000000002</v>
      </c>
      <c r="F347">
        <f>273+19.2</f>
        <v>292.2</v>
      </c>
      <c r="G347">
        <f>21.9+273</f>
        <v>294.89999999999998</v>
      </c>
      <c r="H347">
        <v>12.5</v>
      </c>
      <c r="I347">
        <f>1.25*27.5*27.5/1000</f>
        <v>0.9453125</v>
      </c>
    </row>
    <row r="348" spans="1:9" ht="20.100000000000001" customHeight="1">
      <c r="A348" s="3" t="s">
        <v>71</v>
      </c>
      <c r="B348" t="s">
        <v>22</v>
      </c>
      <c r="C348">
        <v>0</v>
      </c>
      <c r="D348">
        <v>3462</v>
      </c>
      <c r="E348">
        <f t="shared" si="89"/>
        <v>304.60000000000002</v>
      </c>
      <c r="F348">
        <f>273+19.2</f>
        <v>292.2</v>
      </c>
      <c r="G348">
        <f>21.9+273</f>
        <v>294.89999999999998</v>
      </c>
      <c r="H348">
        <v>12.5</v>
      </c>
      <c r="I348">
        <f t="shared" ref="I348:I351" si="90">1.25*27.5*27.5/1000</f>
        <v>0.9453125</v>
      </c>
    </row>
    <row r="349" spans="1:9" ht="20.100000000000001" customHeight="1">
      <c r="A349" s="3" t="s">
        <v>71</v>
      </c>
      <c r="B349" t="s">
        <v>22</v>
      </c>
      <c r="C349">
        <v>15</v>
      </c>
      <c r="D349">
        <v>3415</v>
      </c>
      <c r="E349">
        <f t="shared" si="89"/>
        <v>304.60000000000002</v>
      </c>
      <c r="F349">
        <f>273+19.2</f>
        <v>292.2</v>
      </c>
      <c r="G349">
        <f>21.9+273</f>
        <v>294.89999999999998</v>
      </c>
      <c r="H349">
        <v>12.5</v>
      </c>
      <c r="I349">
        <f t="shared" si="90"/>
        <v>0.9453125</v>
      </c>
    </row>
    <row r="350" spans="1:9" ht="20.100000000000001" customHeight="1">
      <c r="A350" s="3" t="s">
        <v>71</v>
      </c>
      <c r="B350" t="s">
        <v>22</v>
      </c>
      <c r="C350">
        <v>30</v>
      </c>
      <c r="D350">
        <v>3140</v>
      </c>
      <c r="E350">
        <f t="shared" si="89"/>
        <v>304.60000000000002</v>
      </c>
      <c r="F350">
        <f>273+19.2</f>
        <v>292.2</v>
      </c>
      <c r="G350">
        <f>21.9+273</f>
        <v>294.89999999999998</v>
      </c>
      <c r="H350">
        <v>12.5</v>
      </c>
      <c r="I350">
        <f t="shared" si="90"/>
        <v>0.9453125</v>
      </c>
    </row>
    <row r="351" spans="1:9" ht="20.100000000000001" customHeight="1">
      <c r="A351" s="3" t="s">
        <v>71</v>
      </c>
      <c r="B351" t="s">
        <v>22</v>
      </c>
      <c r="C351">
        <v>45</v>
      </c>
      <c r="D351">
        <v>3125</v>
      </c>
      <c r="E351">
        <f t="shared" si="89"/>
        <v>304.60000000000002</v>
      </c>
      <c r="F351">
        <f>273+19.2</f>
        <v>292.2</v>
      </c>
      <c r="G351">
        <f>21.9+273</f>
        <v>294.89999999999998</v>
      </c>
      <c r="H351">
        <v>12.5</v>
      </c>
      <c r="I351">
        <f t="shared" si="90"/>
        <v>0.9453125</v>
      </c>
    </row>
    <row r="352" spans="1:9" ht="20.100000000000001" customHeight="1">
      <c r="A352" s="3" t="s">
        <v>71</v>
      </c>
      <c r="B352" t="s">
        <v>23</v>
      </c>
      <c r="C352" t="s">
        <v>9</v>
      </c>
      <c r="D352">
        <v>3048</v>
      </c>
      <c r="E352">
        <f t="shared" si="89"/>
        <v>304.60000000000002</v>
      </c>
      <c r="F352">
        <f>273+20</f>
        <v>293</v>
      </c>
      <c r="G352">
        <f>21.9+273</f>
        <v>294.89999999999998</v>
      </c>
      <c r="H352">
        <v>12.5</v>
      </c>
      <c r="I352">
        <f>1.375*27.5*27.5/1000</f>
        <v>1.03984375</v>
      </c>
    </row>
    <row r="353" spans="1:9" ht="20.100000000000001" customHeight="1">
      <c r="A353" s="3" t="s">
        <v>71</v>
      </c>
      <c r="B353" t="s">
        <v>23</v>
      </c>
      <c r="C353">
        <v>0</v>
      </c>
      <c r="D353">
        <v>3849</v>
      </c>
      <c r="E353">
        <f t="shared" si="89"/>
        <v>304.60000000000002</v>
      </c>
      <c r="F353">
        <f>273+20</f>
        <v>293</v>
      </c>
      <c r="G353">
        <f>21.9+273</f>
        <v>294.89999999999998</v>
      </c>
      <c r="H353">
        <v>12.5</v>
      </c>
      <c r="I353">
        <f t="shared" ref="I353:I356" si="91">1.375*27.5*27.5/1000</f>
        <v>1.03984375</v>
      </c>
    </row>
    <row r="354" spans="1:9" ht="20.100000000000001" customHeight="1">
      <c r="A354" s="3" t="s">
        <v>71</v>
      </c>
      <c r="B354" t="s">
        <v>23</v>
      </c>
      <c r="C354">
        <v>15</v>
      </c>
      <c r="D354">
        <v>3685</v>
      </c>
      <c r="E354">
        <f t="shared" si="89"/>
        <v>304.60000000000002</v>
      </c>
      <c r="F354">
        <f>273+20</f>
        <v>293</v>
      </c>
      <c r="G354">
        <f>21.9+273</f>
        <v>294.89999999999998</v>
      </c>
      <c r="H354">
        <v>12.5</v>
      </c>
      <c r="I354">
        <f t="shared" si="91"/>
        <v>1.03984375</v>
      </c>
    </row>
    <row r="355" spans="1:9" ht="20.100000000000001" customHeight="1">
      <c r="A355" s="3" t="s">
        <v>71</v>
      </c>
      <c r="B355" t="s">
        <v>23</v>
      </c>
      <c r="C355">
        <v>30</v>
      </c>
      <c r="D355">
        <v>3556</v>
      </c>
      <c r="E355">
        <f t="shared" si="89"/>
        <v>304.60000000000002</v>
      </c>
      <c r="F355">
        <f>273+20</f>
        <v>293</v>
      </c>
      <c r="G355">
        <f>21.9+273</f>
        <v>294.89999999999998</v>
      </c>
      <c r="H355">
        <v>12.5</v>
      </c>
      <c r="I355">
        <f t="shared" si="91"/>
        <v>1.03984375</v>
      </c>
    </row>
    <row r="356" spans="1:9" ht="20.100000000000001" customHeight="1">
      <c r="A356" s="3" t="s">
        <v>71</v>
      </c>
      <c r="B356" t="s">
        <v>23</v>
      </c>
      <c r="C356">
        <v>45</v>
      </c>
      <c r="D356">
        <v>3535</v>
      </c>
      <c r="E356">
        <f t="shared" si="89"/>
        <v>304.60000000000002</v>
      </c>
      <c r="F356">
        <f>273+20</f>
        <v>293</v>
      </c>
      <c r="G356">
        <f>21.9+273</f>
        <v>294.89999999999998</v>
      </c>
      <c r="H356">
        <v>12.5</v>
      </c>
      <c r="I356">
        <f t="shared" si="91"/>
        <v>1.03984375</v>
      </c>
    </row>
    <row r="357" spans="1:9" ht="20.100000000000001" customHeight="1">
      <c r="A357" s="3" t="s">
        <v>71</v>
      </c>
      <c r="B357" t="s">
        <v>24</v>
      </c>
      <c r="C357" t="s">
        <v>9</v>
      </c>
      <c r="D357">
        <v>4251</v>
      </c>
      <c r="E357">
        <f t="shared" si="89"/>
        <v>304.60000000000002</v>
      </c>
      <c r="F357">
        <f>273+24.1</f>
        <v>297.10000000000002</v>
      </c>
      <c r="G357">
        <f>21.9+273</f>
        <v>294.89999999999998</v>
      </c>
      <c r="H357">
        <v>12.5</v>
      </c>
      <c r="I357">
        <f>4.5*27.5*27.5/1000</f>
        <v>3.4031250000000002</v>
      </c>
    </row>
    <row r="358" spans="1:9" ht="20.100000000000001" customHeight="1">
      <c r="A358" s="3" t="s">
        <v>71</v>
      </c>
      <c r="B358" t="s">
        <v>24</v>
      </c>
      <c r="C358">
        <v>0</v>
      </c>
      <c r="D358">
        <v>4397</v>
      </c>
      <c r="E358">
        <f t="shared" si="89"/>
        <v>304.60000000000002</v>
      </c>
      <c r="F358">
        <f>273+24.1</f>
        <v>297.10000000000002</v>
      </c>
      <c r="G358">
        <f>21.9+273</f>
        <v>294.89999999999998</v>
      </c>
      <c r="H358">
        <v>12.5</v>
      </c>
      <c r="I358">
        <f t="shared" ref="I358:I361" si="92">4.5*27.5*27.5/1000</f>
        <v>3.4031250000000002</v>
      </c>
    </row>
    <row r="359" spans="1:9" ht="20.100000000000001" customHeight="1">
      <c r="A359" s="3" t="s">
        <v>71</v>
      </c>
      <c r="B359" t="s">
        <v>24</v>
      </c>
      <c r="C359">
        <v>15</v>
      </c>
      <c r="D359">
        <v>3830</v>
      </c>
      <c r="E359">
        <f t="shared" si="89"/>
        <v>304.60000000000002</v>
      </c>
      <c r="F359">
        <f>273+24.1</f>
        <v>297.10000000000002</v>
      </c>
      <c r="G359">
        <f>21.9+273</f>
        <v>294.89999999999998</v>
      </c>
      <c r="H359">
        <v>12.5</v>
      </c>
      <c r="I359">
        <f t="shared" si="92"/>
        <v>3.4031250000000002</v>
      </c>
    </row>
    <row r="360" spans="1:9" ht="20.100000000000001" customHeight="1">
      <c r="A360" s="3" t="s">
        <v>71</v>
      </c>
      <c r="B360" t="s">
        <v>24</v>
      </c>
      <c r="C360">
        <v>30</v>
      </c>
      <c r="D360">
        <v>3543</v>
      </c>
      <c r="E360">
        <f t="shared" si="89"/>
        <v>304.60000000000002</v>
      </c>
      <c r="F360">
        <f>273+24.1</f>
        <v>297.10000000000002</v>
      </c>
      <c r="G360">
        <f>21.9+273</f>
        <v>294.89999999999998</v>
      </c>
      <c r="H360">
        <v>12.5</v>
      </c>
      <c r="I360">
        <f t="shared" si="92"/>
        <v>3.4031250000000002</v>
      </c>
    </row>
    <row r="361" spans="1:9" ht="20.100000000000001" customHeight="1">
      <c r="A361" s="3" t="s">
        <v>71</v>
      </c>
      <c r="B361" t="s">
        <v>24</v>
      </c>
      <c r="C361">
        <v>45</v>
      </c>
      <c r="D361">
        <v>3160</v>
      </c>
      <c r="E361">
        <f t="shared" si="89"/>
        <v>304.60000000000002</v>
      </c>
      <c r="F361">
        <f>273+24.1</f>
        <v>297.10000000000002</v>
      </c>
      <c r="G361">
        <f>21.9+273</f>
        <v>294.89999999999998</v>
      </c>
      <c r="H361">
        <v>12.5</v>
      </c>
      <c r="I361">
        <f t="shared" si="92"/>
        <v>3.4031250000000002</v>
      </c>
    </row>
    <row r="362" spans="1:9" ht="20.100000000000001" customHeight="1">
      <c r="A362" s="3" t="s">
        <v>71</v>
      </c>
      <c r="B362" t="s">
        <v>25</v>
      </c>
      <c r="C362" t="s">
        <v>9</v>
      </c>
      <c r="D362">
        <v>3213</v>
      </c>
      <c r="E362">
        <f t="shared" si="89"/>
        <v>304.60000000000002</v>
      </c>
      <c r="F362">
        <f>273+23.3</f>
        <v>296.3</v>
      </c>
      <c r="G362">
        <f>21.9+273</f>
        <v>294.89999999999998</v>
      </c>
      <c r="H362">
        <v>12.5</v>
      </c>
      <c r="I362">
        <f>1.875*27.5*27.5/1000</f>
        <v>1.41796875</v>
      </c>
    </row>
    <row r="363" spans="1:9" ht="20.100000000000001" customHeight="1">
      <c r="A363" s="3" t="s">
        <v>71</v>
      </c>
      <c r="B363" t="s">
        <v>25</v>
      </c>
      <c r="C363">
        <v>0</v>
      </c>
      <c r="D363">
        <v>3187</v>
      </c>
      <c r="E363">
        <f t="shared" si="89"/>
        <v>304.60000000000002</v>
      </c>
      <c r="F363">
        <f>273+23.3</f>
        <v>296.3</v>
      </c>
      <c r="G363">
        <f>21.9+273</f>
        <v>294.89999999999998</v>
      </c>
      <c r="H363">
        <v>12.5</v>
      </c>
      <c r="I363">
        <f t="shared" ref="I363:I366" si="93">1.875*27.5*27.5/1000</f>
        <v>1.41796875</v>
      </c>
    </row>
    <row r="364" spans="1:9" ht="20.100000000000001" customHeight="1">
      <c r="A364" s="3" t="s">
        <v>71</v>
      </c>
      <c r="B364" t="s">
        <v>25</v>
      </c>
      <c r="C364">
        <v>15</v>
      </c>
      <c r="D364">
        <v>3308</v>
      </c>
      <c r="E364">
        <f t="shared" si="89"/>
        <v>304.60000000000002</v>
      </c>
      <c r="F364">
        <f>273+23.3</f>
        <v>296.3</v>
      </c>
      <c r="G364">
        <f>21.9+273</f>
        <v>294.89999999999998</v>
      </c>
      <c r="H364">
        <v>12.5</v>
      </c>
      <c r="I364">
        <f t="shared" si="93"/>
        <v>1.41796875</v>
      </c>
    </row>
    <row r="365" spans="1:9" ht="20.100000000000001" customHeight="1">
      <c r="A365" s="3" t="s">
        <v>71</v>
      </c>
      <c r="B365" t="s">
        <v>25</v>
      </c>
      <c r="C365">
        <v>30</v>
      </c>
      <c r="D365">
        <v>3256</v>
      </c>
      <c r="E365">
        <f t="shared" si="89"/>
        <v>304.60000000000002</v>
      </c>
      <c r="F365">
        <f>273+23.3</f>
        <v>296.3</v>
      </c>
      <c r="G365">
        <f>21.9+273</f>
        <v>294.89999999999998</v>
      </c>
      <c r="H365">
        <v>12.5</v>
      </c>
      <c r="I365">
        <f t="shared" si="93"/>
        <v>1.41796875</v>
      </c>
    </row>
    <row r="366" spans="1:9" ht="20.100000000000001" customHeight="1">
      <c r="A366" s="3" t="s">
        <v>71</v>
      </c>
      <c r="B366" t="s">
        <v>25</v>
      </c>
      <c r="C366">
        <v>45</v>
      </c>
      <c r="D366">
        <v>3168</v>
      </c>
      <c r="E366">
        <f t="shared" si="89"/>
        <v>304.60000000000002</v>
      </c>
      <c r="F366">
        <f>273+23.3</f>
        <v>296.3</v>
      </c>
      <c r="G366">
        <f>21.9+273</f>
        <v>294.89999999999998</v>
      </c>
      <c r="H366">
        <v>12.5</v>
      </c>
      <c r="I366">
        <f t="shared" si="93"/>
        <v>1.41796875</v>
      </c>
    </row>
    <row r="367" spans="1:9" ht="20.100000000000001" customHeight="1">
      <c r="A367" s="3" t="s">
        <v>71</v>
      </c>
      <c r="B367" t="s">
        <v>26</v>
      </c>
      <c r="C367" t="s">
        <v>9</v>
      </c>
      <c r="D367">
        <v>3313</v>
      </c>
      <c r="E367">
        <f t="shared" si="89"/>
        <v>304.60000000000002</v>
      </c>
      <c r="F367">
        <f>273+22.8</f>
        <v>295.8</v>
      </c>
      <c r="G367">
        <f>21.9+273</f>
        <v>294.89999999999998</v>
      </c>
      <c r="H367">
        <v>12.5</v>
      </c>
      <c r="I367">
        <f>1.875*27.5*27.5/1000</f>
        <v>1.41796875</v>
      </c>
    </row>
    <row r="368" spans="1:9" ht="20.100000000000001" customHeight="1">
      <c r="A368" s="3" t="s">
        <v>71</v>
      </c>
      <c r="B368" t="s">
        <v>26</v>
      </c>
      <c r="C368">
        <v>0</v>
      </c>
      <c r="D368">
        <v>3421</v>
      </c>
      <c r="E368">
        <f t="shared" si="89"/>
        <v>304.60000000000002</v>
      </c>
      <c r="F368">
        <f>273+22.8</f>
        <v>295.8</v>
      </c>
      <c r="G368">
        <f>21.9+273</f>
        <v>294.89999999999998</v>
      </c>
      <c r="H368">
        <v>12.5</v>
      </c>
      <c r="I368">
        <f t="shared" ref="I368:I371" si="94">1.875*27.5*27.5/1000</f>
        <v>1.41796875</v>
      </c>
    </row>
    <row r="369" spans="1:9" ht="20.100000000000001" customHeight="1">
      <c r="A369" s="3" t="s">
        <v>71</v>
      </c>
      <c r="B369" t="s">
        <v>26</v>
      </c>
      <c r="C369">
        <v>15</v>
      </c>
      <c r="D369">
        <v>3115</v>
      </c>
      <c r="E369">
        <f t="shared" si="89"/>
        <v>304.60000000000002</v>
      </c>
      <c r="F369">
        <f>273+22.8</f>
        <v>295.8</v>
      </c>
      <c r="G369">
        <f>21.9+273</f>
        <v>294.89999999999998</v>
      </c>
      <c r="H369">
        <v>12.5</v>
      </c>
      <c r="I369">
        <f t="shared" si="94"/>
        <v>1.41796875</v>
      </c>
    </row>
    <row r="370" spans="1:9" ht="20.100000000000001" customHeight="1">
      <c r="A370" s="3" t="s">
        <v>71</v>
      </c>
      <c r="B370" t="s">
        <v>26</v>
      </c>
      <c r="C370">
        <v>30</v>
      </c>
      <c r="D370">
        <v>3134</v>
      </c>
      <c r="E370">
        <f t="shared" si="89"/>
        <v>304.60000000000002</v>
      </c>
      <c r="F370">
        <f>273+22.8</f>
        <v>295.8</v>
      </c>
      <c r="G370">
        <f>21.9+273</f>
        <v>294.89999999999998</v>
      </c>
      <c r="H370">
        <v>12.5</v>
      </c>
      <c r="I370">
        <f t="shared" si="94"/>
        <v>1.41796875</v>
      </c>
    </row>
    <row r="371" spans="1:9" ht="20.100000000000001" customHeight="1">
      <c r="A371" s="3" t="s">
        <v>71</v>
      </c>
      <c r="B371" t="s">
        <v>26</v>
      </c>
      <c r="C371">
        <v>45</v>
      </c>
      <c r="D371">
        <v>3079</v>
      </c>
      <c r="E371">
        <f t="shared" si="89"/>
        <v>304.60000000000002</v>
      </c>
      <c r="F371">
        <f>273+22.8</f>
        <v>295.8</v>
      </c>
      <c r="G371">
        <f>21.9+273</f>
        <v>294.89999999999998</v>
      </c>
      <c r="H371">
        <v>12.5</v>
      </c>
      <c r="I371">
        <f t="shared" si="94"/>
        <v>1.41796875</v>
      </c>
    </row>
    <row r="372" spans="1:9" ht="20.100000000000001" customHeight="1">
      <c r="A372" s="3" t="s">
        <v>71</v>
      </c>
      <c r="B372" t="s">
        <v>27</v>
      </c>
      <c r="C372" t="s">
        <v>9</v>
      </c>
      <c r="D372">
        <v>2969</v>
      </c>
      <c r="E372">
        <f t="shared" ref="E372:E401" si="95">26.6+273</f>
        <v>299.60000000000002</v>
      </c>
      <c r="F372">
        <f>273+21.7</f>
        <v>294.7</v>
      </c>
      <c r="G372">
        <f>21.9+273</f>
        <v>294.89999999999998</v>
      </c>
      <c r="H372">
        <v>12.5</v>
      </c>
      <c r="I372">
        <f>1.625*27.5*27.5/1000</f>
        <v>1.2289062500000001</v>
      </c>
    </row>
    <row r="373" spans="1:9" ht="20.100000000000001" customHeight="1">
      <c r="A373" s="3" t="s">
        <v>71</v>
      </c>
      <c r="B373" t="s">
        <v>27</v>
      </c>
      <c r="C373">
        <v>0</v>
      </c>
      <c r="D373">
        <v>2917</v>
      </c>
      <c r="E373">
        <f t="shared" si="95"/>
        <v>299.60000000000002</v>
      </c>
      <c r="F373">
        <f>273+21.7</f>
        <v>294.7</v>
      </c>
      <c r="G373">
        <f>21.9+273</f>
        <v>294.89999999999998</v>
      </c>
      <c r="H373">
        <v>12.5</v>
      </c>
      <c r="I373">
        <f t="shared" ref="I373:I376" si="96">1.625*27.5*27.5/1000</f>
        <v>1.2289062500000001</v>
      </c>
    </row>
    <row r="374" spans="1:9" ht="20.100000000000001" customHeight="1">
      <c r="A374" s="3" t="s">
        <v>71</v>
      </c>
      <c r="B374" t="s">
        <v>27</v>
      </c>
      <c r="C374">
        <v>15</v>
      </c>
      <c r="D374">
        <v>2826</v>
      </c>
      <c r="E374">
        <f t="shared" si="95"/>
        <v>299.60000000000002</v>
      </c>
      <c r="F374">
        <f>273+21.7</f>
        <v>294.7</v>
      </c>
      <c r="G374">
        <f>21.9+273</f>
        <v>294.89999999999998</v>
      </c>
      <c r="H374">
        <v>12.5</v>
      </c>
      <c r="I374">
        <f t="shared" si="96"/>
        <v>1.2289062500000001</v>
      </c>
    </row>
    <row r="375" spans="1:9" ht="20.100000000000001" customHeight="1">
      <c r="A375" s="3" t="s">
        <v>71</v>
      </c>
      <c r="B375" t="s">
        <v>27</v>
      </c>
      <c r="C375">
        <v>30</v>
      </c>
      <c r="D375">
        <v>2934</v>
      </c>
      <c r="E375">
        <f t="shared" si="95"/>
        <v>299.60000000000002</v>
      </c>
      <c r="F375">
        <f>273+21.7</f>
        <v>294.7</v>
      </c>
      <c r="G375">
        <f>21.9+273</f>
        <v>294.89999999999998</v>
      </c>
      <c r="H375">
        <v>12.5</v>
      </c>
      <c r="I375">
        <f t="shared" si="96"/>
        <v>1.2289062500000001</v>
      </c>
    </row>
    <row r="376" spans="1:9" ht="20.100000000000001" customHeight="1">
      <c r="A376" s="3" t="s">
        <v>71</v>
      </c>
      <c r="B376" t="s">
        <v>27</v>
      </c>
      <c r="C376">
        <v>45</v>
      </c>
      <c r="D376">
        <v>2928</v>
      </c>
      <c r="E376">
        <f t="shared" si="95"/>
        <v>299.60000000000002</v>
      </c>
      <c r="F376">
        <f>273+21.7</f>
        <v>294.7</v>
      </c>
      <c r="G376">
        <f>21.9+273</f>
        <v>294.89999999999998</v>
      </c>
      <c r="H376">
        <v>12.5</v>
      </c>
      <c r="I376">
        <f t="shared" si="96"/>
        <v>1.2289062500000001</v>
      </c>
    </row>
    <row r="377" spans="1:9" ht="20.100000000000001" customHeight="1">
      <c r="A377" s="3" t="s">
        <v>71</v>
      </c>
      <c r="B377" t="s">
        <v>28</v>
      </c>
      <c r="C377" t="s">
        <v>9</v>
      </c>
      <c r="D377">
        <v>2907</v>
      </c>
      <c r="E377">
        <f t="shared" si="95"/>
        <v>299.60000000000002</v>
      </c>
      <c r="F377">
        <f>273+23.4</f>
        <v>296.39999999999998</v>
      </c>
      <c r="G377">
        <f>21.9+273</f>
        <v>294.89999999999998</v>
      </c>
      <c r="H377">
        <v>4.4000000000000004</v>
      </c>
      <c r="I377">
        <f>1.875*27.5*27.5/1000</f>
        <v>1.41796875</v>
      </c>
    </row>
    <row r="378" spans="1:9" ht="20.100000000000001" customHeight="1">
      <c r="A378" s="3" t="s">
        <v>71</v>
      </c>
      <c r="B378" t="s">
        <v>28</v>
      </c>
      <c r="C378">
        <v>0</v>
      </c>
      <c r="D378">
        <v>2876</v>
      </c>
      <c r="E378">
        <f t="shared" si="95"/>
        <v>299.60000000000002</v>
      </c>
      <c r="F378">
        <f>273+23.4</f>
        <v>296.39999999999998</v>
      </c>
      <c r="G378">
        <f>21.9+273</f>
        <v>294.89999999999998</v>
      </c>
      <c r="H378">
        <v>4.4000000000000004</v>
      </c>
      <c r="I378">
        <f t="shared" ref="I378:I381" si="97">1.875*27.5*27.5/1000</f>
        <v>1.41796875</v>
      </c>
    </row>
    <row r="379" spans="1:9" ht="20.100000000000001" customHeight="1">
      <c r="A379" s="3" t="s">
        <v>71</v>
      </c>
      <c r="B379" t="s">
        <v>28</v>
      </c>
      <c r="C379">
        <v>15</v>
      </c>
      <c r="D379">
        <v>2775</v>
      </c>
      <c r="E379">
        <f t="shared" si="95"/>
        <v>299.60000000000002</v>
      </c>
      <c r="F379">
        <f>273+23.4</f>
        <v>296.39999999999998</v>
      </c>
      <c r="G379">
        <f>21.9+273</f>
        <v>294.89999999999998</v>
      </c>
      <c r="H379">
        <v>4.4000000000000004</v>
      </c>
      <c r="I379">
        <f t="shared" si="97"/>
        <v>1.41796875</v>
      </c>
    </row>
    <row r="380" spans="1:9" ht="20.100000000000001" customHeight="1">
      <c r="A380" s="3" t="s">
        <v>71</v>
      </c>
      <c r="B380" t="s">
        <v>28</v>
      </c>
      <c r="C380">
        <v>30</v>
      </c>
      <c r="D380">
        <v>2855</v>
      </c>
      <c r="E380">
        <f t="shared" si="95"/>
        <v>299.60000000000002</v>
      </c>
      <c r="F380">
        <f>273+23.4</f>
        <v>296.39999999999998</v>
      </c>
      <c r="G380">
        <f>21.9+273</f>
        <v>294.89999999999998</v>
      </c>
      <c r="H380">
        <v>4.4000000000000004</v>
      </c>
      <c r="I380">
        <f t="shared" si="97"/>
        <v>1.41796875</v>
      </c>
    </row>
    <row r="381" spans="1:9" ht="20.100000000000001" customHeight="1">
      <c r="A381" s="3" t="s">
        <v>71</v>
      </c>
      <c r="B381" t="s">
        <v>28</v>
      </c>
      <c r="C381">
        <v>45</v>
      </c>
      <c r="D381">
        <v>2780</v>
      </c>
      <c r="E381">
        <f t="shared" si="95"/>
        <v>299.60000000000002</v>
      </c>
      <c r="F381">
        <f>273+23.4</f>
        <v>296.39999999999998</v>
      </c>
      <c r="G381">
        <f>21.9+273</f>
        <v>294.89999999999998</v>
      </c>
      <c r="H381">
        <v>4.4000000000000004</v>
      </c>
      <c r="I381">
        <f t="shared" si="97"/>
        <v>1.41796875</v>
      </c>
    </row>
    <row r="382" spans="1:9" ht="20.100000000000001" customHeight="1">
      <c r="A382" s="3" t="s">
        <v>71</v>
      </c>
      <c r="B382" t="s">
        <v>29</v>
      </c>
      <c r="C382" t="s">
        <v>9</v>
      </c>
      <c r="D382">
        <v>2871</v>
      </c>
      <c r="E382">
        <f t="shared" si="95"/>
        <v>299.60000000000002</v>
      </c>
      <c r="F382">
        <f>273+22.9</f>
        <v>295.89999999999998</v>
      </c>
      <c r="G382">
        <f>21.9+273</f>
        <v>294.89999999999998</v>
      </c>
      <c r="H382">
        <v>12.5</v>
      </c>
      <c r="I382">
        <f>0.375*27.5*27.5/1000</f>
        <v>0.28359374999999998</v>
      </c>
    </row>
    <row r="383" spans="1:9" ht="20.100000000000001" customHeight="1">
      <c r="A383" s="3" t="s">
        <v>71</v>
      </c>
      <c r="B383" t="s">
        <v>29</v>
      </c>
      <c r="C383">
        <v>0</v>
      </c>
      <c r="D383">
        <v>2968</v>
      </c>
      <c r="E383">
        <f t="shared" si="95"/>
        <v>299.60000000000002</v>
      </c>
      <c r="F383">
        <f>273+22.9</f>
        <v>295.89999999999998</v>
      </c>
      <c r="G383">
        <f>21.9+273</f>
        <v>294.89999999999998</v>
      </c>
      <c r="H383">
        <v>12.5</v>
      </c>
      <c r="I383">
        <f t="shared" ref="I383:I386" si="98">0.375*27.5*27.5/1000</f>
        <v>0.28359374999999998</v>
      </c>
    </row>
    <row r="384" spans="1:9" ht="20.100000000000001" customHeight="1">
      <c r="A384" s="3" t="s">
        <v>71</v>
      </c>
      <c r="B384" t="s">
        <v>29</v>
      </c>
      <c r="C384">
        <v>15</v>
      </c>
      <c r="D384">
        <v>2931</v>
      </c>
      <c r="E384">
        <f t="shared" si="95"/>
        <v>299.60000000000002</v>
      </c>
      <c r="F384">
        <f>273+22.9</f>
        <v>295.89999999999998</v>
      </c>
      <c r="G384">
        <f>21.9+273</f>
        <v>294.89999999999998</v>
      </c>
      <c r="H384">
        <v>12.5</v>
      </c>
      <c r="I384">
        <f t="shared" si="98"/>
        <v>0.28359374999999998</v>
      </c>
    </row>
    <row r="385" spans="1:9" ht="20.100000000000001" customHeight="1">
      <c r="A385" s="3" t="s">
        <v>71</v>
      </c>
      <c r="B385" t="s">
        <v>29</v>
      </c>
      <c r="C385">
        <v>30</v>
      </c>
      <c r="D385">
        <v>2907</v>
      </c>
      <c r="E385">
        <f t="shared" si="95"/>
        <v>299.60000000000002</v>
      </c>
      <c r="F385">
        <f>273+22.9</f>
        <v>295.89999999999998</v>
      </c>
      <c r="G385">
        <f>21.9+273</f>
        <v>294.89999999999998</v>
      </c>
      <c r="H385">
        <v>12.5</v>
      </c>
      <c r="I385">
        <f t="shared" si="98"/>
        <v>0.28359374999999998</v>
      </c>
    </row>
    <row r="386" spans="1:9" ht="20.100000000000001" customHeight="1">
      <c r="A386" s="3" t="s">
        <v>71</v>
      </c>
      <c r="B386" t="s">
        <v>29</v>
      </c>
      <c r="C386">
        <v>45</v>
      </c>
      <c r="D386">
        <v>3148</v>
      </c>
      <c r="E386">
        <f t="shared" si="95"/>
        <v>299.60000000000002</v>
      </c>
      <c r="F386">
        <f>273+22.9</f>
        <v>295.89999999999998</v>
      </c>
      <c r="G386">
        <f>21.9+273</f>
        <v>294.89999999999998</v>
      </c>
      <c r="H386">
        <v>12.5</v>
      </c>
      <c r="I386">
        <f t="shared" si="98"/>
        <v>0.28359374999999998</v>
      </c>
    </row>
    <row r="387" spans="1:9" ht="20.100000000000001" customHeight="1">
      <c r="A387" s="3" t="s">
        <v>71</v>
      </c>
      <c r="B387" t="s">
        <v>30</v>
      </c>
      <c r="C387" t="s">
        <v>9</v>
      </c>
      <c r="D387">
        <v>3105</v>
      </c>
      <c r="E387">
        <f t="shared" si="95"/>
        <v>299.60000000000002</v>
      </c>
      <c r="F387">
        <f>273+29.6</f>
        <v>302.60000000000002</v>
      </c>
      <c r="G387">
        <f>21.9+273</f>
        <v>294.89999999999998</v>
      </c>
      <c r="H387">
        <v>12.5</v>
      </c>
      <c r="I387">
        <f>3*27.5*27.5/1000</f>
        <v>2.2687499999999998</v>
      </c>
    </row>
    <row r="388" spans="1:9" ht="20.100000000000001" customHeight="1">
      <c r="A388" s="3" t="s">
        <v>71</v>
      </c>
      <c r="B388" t="s">
        <v>30</v>
      </c>
      <c r="C388">
        <v>0</v>
      </c>
      <c r="D388">
        <v>2817</v>
      </c>
      <c r="E388">
        <f t="shared" si="95"/>
        <v>299.60000000000002</v>
      </c>
      <c r="F388">
        <f>273+29.6</f>
        <v>302.60000000000002</v>
      </c>
      <c r="G388">
        <f>21.9+273</f>
        <v>294.89999999999998</v>
      </c>
      <c r="H388">
        <v>12.5</v>
      </c>
      <c r="I388">
        <f t="shared" ref="I388:I391" si="99">3*27.5*27.5/1000</f>
        <v>2.2687499999999998</v>
      </c>
    </row>
    <row r="389" spans="1:9" ht="20.100000000000001" customHeight="1">
      <c r="A389" s="3" t="s">
        <v>71</v>
      </c>
      <c r="B389" t="s">
        <v>30</v>
      </c>
      <c r="C389">
        <v>15</v>
      </c>
      <c r="D389">
        <v>2842</v>
      </c>
      <c r="E389">
        <f t="shared" si="95"/>
        <v>299.60000000000002</v>
      </c>
      <c r="F389">
        <f>273+29.6</f>
        <v>302.60000000000002</v>
      </c>
      <c r="G389">
        <f>21.9+273</f>
        <v>294.89999999999998</v>
      </c>
      <c r="H389">
        <v>12.5</v>
      </c>
      <c r="I389">
        <f t="shared" si="99"/>
        <v>2.2687499999999998</v>
      </c>
    </row>
    <row r="390" spans="1:9" ht="20.100000000000001" customHeight="1">
      <c r="A390" s="3" t="s">
        <v>71</v>
      </c>
      <c r="B390" t="s">
        <v>30</v>
      </c>
      <c r="C390">
        <v>30</v>
      </c>
      <c r="D390">
        <v>3032</v>
      </c>
      <c r="E390">
        <f t="shared" si="95"/>
        <v>299.60000000000002</v>
      </c>
      <c r="F390">
        <f>273+29.6</f>
        <v>302.60000000000002</v>
      </c>
      <c r="G390">
        <f>21.9+273</f>
        <v>294.89999999999998</v>
      </c>
      <c r="H390">
        <v>12.5</v>
      </c>
      <c r="I390">
        <f t="shared" si="99"/>
        <v>2.2687499999999998</v>
      </c>
    </row>
    <row r="391" spans="1:9" ht="20.100000000000001" customHeight="1">
      <c r="A391" s="3" t="s">
        <v>71</v>
      </c>
      <c r="B391" t="s">
        <v>30</v>
      </c>
      <c r="C391">
        <v>45</v>
      </c>
      <c r="D391">
        <v>2904</v>
      </c>
      <c r="E391">
        <f t="shared" si="95"/>
        <v>299.60000000000002</v>
      </c>
      <c r="F391">
        <f>273+29.6</f>
        <v>302.60000000000002</v>
      </c>
      <c r="G391">
        <f>21.9+273</f>
        <v>294.89999999999998</v>
      </c>
      <c r="H391">
        <v>12.5</v>
      </c>
      <c r="I391">
        <f t="shared" si="99"/>
        <v>2.2687499999999998</v>
      </c>
    </row>
    <row r="392" spans="1:9" ht="20.100000000000001" customHeight="1">
      <c r="A392" s="3" t="s">
        <v>71</v>
      </c>
      <c r="B392" t="s">
        <v>31</v>
      </c>
      <c r="C392" t="s">
        <v>9</v>
      </c>
      <c r="D392">
        <v>3058</v>
      </c>
      <c r="E392">
        <f t="shared" si="95"/>
        <v>299.60000000000002</v>
      </c>
      <c r="F392">
        <f>273+23.9</f>
        <v>296.89999999999998</v>
      </c>
      <c r="G392">
        <f>21.9+273</f>
        <v>294.89999999999998</v>
      </c>
      <c r="H392">
        <v>12.5</v>
      </c>
      <c r="I392">
        <f>3.5*27.5*27.5/1000</f>
        <v>2.6468750000000001</v>
      </c>
    </row>
    <row r="393" spans="1:9" ht="20.100000000000001" customHeight="1">
      <c r="A393" s="3" t="s">
        <v>71</v>
      </c>
      <c r="B393" t="s">
        <v>31</v>
      </c>
      <c r="C393">
        <v>0</v>
      </c>
      <c r="D393">
        <v>3055</v>
      </c>
      <c r="E393">
        <f t="shared" si="95"/>
        <v>299.60000000000002</v>
      </c>
      <c r="F393">
        <f>273+23.9</f>
        <v>296.89999999999998</v>
      </c>
      <c r="G393">
        <f>21.9+273</f>
        <v>294.89999999999998</v>
      </c>
      <c r="H393">
        <v>12.5</v>
      </c>
      <c r="I393">
        <f t="shared" ref="I393:I396" si="100">3.5*27.5*27.5/1000</f>
        <v>2.6468750000000001</v>
      </c>
    </row>
    <row r="394" spans="1:9" ht="20.100000000000001" customHeight="1">
      <c r="A394" s="3" t="s">
        <v>71</v>
      </c>
      <c r="B394" t="s">
        <v>31</v>
      </c>
      <c r="C394">
        <v>15</v>
      </c>
      <c r="D394">
        <v>3102</v>
      </c>
      <c r="E394">
        <f t="shared" si="95"/>
        <v>299.60000000000002</v>
      </c>
      <c r="F394">
        <f>273+23.9</f>
        <v>296.89999999999998</v>
      </c>
      <c r="G394">
        <f>21.9+273</f>
        <v>294.89999999999998</v>
      </c>
      <c r="H394">
        <v>12.5</v>
      </c>
      <c r="I394">
        <f t="shared" si="100"/>
        <v>2.6468750000000001</v>
      </c>
    </row>
    <row r="395" spans="1:9" ht="20.100000000000001" customHeight="1">
      <c r="A395" s="3" t="s">
        <v>71</v>
      </c>
      <c r="B395" t="s">
        <v>31</v>
      </c>
      <c r="C395">
        <v>30</v>
      </c>
      <c r="D395">
        <v>2977</v>
      </c>
      <c r="E395">
        <f t="shared" si="95"/>
        <v>299.60000000000002</v>
      </c>
      <c r="F395">
        <f>273+23.9</f>
        <v>296.89999999999998</v>
      </c>
      <c r="G395">
        <f>21.9+273</f>
        <v>294.89999999999998</v>
      </c>
      <c r="H395">
        <v>12.5</v>
      </c>
      <c r="I395">
        <f t="shared" si="100"/>
        <v>2.6468750000000001</v>
      </c>
    </row>
    <row r="396" spans="1:9" ht="20.100000000000001" customHeight="1">
      <c r="A396" s="3" t="s">
        <v>71</v>
      </c>
      <c r="B396" t="s">
        <v>31</v>
      </c>
      <c r="C396">
        <v>45</v>
      </c>
      <c r="D396">
        <v>2993</v>
      </c>
      <c r="E396">
        <f t="shared" si="95"/>
        <v>299.60000000000002</v>
      </c>
      <c r="F396">
        <f>273+23.9</f>
        <v>296.89999999999998</v>
      </c>
      <c r="G396">
        <f>21.9+273</f>
        <v>294.89999999999998</v>
      </c>
      <c r="H396">
        <v>12.5</v>
      </c>
      <c r="I396">
        <f t="shared" si="100"/>
        <v>2.6468750000000001</v>
      </c>
    </row>
    <row r="397" spans="1:9" ht="20.100000000000001" customHeight="1">
      <c r="A397" s="3" t="s">
        <v>71</v>
      </c>
      <c r="B397" t="s">
        <v>32</v>
      </c>
      <c r="C397" t="s">
        <v>9</v>
      </c>
      <c r="D397">
        <v>2964</v>
      </c>
      <c r="E397">
        <f t="shared" si="95"/>
        <v>299.60000000000002</v>
      </c>
      <c r="F397">
        <f>273+24.8</f>
        <v>297.8</v>
      </c>
      <c r="G397">
        <f>21.9+273</f>
        <v>294.89999999999998</v>
      </c>
      <c r="H397">
        <v>12.5</v>
      </c>
      <c r="I397">
        <f>0.875*27.5*27.5/1000</f>
        <v>0.66171875000000002</v>
      </c>
    </row>
    <row r="398" spans="1:9" ht="20.100000000000001" customHeight="1">
      <c r="A398" s="3" t="s">
        <v>71</v>
      </c>
      <c r="B398" t="s">
        <v>32</v>
      </c>
      <c r="C398">
        <v>0</v>
      </c>
      <c r="D398">
        <v>2787</v>
      </c>
      <c r="E398">
        <f t="shared" si="95"/>
        <v>299.60000000000002</v>
      </c>
      <c r="F398">
        <f>273+24.8</f>
        <v>297.8</v>
      </c>
      <c r="G398">
        <f>21.9+273</f>
        <v>294.89999999999998</v>
      </c>
      <c r="H398">
        <v>12.5</v>
      </c>
      <c r="I398">
        <f t="shared" ref="I398:I401" si="101">0.875*27.5*27.5/1000</f>
        <v>0.66171875000000002</v>
      </c>
    </row>
    <row r="399" spans="1:9" ht="20.100000000000001" customHeight="1">
      <c r="A399" s="3" t="s">
        <v>71</v>
      </c>
      <c r="B399" t="s">
        <v>32</v>
      </c>
      <c r="C399">
        <v>15</v>
      </c>
      <c r="D399">
        <v>2867</v>
      </c>
      <c r="E399">
        <f t="shared" si="95"/>
        <v>299.60000000000002</v>
      </c>
      <c r="F399">
        <f>273+24.8</f>
        <v>297.8</v>
      </c>
      <c r="G399">
        <f>21.9+273</f>
        <v>294.89999999999998</v>
      </c>
      <c r="H399">
        <v>12.5</v>
      </c>
      <c r="I399">
        <f t="shared" si="101"/>
        <v>0.66171875000000002</v>
      </c>
    </row>
    <row r="400" spans="1:9" ht="20.100000000000001" customHeight="1">
      <c r="A400" s="3" t="s">
        <v>71</v>
      </c>
      <c r="B400" t="s">
        <v>32</v>
      </c>
      <c r="C400">
        <v>30</v>
      </c>
      <c r="D400">
        <v>2883</v>
      </c>
      <c r="E400">
        <f t="shared" si="95"/>
        <v>299.60000000000002</v>
      </c>
      <c r="F400">
        <f>273+24.8</f>
        <v>297.8</v>
      </c>
      <c r="G400">
        <f>21.9+273</f>
        <v>294.89999999999998</v>
      </c>
      <c r="H400">
        <v>12.5</v>
      </c>
      <c r="I400">
        <f t="shared" si="101"/>
        <v>0.66171875000000002</v>
      </c>
    </row>
    <row r="401" spans="1:9" ht="20.100000000000001" customHeight="1">
      <c r="A401" s="3" t="s">
        <v>71</v>
      </c>
      <c r="B401" t="s">
        <v>32</v>
      </c>
      <c r="C401">
        <v>45</v>
      </c>
      <c r="D401">
        <v>2919</v>
      </c>
      <c r="E401">
        <f t="shared" si="95"/>
        <v>299.60000000000002</v>
      </c>
      <c r="F401">
        <f>273+24.8</f>
        <v>297.8</v>
      </c>
      <c r="G401">
        <f>21.9+273</f>
        <v>294.89999999999998</v>
      </c>
      <c r="H401">
        <v>12.5</v>
      </c>
      <c r="I401">
        <f t="shared" si="101"/>
        <v>0.66171875000000002</v>
      </c>
    </row>
    <row r="402" spans="1:9" ht="20.100000000000001" customHeight="1">
      <c r="A402" s="3" t="s">
        <v>71</v>
      </c>
      <c r="B402" t="s">
        <v>33</v>
      </c>
      <c r="C402" t="s">
        <v>9</v>
      </c>
      <c r="D402">
        <v>2965</v>
      </c>
      <c r="E402">
        <f>28.2+273</f>
        <v>301.2</v>
      </c>
      <c r="F402">
        <f>273+32.6</f>
        <v>305.60000000000002</v>
      </c>
      <c r="G402">
        <f>21.9+273</f>
        <v>294.89999999999998</v>
      </c>
      <c r="H402">
        <v>12.5</v>
      </c>
      <c r="I402" s="10" t="s">
        <v>37</v>
      </c>
    </row>
    <row r="403" spans="1:9" ht="20.100000000000001" customHeight="1">
      <c r="A403" s="3" t="s">
        <v>71</v>
      </c>
      <c r="B403" t="s">
        <v>33</v>
      </c>
      <c r="C403">
        <v>0</v>
      </c>
      <c r="D403">
        <v>3050</v>
      </c>
      <c r="E403">
        <f>28.2+273</f>
        <v>301.2</v>
      </c>
      <c r="F403">
        <f>273+32.6</f>
        <v>305.60000000000002</v>
      </c>
      <c r="G403">
        <f>21.9+273</f>
        <v>294.89999999999998</v>
      </c>
      <c r="H403">
        <v>12.5</v>
      </c>
      <c r="I403" s="10" t="s">
        <v>37</v>
      </c>
    </row>
    <row r="404" spans="1:9" ht="20.100000000000001" customHeight="1">
      <c r="A404" s="3" t="s">
        <v>71</v>
      </c>
      <c r="B404" t="s">
        <v>33</v>
      </c>
      <c r="C404">
        <v>15</v>
      </c>
      <c r="D404">
        <v>2996</v>
      </c>
      <c r="E404">
        <f>28.2+273</f>
        <v>301.2</v>
      </c>
      <c r="F404">
        <f>273+32.6</f>
        <v>305.60000000000002</v>
      </c>
      <c r="G404">
        <f>21.9+273</f>
        <v>294.89999999999998</v>
      </c>
      <c r="H404">
        <v>12.5</v>
      </c>
      <c r="I404" s="10" t="s">
        <v>37</v>
      </c>
    </row>
    <row r="405" spans="1:9" ht="20.100000000000001" customHeight="1">
      <c r="A405" s="3" t="s">
        <v>71</v>
      </c>
      <c r="B405" t="s">
        <v>33</v>
      </c>
      <c r="C405">
        <v>30</v>
      </c>
      <c r="D405">
        <v>2735</v>
      </c>
      <c r="E405">
        <f>28.2+273</f>
        <v>301.2</v>
      </c>
      <c r="F405">
        <f>273+32.6</f>
        <v>305.60000000000002</v>
      </c>
      <c r="G405">
        <f>21.9+273</f>
        <v>294.89999999999998</v>
      </c>
      <c r="H405">
        <v>12.5</v>
      </c>
      <c r="I405" s="10" t="s">
        <v>37</v>
      </c>
    </row>
    <row r="406" spans="1:9" ht="20.100000000000001" customHeight="1">
      <c r="A406" s="3" t="s">
        <v>71</v>
      </c>
      <c r="B406" t="s">
        <v>33</v>
      </c>
      <c r="C406">
        <v>45</v>
      </c>
      <c r="D406">
        <v>2684</v>
      </c>
      <c r="E406">
        <f>28.2+273</f>
        <v>301.2</v>
      </c>
      <c r="F406">
        <f>273+32.6</f>
        <v>305.60000000000002</v>
      </c>
      <c r="G406">
        <f>21.9+273</f>
        <v>294.89999999999998</v>
      </c>
      <c r="H406">
        <v>12.5</v>
      </c>
      <c r="I406" s="10" t="s">
        <v>37</v>
      </c>
    </row>
    <row r="407" spans="1:9" ht="20.100000000000001" customHeight="1">
      <c r="A407" s="3" t="s">
        <v>71</v>
      </c>
      <c r="B407" t="s">
        <v>34</v>
      </c>
      <c r="C407" t="s">
        <v>9</v>
      </c>
      <c r="D407">
        <v>2748</v>
      </c>
      <c r="E407">
        <f>28.2+273</f>
        <v>301.2</v>
      </c>
      <c r="F407">
        <f>273+33.7</f>
        <v>306.7</v>
      </c>
      <c r="G407">
        <f>21.9+273</f>
        <v>294.89999999999998</v>
      </c>
      <c r="H407">
        <v>12.5</v>
      </c>
      <c r="I407" s="10" t="s">
        <v>37</v>
      </c>
    </row>
    <row r="408" spans="1:9" ht="20.100000000000001" customHeight="1">
      <c r="A408" s="3" t="s">
        <v>71</v>
      </c>
      <c r="B408" t="s">
        <v>34</v>
      </c>
      <c r="C408">
        <v>0</v>
      </c>
      <c r="D408">
        <v>2683</v>
      </c>
      <c r="E408">
        <f>28.2+273</f>
        <v>301.2</v>
      </c>
      <c r="F408">
        <f>273+33.7</f>
        <v>306.7</v>
      </c>
      <c r="G408">
        <f>21.9+273</f>
        <v>294.89999999999998</v>
      </c>
      <c r="H408">
        <v>12.5</v>
      </c>
      <c r="I408" s="10" t="s">
        <v>37</v>
      </c>
    </row>
    <row r="409" spans="1:9" ht="20.100000000000001" customHeight="1">
      <c r="A409" s="3" t="s">
        <v>71</v>
      </c>
      <c r="B409" t="s">
        <v>34</v>
      </c>
      <c r="C409">
        <v>15</v>
      </c>
      <c r="D409">
        <v>2762</v>
      </c>
      <c r="E409">
        <f>28.2+273</f>
        <v>301.2</v>
      </c>
      <c r="F409">
        <f>273+33.7</f>
        <v>306.7</v>
      </c>
      <c r="G409">
        <f>21.9+273</f>
        <v>294.89999999999998</v>
      </c>
      <c r="H409">
        <v>12.5</v>
      </c>
      <c r="I409" s="10" t="s">
        <v>37</v>
      </c>
    </row>
    <row r="410" spans="1:9" ht="20.100000000000001" customHeight="1">
      <c r="A410" s="3" t="s">
        <v>71</v>
      </c>
      <c r="B410" t="s">
        <v>34</v>
      </c>
      <c r="C410">
        <v>30</v>
      </c>
      <c r="D410">
        <v>2672</v>
      </c>
      <c r="E410">
        <f>28.2+273</f>
        <v>301.2</v>
      </c>
      <c r="F410">
        <f>273+33.7</f>
        <v>306.7</v>
      </c>
      <c r="G410">
        <f>21.9+273</f>
        <v>294.89999999999998</v>
      </c>
      <c r="H410">
        <v>12.5</v>
      </c>
      <c r="I410" s="10" t="s">
        <v>37</v>
      </c>
    </row>
    <row r="411" spans="1:9" ht="20.100000000000001" customHeight="1">
      <c r="A411" s="3" t="s">
        <v>71</v>
      </c>
      <c r="B411" t="s">
        <v>34</v>
      </c>
      <c r="C411">
        <v>45</v>
      </c>
      <c r="D411">
        <v>2514</v>
      </c>
      <c r="E411">
        <f>28.2+273</f>
        <v>301.2</v>
      </c>
      <c r="F411">
        <f>273+33.7</f>
        <v>306.7</v>
      </c>
      <c r="G411">
        <f>21.9+273</f>
        <v>294.89999999999998</v>
      </c>
      <c r="H411">
        <v>12.5</v>
      </c>
      <c r="I411" s="10" t="s">
        <v>37</v>
      </c>
    </row>
    <row r="412" spans="1:9" ht="20.100000000000001" customHeight="1">
      <c r="A412" s="3" t="s">
        <v>71</v>
      </c>
      <c r="B412" t="s">
        <v>35</v>
      </c>
      <c r="C412" t="s">
        <v>9</v>
      </c>
      <c r="D412">
        <v>2623</v>
      </c>
      <c r="E412">
        <f>28.2+273</f>
        <v>301.2</v>
      </c>
      <c r="F412">
        <f>273+32.9</f>
        <v>305.89999999999998</v>
      </c>
      <c r="G412">
        <f>21.9+273</f>
        <v>294.89999999999998</v>
      </c>
      <c r="H412">
        <v>12.5</v>
      </c>
      <c r="I412" s="10" t="s">
        <v>37</v>
      </c>
    </row>
    <row r="413" spans="1:9" ht="20.100000000000001" customHeight="1">
      <c r="A413" s="3" t="s">
        <v>71</v>
      </c>
      <c r="B413" t="s">
        <v>35</v>
      </c>
      <c r="C413">
        <v>0</v>
      </c>
      <c r="D413">
        <v>2703</v>
      </c>
      <c r="E413">
        <f>28.2+273</f>
        <v>301.2</v>
      </c>
      <c r="F413">
        <f>273+32.9</f>
        <v>305.89999999999998</v>
      </c>
      <c r="G413">
        <f>21.9+273</f>
        <v>294.89999999999998</v>
      </c>
      <c r="H413">
        <v>12.5</v>
      </c>
      <c r="I413" s="10" t="s">
        <v>37</v>
      </c>
    </row>
    <row r="414" spans="1:9" ht="20.100000000000001" customHeight="1">
      <c r="A414" s="3" t="s">
        <v>71</v>
      </c>
      <c r="B414" t="s">
        <v>35</v>
      </c>
      <c r="C414">
        <v>15</v>
      </c>
      <c r="D414">
        <v>2613</v>
      </c>
      <c r="E414">
        <f>28.2+273</f>
        <v>301.2</v>
      </c>
      <c r="F414">
        <f>273+32.9</f>
        <v>305.89999999999998</v>
      </c>
      <c r="G414">
        <f>21.9+273</f>
        <v>294.89999999999998</v>
      </c>
      <c r="H414">
        <v>12.5</v>
      </c>
      <c r="I414" s="10" t="s">
        <v>37</v>
      </c>
    </row>
    <row r="415" spans="1:9" ht="20.100000000000001" customHeight="1">
      <c r="A415" s="3" t="s">
        <v>71</v>
      </c>
      <c r="B415" t="s">
        <v>35</v>
      </c>
      <c r="C415">
        <v>30</v>
      </c>
      <c r="D415">
        <v>2637</v>
      </c>
      <c r="E415">
        <f>28.2+273</f>
        <v>301.2</v>
      </c>
      <c r="F415">
        <f>273+32.9</f>
        <v>305.89999999999998</v>
      </c>
      <c r="G415">
        <f>21.9+273</f>
        <v>294.89999999999998</v>
      </c>
      <c r="H415">
        <v>12.5</v>
      </c>
      <c r="I415" s="10" t="s">
        <v>37</v>
      </c>
    </row>
    <row r="416" spans="1:9" ht="20.100000000000001" customHeight="1">
      <c r="A416" s="3" t="s">
        <v>71</v>
      </c>
      <c r="B416" t="s">
        <v>35</v>
      </c>
      <c r="C416">
        <v>45</v>
      </c>
      <c r="D416">
        <v>2655</v>
      </c>
      <c r="E416">
        <f>28.2+273</f>
        <v>301.2</v>
      </c>
      <c r="F416">
        <f>273+32.9</f>
        <v>305.89999999999998</v>
      </c>
      <c r="G416">
        <f>21.9+273</f>
        <v>294.89999999999998</v>
      </c>
      <c r="H416">
        <v>12.5</v>
      </c>
      <c r="I416" s="10" t="s">
        <v>37</v>
      </c>
    </row>
    <row r="417" spans="1:9" ht="20.100000000000001" customHeight="1">
      <c r="A417" s="3" t="s">
        <v>71</v>
      </c>
      <c r="B417" t="s">
        <v>36</v>
      </c>
      <c r="C417" t="s">
        <v>9</v>
      </c>
      <c r="D417">
        <v>2681</v>
      </c>
      <c r="E417">
        <f>28.2+273</f>
        <v>301.2</v>
      </c>
      <c r="F417">
        <f>34.6</f>
        <v>34.6</v>
      </c>
      <c r="G417">
        <f>21.9+273</f>
        <v>294.89999999999998</v>
      </c>
      <c r="H417">
        <v>12.5</v>
      </c>
      <c r="I417" s="10" t="s">
        <v>37</v>
      </c>
    </row>
    <row r="418" spans="1:9" ht="20.100000000000001" customHeight="1">
      <c r="A418" s="3" t="s">
        <v>71</v>
      </c>
      <c r="B418" t="s">
        <v>36</v>
      </c>
      <c r="C418">
        <v>0</v>
      </c>
      <c r="D418">
        <v>2740</v>
      </c>
      <c r="E418">
        <f>28.2+273</f>
        <v>301.2</v>
      </c>
      <c r="F418">
        <f>34.6</f>
        <v>34.6</v>
      </c>
      <c r="G418">
        <f>21.9+273</f>
        <v>294.89999999999998</v>
      </c>
      <c r="H418">
        <v>12.5</v>
      </c>
      <c r="I418" s="10" t="s">
        <v>37</v>
      </c>
    </row>
    <row r="419" spans="1:9" ht="20.100000000000001" customHeight="1">
      <c r="A419" s="3" t="s">
        <v>71</v>
      </c>
      <c r="B419" t="s">
        <v>36</v>
      </c>
      <c r="C419">
        <v>15</v>
      </c>
      <c r="D419">
        <v>2678</v>
      </c>
      <c r="E419">
        <f>28.2+273</f>
        <v>301.2</v>
      </c>
      <c r="F419">
        <f>34.6</f>
        <v>34.6</v>
      </c>
      <c r="G419">
        <f>21.9+273</f>
        <v>294.89999999999998</v>
      </c>
      <c r="H419">
        <v>12.5</v>
      </c>
      <c r="I419" s="10" t="s">
        <v>37</v>
      </c>
    </row>
    <row r="420" spans="1:9" ht="20.100000000000001" customHeight="1">
      <c r="A420" s="3" t="s">
        <v>71</v>
      </c>
      <c r="B420" t="s">
        <v>36</v>
      </c>
      <c r="C420">
        <v>30</v>
      </c>
      <c r="D420">
        <v>2676</v>
      </c>
      <c r="E420">
        <f>28.2+273</f>
        <v>301.2</v>
      </c>
      <c r="F420">
        <f>34.6</f>
        <v>34.6</v>
      </c>
      <c r="G420">
        <f>21.9+273</f>
        <v>294.89999999999998</v>
      </c>
      <c r="H420">
        <v>12.5</v>
      </c>
      <c r="I420" s="10" t="s">
        <v>37</v>
      </c>
    </row>
    <row r="421" spans="1:9" ht="20.100000000000001" customHeight="1">
      <c r="A421" s="3" t="s">
        <v>71</v>
      </c>
      <c r="B421" t="s">
        <v>36</v>
      </c>
      <c r="C421">
        <v>45</v>
      </c>
      <c r="D421">
        <v>2656</v>
      </c>
      <c r="E421">
        <f>28.2+273</f>
        <v>301.2</v>
      </c>
      <c r="F421">
        <f>34.6</f>
        <v>34.6</v>
      </c>
      <c r="G421">
        <f>21.9+273</f>
        <v>294.89999999999998</v>
      </c>
      <c r="H421">
        <v>12.5</v>
      </c>
      <c r="I421" s="10" t="s">
        <v>37</v>
      </c>
    </row>
    <row r="422" spans="1:9" ht="20.100000000000001" customHeight="1">
      <c r="A422" s="3" t="s">
        <v>72</v>
      </c>
      <c r="B422" t="s">
        <v>8</v>
      </c>
      <c r="C422" t="s">
        <v>9</v>
      </c>
      <c r="D422">
        <v>3082</v>
      </c>
      <c r="E422">
        <f>26.5+273</f>
        <v>299.5</v>
      </c>
      <c r="F422">
        <v>307.8</v>
      </c>
      <c r="G422">
        <v>293.5</v>
      </c>
      <c r="H422">
        <v>4.4000000000000004</v>
      </c>
      <c r="I422">
        <f>2.375*27.5*27.5/1000</f>
        <v>1.79609375</v>
      </c>
    </row>
    <row r="423" spans="1:9" ht="20.100000000000001" customHeight="1">
      <c r="A423" s="3" t="s">
        <v>72</v>
      </c>
      <c r="B423" t="s">
        <v>8</v>
      </c>
      <c r="C423">
        <v>0</v>
      </c>
      <c r="D423">
        <v>3239</v>
      </c>
      <c r="E423">
        <f>26.5+273</f>
        <v>299.5</v>
      </c>
      <c r="F423">
        <v>307.8</v>
      </c>
      <c r="G423">
        <v>293.5</v>
      </c>
      <c r="H423">
        <v>4.4000000000000004</v>
      </c>
      <c r="I423">
        <f t="shared" ref="I423:I429" si="102">2.375*27.5*27.5/1000</f>
        <v>1.79609375</v>
      </c>
    </row>
    <row r="424" spans="1:9" ht="20.100000000000001" customHeight="1">
      <c r="A424" s="3" t="s">
        <v>72</v>
      </c>
      <c r="B424" t="s">
        <v>8</v>
      </c>
      <c r="C424">
        <v>15</v>
      </c>
      <c r="D424">
        <v>3083</v>
      </c>
      <c r="E424">
        <f>26.5+273</f>
        <v>299.5</v>
      </c>
      <c r="F424">
        <v>307.8</v>
      </c>
      <c r="G424">
        <v>293.5</v>
      </c>
      <c r="H424">
        <v>4.4000000000000004</v>
      </c>
      <c r="I424">
        <f t="shared" si="102"/>
        <v>1.79609375</v>
      </c>
    </row>
    <row r="425" spans="1:9" ht="20.100000000000001" customHeight="1">
      <c r="A425" s="3" t="s">
        <v>72</v>
      </c>
      <c r="B425" t="s">
        <v>8</v>
      </c>
      <c r="C425">
        <v>30</v>
      </c>
      <c r="D425">
        <v>3303</v>
      </c>
      <c r="E425">
        <f>26.5+273</f>
        <v>299.5</v>
      </c>
      <c r="F425">
        <v>307.8</v>
      </c>
      <c r="G425">
        <v>293.5</v>
      </c>
      <c r="H425">
        <v>4.4000000000000004</v>
      </c>
      <c r="I425">
        <f t="shared" si="102"/>
        <v>1.79609375</v>
      </c>
    </row>
    <row r="426" spans="1:9" ht="20.100000000000001" customHeight="1">
      <c r="A426" s="3" t="s">
        <v>72</v>
      </c>
      <c r="B426" t="s">
        <v>8</v>
      </c>
      <c r="C426">
        <v>45</v>
      </c>
      <c r="D426">
        <v>2992</v>
      </c>
      <c r="E426">
        <f>26.5+273</f>
        <v>299.5</v>
      </c>
      <c r="F426">
        <v>307.8</v>
      </c>
      <c r="G426">
        <v>293.5</v>
      </c>
      <c r="H426">
        <v>4.4000000000000004</v>
      </c>
      <c r="I426">
        <f t="shared" si="102"/>
        <v>1.79609375</v>
      </c>
    </row>
    <row r="427" spans="1:9" ht="20.100000000000001" customHeight="1">
      <c r="A427" s="3" t="s">
        <v>72</v>
      </c>
      <c r="B427" t="s">
        <v>10</v>
      </c>
      <c r="C427" t="s">
        <v>9</v>
      </c>
      <c r="D427">
        <v>4762</v>
      </c>
      <c r="E427">
        <f>26.5+273</f>
        <v>299.5</v>
      </c>
      <c r="F427">
        <f>32.5+273</f>
        <v>305.5</v>
      </c>
      <c r="G427">
        <v>293.5</v>
      </c>
      <c r="H427">
        <v>4.4000000000000004</v>
      </c>
      <c r="I427">
        <f>0.625*27.5*27.5/1000</f>
        <v>0.47265625</v>
      </c>
    </row>
    <row r="428" spans="1:9" ht="20.100000000000001" customHeight="1">
      <c r="A428" s="3" t="s">
        <v>72</v>
      </c>
      <c r="B428" t="s">
        <v>10</v>
      </c>
      <c r="C428">
        <v>0</v>
      </c>
      <c r="D428">
        <v>3475</v>
      </c>
      <c r="E428">
        <f>26.5+273</f>
        <v>299.5</v>
      </c>
      <c r="F428">
        <f>32.5+273</f>
        <v>305.5</v>
      </c>
      <c r="G428">
        <v>293.5</v>
      </c>
      <c r="H428">
        <v>4.4000000000000004</v>
      </c>
      <c r="I428">
        <f t="shared" ref="I428:I434" si="103">0.625*27.5*27.5/1000</f>
        <v>0.47265625</v>
      </c>
    </row>
    <row r="429" spans="1:9" ht="20.100000000000001" customHeight="1">
      <c r="A429" s="3" t="s">
        <v>72</v>
      </c>
      <c r="B429" t="s">
        <v>10</v>
      </c>
      <c r="C429">
        <v>15</v>
      </c>
      <c r="D429">
        <v>3068</v>
      </c>
      <c r="E429">
        <f>26.5+273</f>
        <v>299.5</v>
      </c>
      <c r="F429">
        <f>32.5+273</f>
        <v>305.5</v>
      </c>
      <c r="G429">
        <v>293.5</v>
      </c>
      <c r="H429">
        <v>4.4000000000000004</v>
      </c>
      <c r="I429">
        <f t="shared" si="103"/>
        <v>0.47265625</v>
      </c>
    </row>
    <row r="430" spans="1:9" ht="20.100000000000001" customHeight="1">
      <c r="A430" s="3" t="s">
        <v>72</v>
      </c>
      <c r="B430" t="s">
        <v>10</v>
      </c>
      <c r="C430">
        <v>30</v>
      </c>
      <c r="D430">
        <v>3067</v>
      </c>
      <c r="E430">
        <f>26.5+273</f>
        <v>299.5</v>
      </c>
      <c r="F430">
        <f>32.5+273</f>
        <v>305.5</v>
      </c>
      <c r="G430">
        <v>293.5</v>
      </c>
      <c r="H430">
        <v>4.4000000000000004</v>
      </c>
      <c r="I430">
        <f t="shared" si="103"/>
        <v>0.47265625</v>
      </c>
    </row>
    <row r="431" spans="1:9" ht="20.100000000000001" customHeight="1">
      <c r="A431" s="3" t="s">
        <v>72</v>
      </c>
      <c r="B431" t="s">
        <v>10</v>
      </c>
      <c r="C431">
        <v>45</v>
      </c>
      <c r="D431">
        <v>3307</v>
      </c>
      <c r="E431">
        <f>26.5+273</f>
        <v>299.5</v>
      </c>
      <c r="F431">
        <f>32.5+273</f>
        <v>305.5</v>
      </c>
      <c r="G431">
        <v>293.5</v>
      </c>
      <c r="H431">
        <v>4.4000000000000004</v>
      </c>
      <c r="I431">
        <f t="shared" si="103"/>
        <v>0.47265625</v>
      </c>
    </row>
    <row r="432" spans="1:9" ht="20.100000000000001" customHeight="1">
      <c r="A432" s="3" t="s">
        <v>72</v>
      </c>
      <c r="B432" t="s">
        <v>11</v>
      </c>
      <c r="C432" t="s">
        <v>9</v>
      </c>
      <c r="D432">
        <v>3405</v>
      </c>
      <c r="E432">
        <f>26.5+273</f>
        <v>299.5</v>
      </c>
      <c r="F432">
        <f>33.1+273</f>
        <v>306.10000000000002</v>
      </c>
      <c r="G432">
        <v>293.5</v>
      </c>
      <c r="H432">
        <v>12.5</v>
      </c>
      <c r="I432">
        <f>0.0625*27.5*27.5/1000</f>
        <v>4.7265624999999999E-2</v>
      </c>
    </row>
    <row r="433" spans="1:9" ht="20.100000000000001" customHeight="1">
      <c r="A433" s="3" t="s">
        <v>72</v>
      </c>
      <c r="B433" t="s">
        <v>11</v>
      </c>
      <c r="C433">
        <v>0</v>
      </c>
      <c r="D433">
        <v>4389</v>
      </c>
      <c r="E433">
        <f>26.5+273</f>
        <v>299.5</v>
      </c>
      <c r="F433">
        <f>33.1+273</f>
        <v>306.10000000000002</v>
      </c>
      <c r="G433">
        <v>293.5</v>
      </c>
      <c r="H433">
        <v>12.5</v>
      </c>
      <c r="I433">
        <f t="shared" ref="I433:I439" si="104">0.0625*27.5*27.5/1000</f>
        <v>4.7265624999999999E-2</v>
      </c>
    </row>
    <row r="434" spans="1:9" ht="20.100000000000001" customHeight="1">
      <c r="A434" s="3" t="s">
        <v>72</v>
      </c>
      <c r="B434" t="s">
        <v>11</v>
      </c>
      <c r="C434">
        <v>15</v>
      </c>
      <c r="D434">
        <v>3421</v>
      </c>
      <c r="E434">
        <f>26.5+273</f>
        <v>299.5</v>
      </c>
      <c r="F434">
        <f>33.1+273</f>
        <v>306.10000000000002</v>
      </c>
      <c r="G434">
        <v>293.5</v>
      </c>
      <c r="H434">
        <v>12.5</v>
      </c>
      <c r="I434">
        <f t="shared" si="104"/>
        <v>4.7265624999999999E-2</v>
      </c>
    </row>
    <row r="435" spans="1:9" ht="20.100000000000001" customHeight="1">
      <c r="A435" s="3" t="s">
        <v>72</v>
      </c>
      <c r="B435" t="s">
        <v>11</v>
      </c>
      <c r="C435">
        <v>30</v>
      </c>
      <c r="D435">
        <v>3500</v>
      </c>
      <c r="E435">
        <f>26.5+273</f>
        <v>299.5</v>
      </c>
      <c r="F435">
        <f>33.1+273</f>
        <v>306.10000000000002</v>
      </c>
      <c r="G435">
        <v>293.5</v>
      </c>
      <c r="H435">
        <v>12.5</v>
      </c>
      <c r="I435">
        <f t="shared" si="104"/>
        <v>4.7265624999999999E-2</v>
      </c>
    </row>
    <row r="436" spans="1:9" ht="20.100000000000001" customHeight="1">
      <c r="A436" s="3" t="s">
        <v>72</v>
      </c>
      <c r="B436" t="s">
        <v>11</v>
      </c>
      <c r="C436">
        <v>45</v>
      </c>
      <c r="D436">
        <v>2936</v>
      </c>
      <c r="E436">
        <f>26.5+273</f>
        <v>299.5</v>
      </c>
      <c r="F436">
        <f>33.1+273</f>
        <v>306.10000000000002</v>
      </c>
      <c r="G436">
        <v>293.5</v>
      </c>
      <c r="H436">
        <v>12.5</v>
      </c>
      <c r="I436">
        <f t="shared" si="104"/>
        <v>4.7265624999999999E-2</v>
      </c>
    </row>
    <row r="437" spans="1:9" ht="20.100000000000001" customHeight="1">
      <c r="A437" s="3" t="s">
        <v>72</v>
      </c>
      <c r="B437" t="s">
        <v>12</v>
      </c>
      <c r="C437" t="s">
        <v>9</v>
      </c>
      <c r="D437">
        <v>3329</v>
      </c>
      <c r="E437">
        <f>26.5+273</f>
        <v>299.5</v>
      </c>
      <c r="F437">
        <f>273+31.4</f>
        <v>304.39999999999998</v>
      </c>
      <c r="G437">
        <v>293.5</v>
      </c>
      <c r="H437">
        <v>4.4000000000000004</v>
      </c>
      <c r="I437">
        <f>1.375*27.5*27.5/1000</f>
        <v>1.03984375</v>
      </c>
    </row>
    <row r="438" spans="1:9" ht="20.100000000000001" customHeight="1">
      <c r="A438" s="3" t="s">
        <v>72</v>
      </c>
      <c r="B438" t="s">
        <v>12</v>
      </c>
      <c r="C438">
        <v>0</v>
      </c>
      <c r="D438">
        <v>3231</v>
      </c>
      <c r="E438">
        <f>26.5+273</f>
        <v>299.5</v>
      </c>
      <c r="F438">
        <f>273+31.4</f>
        <v>304.39999999999998</v>
      </c>
      <c r="G438">
        <v>293.5</v>
      </c>
      <c r="H438">
        <v>4.4000000000000004</v>
      </c>
      <c r="I438">
        <f t="shared" ref="I438:I444" si="105">1.375*27.5*27.5/1000</f>
        <v>1.03984375</v>
      </c>
    </row>
    <row r="439" spans="1:9" ht="20.100000000000001" customHeight="1">
      <c r="A439" s="3" t="s">
        <v>72</v>
      </c>
      <c r="B439" t="s">
        <v>12</v>
      </c>
      <c r="C439">
        <v>15</v>
      </c>
      <c r="D439">
        <v>3222</v>
      </c>
      <c r="E439">
        <f>26.5+273</f>
        <v>299.5</v>
      </c>
      <c r="F439">
        <f>273+31.4</f>
        <v>304.39999999999998</v>
      </c>
      <c r="G439">
        <v>293.5</v>
      </c>
      <c r="H439">
        <v>4.4000000000000004</v>
      </c>
      <c r="I439">
        <f t="shared" si="105"/>
        <v>1.03984375</v>
      </c>
    </row>
    <row r="440" spans="1:9" ht="20.100000000000001" customHeight="1">
      <c r="A440" s="3" t="s">
        <v>72</v>
      </c>
      <c r="B440" t="s">
        <v>12</v>
      </c>
      <c r="C440">
        <v>30</v>
      </c>
      <c r="D440">
        <v>3387</v>
      </c>
      <c r="E440">
        <f>26.5+273</f>
        <v>299.5</v>
      </c>
      <c r="F440">
        <f>273+31.4</f>
        <v>304.39999999999998</v>
      </c>
      <c r="G440">
        <v>293.5</v>
      </c>
      <c r="H440">
        <v>4.4000000000000004</v>
      </c>
      <c r="I440">
        <f t="shared" si="105"/>
        <v>1.03984375</v>
      </c>
    </row>
    <row r="441" spans="1:9" ht="20.100000000000001" customHeight="1">
      <c r="A441" s="3" t="s">
        <v>72</v>
      </c>
      <c r="B441" t="s">
        <v>12</v>
      </c>
      <c r="C441">
        <v>45</v>
      </c>
      <c r="D441">
        <v>3200</v>
      </c>
      <c r="E441">
        <f>26.5+273</f>
        <v>299.5</v>
      </c>
      <c r="F441">
        <f>273+31.4</f>
        <v>304.39999999999998</v>
      </c>
      <c r="G441">
        <v>293.5</v>
      </c>
      <c r="H441">
        <v>4.4000000000000004</v>
      </c>
      <c r="I441">
        <f t="shared" si="105"/>
        <v>1.03984375</v>
      </c>
    </row>
    <row r="442" spans="1:9" ht="20.100000000000001" customHeight="1">
      <c r="A442" s="3" t="s">
        <v>72</v>
      </c>
      <c r="B442" t="s">
        <v>13</v>
      </c>
      <c r="C442" t="s">
        <v>9</v>
      </c>
      <c r="D442">
        <v>3256</v>
      </c>
      <c r="E442">
        <f>26.5+273</f>
        <v>299.5</v>
      </c>
      <c r="F442">
        <f>273+32.5</f>
        <v>305.5</v>
      </c>
      <c r="G442">
        <v>293.5</v>
      </c>
      <c r="H442">
        <v>4.4000000000000004</v>
      </c>
      <c r="I442">
        <f>2.875*27.5*27.5/1000</f>
        <v>2.1742187500000001</v>
      </c>
    </row>
    <row r="443" spans="1:9" ht="20.100000000000001" customHeight="1">
      <c r="A443" s="3" t="s">
        <v>72</v>
      </c>
      <c r="B443" t="s">
        <v>13</v>
      </c>
      <c r="C443">
        <v>0</v>
      </c>
      <c r="D443">
        <v>3284</v>
      </c>
      <c r="E443">
        <f>26.5+273</f>
        <v>299.5</v>
      </c>
      <c r="F443">
        <f>273+32.5</f>
        <v>305.5</v>
      </c>
      <c r="G443">
        <v>293.5</v>
      </c>
      <c r="H443">
        <v>4.4000000000000004</v>
      </c>
      <c r="I443">
        <f t="shared" ref="I443:I449" si="106">2.875*27.5*27.5/1000</f>
        <v>2.1742187500000001</v>
      </c>
    </row>
    <row r="444" spans="1:9" ht="20.100000000000001" customHeight="1">
      <c r="A444" s="3" t="s">
        <v>72</v>
      </c>
      <c r="B444" t="s">
        <v>13</v>
      </c>
      <c r="C444">
        <v>15</v>
      </c>
      <c r="D444">
        <v>3346</v>
      </c>
      <c r="E444">
        <f>26.5+273</f>
        <v>299.5</v>
      </c>
      <c r="F444">
        <f>273+32.5</f>
        <v>305.5</v>
      </c>
      <c r="G444">
        <v>293.5</v>
      </c>
      <c r="H444">
        <v>4.4000000000000004</v>
      </c>
      <c r="I444">
        <f t="shared" si="106"/>
        <v>2.1742187500000001</v>
      </c>
    </row>
    <row r="445" spans="1:9" ht="20.100000000000001" customHeight="1">
      <c r="A445" s="3" t="s">
        <v>72</v>
      </c>
      <c r="B445" t="s">
        <v>13</v>
      </c>
      <c r="C445">
        <v>30</v>
      </c>
      <c r="D445">
        <v>3412</v>
      </c>
      <c r="E445">
        <f>26.5+273</f>
        <v>299.5</v>
      </c>
      <c r="F445">
        <f>273+32.5</f>
        <v>305.5</v>
      </c>
      <c r="G445">
        <v>293.5</v>
      </c>
      <c r="H445">
        <v>4.4000000000000004</v>
      </c>
      <c r="I445">
        <f t="shared" si="106"/>
        <v>2.1742187500000001</v>
      </c>
    </row>
    <row r="446" spans="1:9" ht="20.100000000000001" customHeight="1">
      <c r="A446" s="3" t="s">
        <v>72</v>
      </c>
      <c r="B446" t="s">
        <v>13</v>
      </c>
      <c r="C446">
        <v>45</v>
      </c>
      <c r="D446">
        <v>3019</v>
      </c>
      <c r="E446">
        <f>26.5+273</f>
        <v>299.5</v>
      </c>
      <c r="F446">
        <f>273+32.5</f>
        <v>305.5</v>
      </c>
      <c r="G446">
        <v>293.5</v>
      </c>
      <c r="H446">
        <v>4.4000000000000004</v>
      </c>
      <c r="I446">
        <f t="shared" si="106"/>
        <v>2.1742187500000001</v>
      </c>
    </row>
    <row r="447" spans="1:9" ht="20.100000000000001" customHeight="1">
      <c r="A447" s="3" t="s">
        <v>72</v>
      </c>
      <c r="B447" t="s">
        <v>14</v>
      </c>
      <c r="C447" t="s">
        <v>9</v>
      </c>
      <c r="D447">
        <v>3294</v>
      </c>
      <c r="E447">
        <f>26.5+273</f>
        <v>299.5</v>
      </c>
      <c r="F447">
        <f>273+30</f>
        <v>303</v>
      </c>
      <c r="G447">
        <v>293.5</v>
      </c>
      <c r="H447">
        <v>12.5</v>
      </c>
      <c r="I447">
        <f>2.375*27.5*27.5/1000</f>
        <v>1.79609375</v>
      </c>
    </row>
    <row r="448" spans="1:9" ht="20.100000000000001" customHeight="1">
      <c r="A448" s="3" t="s">
        <v>72</v>
      </c>
      <c r="B448" t="s">
        <v>14</v>
      </c>
      <c r="C448">
        <v>0</v>
      </c>
      <c r="D448">
        <v>3446</v>
      </c>
      <c r="E448">
        <f>26.5+273</f>
        <v>299.5</v>
      </c>
      <c r="F448">
        <f>273+30</f>
        <v>303</v>
      </c>
      <c r="G448">
        <v>293.5</v>
      </c>
      <c r="H448">
        <v>12.5</v>
      </c>
      <c r="I448">
        <f t="shared" ref="I448:I454" si="107">2.375*27.5*27.5/1000</f>
        <v>1.79609375</v>
      </c>
    </row>
    <row r="449" spans="1:9" ht="20.100000000000001" customHeight="1">
      <c r="A449" s="3" t="s">
        <v>72</v>
      </c>
      <c r="B449" t="s">
        <v>14</v>
      </c>
      <c r="C449">
        <v>15</v>
      </c>
      <c r="D449">
        <v>3118</v>
      </c>
      <c r="E449">
        <f>26.5+273</f>
        <v>299.5</v>
      </c>
      <c r="F449">
        <f>273+30</f>
        <v>303</v>
      </c>
      <c r="G449">
        <v>293.5</v>
      </c>
      <c r="H449">
        <v>12.5</v>
      </c>
      <c r="I449">
        <f t="shared" si="107"/>
        <v>1.79609375</v>
      </c>
    </row>
    <row r="450" spans="1:9" ht="20.100000000000001" customHeight="1">
      <c r="A450" s="3" t="s">
        <v>72</v>
      </c>
      <c r="B450" t="s">
        <v>14</v>
      </c>
      <c r="C450">
        <v>30</v>
      </c>
      <c r="D450">
        <v>3246</v>
      </c>
      <c r="E450">
        <f>26.5+273</f>
        <v>299.5</v>
      </c>
      <c r="F450">
        <f>273+30</f>
        <v>303</v>
      </c>
      <c r="G450">
        <v>293.5</v>
      </c>
      <c r="H450">
        <v>12.5</v>
      </c>
      <c r="I450">
        <f t="shared" si="107"/>
        <v>1.79609375</v>
      </c>
    </row>
    <row r="451" spans="1:9" ht="20.100000000000001" customHeight="1">
      <c r="A451" s="3" t="s">
        <v>72</v>
      </c>
      <c r="B451" t="s">
        <v>14</v>
      </c>
      <c r="C451">
        <v>45</v>
      </c>
      <c r="D451">
        <v>3086</v>
      </c>
      <c r="E451">
        <f>26.5+273</f>
        <v>299.5</v>
      </c>
      <c r="F451">
        <f>273+30</f>
        <v>303</v>
      </c>
      <c r="G451">
        <v>293.5</v>
      </c>
      <c r="H451">
        <v>12.5</v>
      </c>
      <c r="I451">
        <f t="shared" si="107"/>
        <v>1.79609375</v>
      </c>
    </row>
    <row r="452" spans="1:9" ht="20.100000000000001" customHeight="1">
      <c r="A452" s="3" t="s">
        <v>72</v>
      </c>
      <c r="B452" s="7" t="s">
        <v>15</v>
      </c>
      <c r="C452" s="7" t="s">
        <v>9</v>
      </c>
      <c r="D452" s="7" t="s">
        <v>37</v>
      </c>
      <c r="E452" s="7" t="s">
        <v>37</v>
      </c>
      <c r="F452" s="7" t="s">
        <v>37</v>
      </c>
      <c r="G452" s="7" t="s">
        <v>37</v>
      </c>
      <c r="H452" s="7" t="s">
        <v>37</v>
      </c>
      <c r="I452" s="7" t="s">
        <v>37</v>
      </c>
    </row>
    <row r="453" spans="1:9" ht="20.100000000000001" customHeight="1">
      <c r="A453" s="3" t="s">
        <v>72</v>
      </c>
      <c r="B453" s="7" t="s">
        <v>15</v>
      </c>
      <c r="C453" s="7">
        <v>0</v>
      </c>
      <c r="D453" s="7" t="s">
        <v>37</v>
      </c>
      <c r="E453" s="7" t="s">
        <v>37</v>
      </c>
      <c r="F453" s="7" t="s">
        <v>37</v>
      </c>
      <c r="G453" s="7" t="s">
        <v>37</v>
      </c>
      <c r="H453" s="7" t="s">
        <v>37</v>
      </c>
      <c r="I453" s="7" t="s">
        <v>37</v>
      </c>
    </row>
    <row r="454" spans="1:9" ht="20.100000000000001" customHeight="1">
      <c r="A454" s="3" t="s">
        <v>72</v>
      </c>
      <c r="B454" s="7" t="s">
        <v>15</v>
      </c>
      <c r="C454" s="7">
        <v>15</v>
      </c>
      <c r="D454" s="7" t="s">
        <v>37</v>
      </c>
      <c r="E454" s="7" t="s">
        <v>37</v>
      </c>
      <c r="F454" s="7" t="s">
        <v>37</v>
      </c>
      <c r="G454" s="7" t="s">
        <v>37</v>
      </c>
      <c r="H454" s="7" t="s">
        <v>37</v>
      </c>
      <c r="I454" s="7" t="s">
        <v>37</v>
      </c>
    </row>
    <row r="455" spans="1:9" ht="20.100000000000001" customHeight="1">
      <c r="A455" s="3" t="s">
        <v>72</v>
      </c>
      <c r="B455" s="7" t="s">
        <v>15</v>
      </c>
      <c r="C455" s="7">
        <v>30</v>
      </c>
      <c r="D455" s="7" t="s">
        <v>37</v>
      </c>
      <c r="E455" s="7" t="s">
        <v>37</v>
      </c>
      <c r="F455" s="7" t="s">
        <v>37</v>
      </c>
      <c r="G455" s="7" t="s">
        <v>37</v>
      </c>
      <c r="H455" s="7" t="s">
        <v>37</v>
      </c>
      <c r="I455" s="7" t="s">
        <v>37</v>
      </c>
    </row>
    <row r="456" spans="1:9" ht="20.100000000000001" customHeight="1">
      <c r="A456" s="3" t="s">
        <v>72</v>
      </c>
      <c r="B456" s="7" t="s">
        <v>15</v>
      </c>
      <c r="C456" s="7">
        <v>45</v>
      </c>
      <c r="D456" s="7" t="s">
        <v>37</v>
      </c>
      <c r="E456" s="7" t="s">
        <v>37</v>
      </c>
      <c r="F456" s="7" t="s">
        <v>37</v>
      </c>
      <c r="G456" s="7" t="s">
        <v>37</v>
      </c>
      <c r="H456" s="7" t="s">
        <v>37</v>
      </c>
      <c r="I456" s="7" t="s">
        <v>37</v>
      </c>
    </row>
    <row r="457" spans="1:9" ht="20.100000000000001" customHeight="1">
      <c r="A457" s="3" t="s">
        <v>72</v>
      </c>
      <c r="B457" t="s">
        <v>16</v>
      </c>
      <c r="C457" t="s">
        <v>9</v>
      </c>
      <c r="D457">
        <v>3502</v>
      </c>
      <c r="E457">
        <f>26.6+273</f>
        <v>299.60000000000002</v>
      </c>
      <c r="F457">
        <f>273+37.5</f>
        <v>310.5</v>
      </c>
      <c r="G457">
        <v>293.5</v>
      </c>
      <c r="H457">
        <v>12.5</v>
      </c>
      <c r="I457">
        <f>2*27.5*27.5/1000</f>
        <v>1.5125</v>
      </c>
    </row>
    <row r="458" spans="1:9" ht="20.100000000000001" customHeight="1">
      <c r="A458" s="3" t="s">
        <v>72</v>
      </c>
      <c r="B458" t="s">
        <v>16</v>
      </c>
      <c r="C458">
        <v>0</v>
      </c>
      <c r="D458">
        <v>3249</v>
      </c>
      <c r="E458">
        <f>26.6+273</f>
        <v>299.60000000000002</v>
      </c>
      <c r="F458">
        <f>273+37.5</f>
        <v>310.5</v>
      </c>
      <c r="G458">
        <v>293.5</v>
      </c>
      <c r="H458">
        <v>12.5</v>
      </c>
      <c r="I458">
        <f t="shared" ref="I458:I464" si="108">2*27.5*27.5/1000</f>
        <v>1.5125</v>
      </c>
    </row>
    <row r="459" spans="1:9" ht="20.100000000000001" customHeight="1">
      <c r="A459" s="3" t="s">
        <v>72</v>
      </c>
      <c r="B459" t="s">
        <v>16</v>
      </c>
      <c r="C459">
        <v>15</v>
      </c>
      <c r="D459">
        <v>3314</v>
      </c>
      <c r="E459">
        <f>26.6+273</f>
        <v>299.60000000000002</v>
      </c>
      <c r="F459">
        <f>273+37.5</f>
        <v>310.5</v>
      </c>
      <c r="G459">
        <v>293.5</v>
      </c>
      <c r="H459">
        <v>12.5</v>
      </c>
      <c r="I459">
        <f t="shared" si="108"/>
        <v>1.5125</v>
      </c>
    </row>
    <row r="460" spans="1:9" ht="20.100000000000001" customHeight="1">
      <c r="A460" s="3" t="s">
        <v>72</v>
      </c>
      <c r="B460" t="s">
        <v>16</v>
      </c>
      <c r="C460">
        <v>30</v>
      </c>
      <c r="D460">
        <v>3197</v>
      </c>
      <c r="E460">
        <f>26.6+273</f>
        <v>299.60000000000002</v>
      </c>
      <c r="F460">
        <f>273+37.5</f>
        <v>310.5</v>
      </c>
      <c r="G460">
        <v>293.5</v>
      </c>
      <c r="H460">
        <v>12.5</v>
      </c>
      <c r="I460">
        <f t="shared" si="108"/>
        <v>1.5125</v>
      </c>
    </row>
    <row r="461" spans="1:9" ht="20.100000000000001" customHeight="1">
      <c r="A461" s="3" t="s">
        <v>72</v>
      </c>
      <c r="B461" t="s">
        <v>16</v>
      </c>
      <c r="C461">
        <v>45</v>
      </c>
      <c r="D461">
        <v>3276</v>
      </c>
      <c r="E461">
        <f>26.6+273</f>
        <v>299.60000000000002</v>
      </c>
      <c r="F461">
        <f>273+37.5</f>
        <v>310.5</v>
      </c>
      <c r="G461">
        <v>293.5</v>
      </c>
      <c r="H461">
        <v>12.5</v>
      </c>
      <c r="I461">
        <f t="shared" si="108"/>
        <v>1.5125</v>
      </c>
    </row>
    <row r="462" spans="1:9" ht="20.100000000000001" customHeight="1">
      <c r="A462" s="3" t="s">
        <v>72</v>
      </c>
      <c r="B462" t="s">
        <v>17</v>
      </c>
      <c r="C462" t="s">
        <v>9</v>
      </c>
      <c r="D462">
        <v>3429</v>
      </c>
      <c r="E462">
        <f>26.6+273</f>
        <v>299.60000000000002</v>
      </c>
      <c r="F462">
        <f>31.9+273</f>
        <v>304.89999999999998</v>
      </c>
      <c r="G462">
        <v>293.5</v>
      </c>
      <c r="H462">
        <v>12.5</v>
      </c>
      <c r="I462">
        <f>2.875*27.5*27.5/1000</f>
        <v>2.1742187500000001</v>
      </c>
    </row>
    <row r="463" spans="1:9" ht="20.100000000000001" customHeight="1">
      <c r="A463" s="3" t="s">
        <v>72</v>
      </c>
      <c r="B463" t="s">
        <v>17</v>
      </c>
      <c r="C463">
        <v>0</v>
      </c>
      <c r="D463">
        <v>3380</v>
      </c>
      <c r="E463">
        <f>26.6+273</f>
        <v>299.60000000000002</v>
      </c>
      <c r="F463">
        <f>31.9+273</f>
        <v>304.89999999999998</v>
      </c>
      <c r="G463">
        <v>293.5</v>
      </c>
      <c r="H463">
        <v>12.5</v>
      </c>
      <c r="I463">
        <f t="shared" ref="I463:I469" si="109">2.875*27.5*27.5/1000</f>
        <v>2.1742187500000001</v>
      </c>
    </row>
    <row r="464" spans="1:9" ht="20.100000000000001" customHeight="1">
      <c r="A464" s="3" t="s">
        <v>72</v>
      </c>
      <c r="B464" t="s">
        <v>17</v>
      </c>
      <c r="C464">
        <v>15</v>
      </c>
      <c r="D464">
        <v>3451</v>
      </c>
      <c r="E464">
        <f>26.6+273</f>
        <v>299.60000000000002</v>
      </c>
      <c r="F464">
        <f>31.9+273</f>
        <v>304.89999999999998</v>
      </c>
      <c r="G464">
        <v>293.5</v>
      </c>
      <c r="H464">
        <v>12.5</v>
      </c>
      <c r="I464">
        <f t="shared" si="109"/>
        <v>2.1742187500000001</v>
      </c>
    </row>
    <row r="465" spans="1:9" ht="20.100000000000001" customHeight="1">
      <c r="A465" s="3" t="s">
        <v>72</v>
      </c>
      <c r="B465" t="s">
        <v>17</v>
      </c>
      <c r="C465">
        <v>30</v>
      </c>
      <c r="D465">
        <v>3251</v>
      </c>
      <c r="E465">
        <f>26.6+273</f>
        <v>299.60000000000002</v>
      </c>
      <c r="F465">
        <f>31.9+273</f>
        <v>304.89999999999998</v>
      </c>
      <c r="G465">
        <v>293.5</v>
      </c>
      <c r="H465">
        <v>12.5</v>
      </c>
      <c r="I465">
        <f t="shared" si="109"/>
        <v>2.1742187500000001</v>
      </c>
    </row>
    <row r="466" spans="1:9" ht="20.100000000000001" customHeight="1">
      <c r="A466" s="3" t="s">
        <v>72</v>
      </c>
      <c r="B466" t="s">
        <v>17</v>
      </c>
      <c r="C466">
        <v>45</v>
      </c>
      <c r="D466">
        <v>3070</v>
      </c>
      <c r="E466">
        <f>26.6+273</f>
        <v>299.60000000000002</v>
      </c>
      <c r="F466">
        <f>31.9+273</f>
        <v>304.89999999999998</v>
      </c>
      <c r="G466">
        <v>293.5</v>
      </c>
      <c r="H466">
        <v>12.5</v>
      </c>
      <c r="I466">
        <f t="shared" si="109"/>
        <v>2.1742187500000001</v>
      </c>
    </row>
    <row r="467" spans="1:9" ht="20.100000000000001" customHeight="1">
      <c r="A467" s="3" t="s">
        <v>72</v>
      </c>
      <c r="B467" s="7" t="s">
        <v>18</v>
      </c>
      <c r="C467" s="7" t="s">
        <v>9</v>
      </c>
      <c r="D467" s="7" t="s">
        <v>37</v>
      </c>
      <c r="E467" s="7" t="s">
        <v>37</v>
      </c>
      <c r="F467" s="7" t="s">
        <v>37</v>
      </c>
      <c r="G467" s="7" t="s">
        <v>37</v>
      </c>
      <c r="H467" s="7" t="s">
        <v>37</v>
      </c>
      <c r="I467" s="7" t="s">
        <v>37</v>
      </c>
    </row>
    <row r="468" spans="1:9" ht="20.100000000000001" customHeight="1">
      <c r="A468" s="3" t="s">
        <v>72</v>
      </c>
      <c r="B468" s="7" t="s">
        <v>18</v>
      </c>
      <c r="C468" s="7">
        <v>0</v>
      </c>
      <c r="D468" s="7" t="s">
        <v>37</v>
      </c>
      <c r="E468" s="7" t="s">
        <v>37</v>
      </c>
      <c r="F468" s="7" t="s">
        <v>37</v>
      </c>
      <c r="G468" s="7" t="s">
        <v>37</v>
      </c>
      <c r="H468" s="7" t="s">
        <v>37</v>
      </c>
      <c r="I468" s="7" t="s">
        <v>37</v>
      </c>
    </row>
    <row r="469" spans="1:9" ht="20.100000000000001" customHeight="1">
      <c r="A469" s="3" t="s">
        <v>72</v>
      </c>
      <c r="B469" s="7" t="s">
        <v>18</v>
      </c>
      <c r="C469" s="7">
        <v>15</v>
      </c>
      <c r="D469" s="7" t="s">
        <v>37</v>
      </c>
      <c r="E469" s="7" t="s">
        <v>37</v>
      </c>
      <c r="F469" s="7" t="s">
        <v>37</v>
      </c>
      <c r="G469" s="7" t="s">
        <v>37</v>
      </c>
      <c r="H469" s="7" t="s">
        <v>37</v>
      </c>
      <c r="I469" s="7" t="s">
        <v>37</v>
      </c>
    </row>
    <row r="470" spans="1:9" ht="20.100000000000001" customHeight="1">
      <c r="A470" s="3" t="s">
        <v>72</v>
      </c>
      <c r="B470" s="7" t="s">
        <v>18</v>
      </c>
      <c r="C470" s="7">
        <v>30</v>
      </c>
      <c r="D470" s="7" t="s">
        <v>37</v>
      </c>
      <c r="E470" s="7" t="s">
        <v>37</v>
      </c>
      <c r="F470" s="7" t="s">
        <v>37</v>
      </c>
      <c r="G470" s="7" t="s">
        <v>37</v>
      </c>
      <c r="H470" s="7" t="s">
        <v>37</v>
      </c>
      <c r="I470" s="7" t="s">
        <v>37</v>
      </c>
    </row>
    <row r="471" spans="1:9" ht="20.100000000000001" customHeight="1">
      <c r="A471" s="3" t="s">
        <v>72</v>
      </c>
      <c r="B471" s="7" t="s">
        <v>18</v>
      </c>
      <c r="C471" s="7">
        <v>45</v>
      </c>
      <c r="D471" s="7" t="s">
        <v>37</v>
      </c>
      <c r="E471" s="7" t="s">
        <v>37</v>
      </c>
      <c r="F471" s="7" t="s">
        <v>37</v>
      </c>
      <c r="G471" s="7" t="s">
        <v>37</v>
      </c>
      <c r="H471" s="7" t="s">
        <v>37</v>
      </c>
      <c r="I471" s="7" t="s">
        <v>37</v>
      </c>
    </row>
    <row r="472" spans="1:9" ht="20.100000000000001" customHeight="1">
      <c r="A472" s="3" t="s">
        <v>72</v>
      </c>
      <c r="B472" s="7" t="s">
        <v>19</v>
      </c>
      <c r="C472" s="7" t="s">
        <v>9</v>
      </c>
      <c r="D472" s="7" t="s">
        <v>37</v>
      </c>
      <c r="E472" s="7" t="s">
        <v>37</v>
      </c>
      <c r="F472" s="7" t="s">
        <v>37</v>
      </c>
      <c r="G472" s="7" t="s">
        <v>37</v>
      </c>
      <c r="H472" s="7" t="s">
        <v>37</v>
      </c>
      <c r="I472" s="7" t="s">
        <v>37</v>
      </c>
    </row>
    <row r="473" spans="1:9" ht="20.100000000000001" customHeight="1">
      <c r="A473" s="3" t="s">
        <v>72</v>
      </c>
      <c r="B473" s="7" t="s">
        <v>19</v>
      </c>
      <c r="C473" s="7">
        <v>0</v>
      </c>
      <c r="D473" s="7" t="s">
        <v>37</v>
      </c>
      <c r="E473" s="7" t="s">
        <v>37</v>
      </c>
      <c r="F473" s="7" t="s">
        <v>37</v>
      </c>
      <c r="G473" s="7" t="s">
        <v>37</v>
      </c>
      <c r="H473" s="7" t="s">
        <v>37</v>
      </c>
      <c r="I473" s="7" t="s">
        <v>37</v>
      </c>
    </row>
    <row r="474" spans="1:9" ht="20.100000000000001" customHeight="1">
      <c r="A474" s="3" t="s">
        <v>72</v>
      </c>
      <c r="B474" s="7" t="s">
        <v>19</v>
      </c>
      <c r="C474" s="7">
        <v>15</v>
      </c>
      <c r="D474" s="7" t="s">
        <v>37</v>
      </c>
      <c r="E474" s="7" t="s">
        <v>37</v>
      </c>
      <c r="F474" s="7" t="s">
        <v>37</v>
      </c>
      <c r="G474" s="7" t="s">
        <v>37</v>
      </c>
      <c r="H474" s="7" t="s">
        <v>37</v>
      </c>
      <c r="I474" s="7" t="s">
        <v>37</v>
      </c>
    </row>
    <row r="475" spans="1:9" ht="20.100000000000001" customHeight="1">
      <c r="A475" s="3" t="s">
        <v>72</v>
      </c>
      <c r="B475" s="7" t="s">
        <v>19</v>
      </c>
      <c r="C475" s="7">
        <v>30</v>
      </c>
      <c r="D475" s="7" t="s">
        <v>37</v>
      </c>
      <c r="E475" s="7" t="s">
        <v>37</v>
      </c>
      <c r="F475" s="7" t="s">
        <v>37</v>
      </c>
      <c r="G475" s="7" t="s">
        <v>37</v>
      </c>
      <c r="H475" s="7" t="s">
        <v>37</v>
      </c>
      <c r="I475" s="7" t="s">
        <v>37</v>
      </c>
    </row>
    <row r="476" spans="1:9" ht="20.100000000000001" customHeight="1">
      <c r="A476" s="3" t="s">
        <v>72</v>
      </c>
      <c r="B476" s="7" t="s">
        <v>19</v>
      </c>
      <c r="C476" s="7">
        <v>45</v>
      </c>
      <c r="D476" s="7" t="s">
        <v>37</v>
      </c>
      <c r="E476" s="7" t="s">
        <v>37</v>
      </c>
      <c r="F476" s="7" t="s">
        <v>37</v>
      </c>
      <c r="G476" s="7" t="s">
        <v>37</v>
      </c>
      <c r="H476" s="7" t="s">
        <v>37</v>
      </c>
      <c r="I476" s="7" t="s">
        <v>37</v>
      </c>
    </row>
    <row r="477" spans="1:9" ht="20.100000000000001" customHeight="1">
      <c r="A477" s="3" t="s">
        <v>72</v>
      </c>
      <c r="B477" t="s">
        <v>20</v>
      </c>
      <c r="C477" t="s">
        <v>9</v>
      </c>
      <c r="D477">
        <v>2860</v>
      </c>
      <c r="E477">
        <f t="shared" ref="E477:E481" si="110">26.6+273</f>
        <v>299.60000000000002</v>
      </c>
      <c r="F477">
        <f>34.8+273</f>
        <v>307.8</v>
      </c>
      <c r="G477">
        <v>293.5</v>
      </c>
      <c r="H477">
        <v>12.5</v>
      </c>
      <c r="I477">
        <f>2.125*27.5*27.5/1000</f>
        <v>1.6070312499999999</v>
      </c>
    </row>
    <row r="478" spans="1:9" ht="20.100000000000001" customHeight="1">
      <c r="A478" s="3" t="s">
        <v>72</v>
      </c>
      <c r="B478" t="s">
        <v>20</v>
      </c>
      <c r="C478">
        <v>0</v>
      </c>
      <c r="D478">
        <v>2977</v>
      </c>
      <c r="E478">
        <f t="shared" si="110"/>
        <v>299.60000000000002</v>
      </c>
      <c r="F478">
        <f>34.8+273</f>
        <v>307.8</v>
      </c>
      <c r="G478">
        <v>293.5</v>
      </c>
      <c r="H478">
        <v>12.5</v>
      </c>
      <c r="I478">
        <f t="shared" ref="I478:I484" si="111">2.125*27.5*27.5/1000</f>
        <v>1.6070312499999999</v>
      </c>
    </row>
    <row r="479" spans="1:9" ht="20.100000000000001" customHeight="1">
      <c r="A479" s="3" t="s">
        <v>72</v>
      </c>
      <c r="B479" t="s">
        <v>20</v>
      </c>
      <c r="C479">
        <v>15</v>
      </c>
      <c r="D479">
        <v>3051</v>
      </c>
      <c r="E479">
        <f t="shared" si="110"/>
        <v>299.60000000000002</v>
      </c>
      <c r="F479">
        <f>34.8+273</f>
        <v>307.8</v>
      </c>
      <c r="G479">
        <v>293.5</v>
      </c>
      <c r="H479">
        <v>12.5</v>
      </c>
      <c r="I479">
        <f t="shared" si="111"/>
        <v>1.6070312499999999</v>
      </c>
    </row>
    <row r="480" spans="1:9" ht="20.100000000000001" customHeight="1">
      <c r="A480" s="3" t="s">
        <v>72</v>
      </c>
      <c r="B480" t="s">
        <v>20</v>
      </c>
      <c r="C480">
        <v>30</v>
      </c>
      <c r="D480">
        <v>3023</v>
      </c>
      <c r="E480">
        <f t="shared" si="110"/>
        <v>299.60000000000002</v>
      </c>
      <c r="F480">
        <f>34.8+273</f>
        <v>307.8</v>
      </c>
      <c r="G480">
        <v>293.5</v>
      </c>
      <c r="H480">
        <v>12.5</v>
      </c>
      <c r="I480">
        <f t="shared" si="111"/>
        <v>1.6070312499999999</v>
      </c>
    </row>
    <row r="481" spans="1:9" ht="20.100000000000001" customHeight="1">
      <c r="A481" s="3" t="s">
        <v>72</v>
      </c>
      <c r="B481" t="s">
        <v>20</v>
      </c>
      <c r="C481">
        <v>45</v>
      </c>
      <c r="D481">
        <v>3250</v>
      </c>
      <c r="E481">
        <f t="shared" si="110"/>
        <v>299.60000000000002</v>
      </c>
      <c r="F481">
        <f>34.8+273</f>
        <v>307.8</v>
      </c>
      <c r="G481">
        <v>293.5</v>
      </c>
      <c r="H481">
        <v>12.5</v>
      </c>
      <c r="I481">
        <f t="shared" si="111"/>
        <v>1.6070312499999999</v>
      </c>
    </row>
    <row r="482" spans="1:9" ht="20.100000000000001" customHeight="1">
      <c r="A482" s="3" t="s">
        <v>72</v>
      </c>
      <c r="B482" t="s">
        <v>21</v>
      </c>
      <c r="C482" t="s">
        <v>9</v>
      </c>
      <c r="D482">
        <v>3275</v>
      </c>
      <c r="E482">
        <f>273+24.2</f>
        <v>297.2</v>
      </c>
      <c r="F482" s="7">
        <f>273+18.4</f>
        <v>291.39999999999998</v>
      </c>
      <c r="G482">
        <v>293.5</v>
      </c>
      <c r="H482">
        <v>12.5</v>
      </c>
      <c r="I482" s="7">
        <f>3.375*27.5*27.5/1000</f>
        <v>2.5523437499999999</v>
      </c>
    </row>
    <row r="483" spans="1:9" ht="20.100000000000001" customHeight="1">
      <c r="A483" s="3" t="s">
        <v>72</v>
      </c>
      <c r="B483" t="s">
        <v>21</v>
      </c>
      <c r="C483">
        <v>0</v>
      </c>
      <c r="D483">
        <v>3142</v>
      </c>
      <c r="E483">
        <f>273+24.2</f>
        <v>297.2</v>
      </c>
      <c r="F483" s="7">
        <f>273+18.4</f>
        <v>291.39999999999998</v>
      </c>
      <c r="G483">
        <v>293.5</v>
      </c>
      <c r="H483">
        <v>12.5</v>
      </c>
      <c r="I483" s="7">
        <f>3.375*27.5*27.5/1000</f>
        <v>2.5523437499999999</v>
      </c>
    </row>
    <row r="484" spans="1:9" ht="20.100000000000001" customHeight="1">
      <c r="A484" s="3" t="s">
        <v>72</v>
      </c>
      <c r="B484" t="s">
        <v>21</v>
      </c>
      <c r="C484">
        <v>15</v>
      </c>
      <c r="D484">
        <v>3591</v>
      </c>
      <c r="E484">
        <f>273+24.2</f>
        <v>297.2</v>
      </c>
      <c r="F484" s="7">
        <f>273+18.4</f>
        <v>291.39999999999998</v>
      </c>
      <c r="G484">
        <v>293.5</v>
      </c>
      <c r="H484">
        <v>12.5</v>
      </c>
      <c r="I484" s="7">
        <f>3.375*27.5*27.5/1000</f>
        <v>2.5523437499999999</v>
      </c>
    </row>
    <row r="485" spans="1:9" ht="20.100000000000001" customHeight="1">
      <c r="A485" s="3" t="s">
        <v>72</v>
      </c>
      <c r="B485" t="s">
        <v>21</v>
      </c>
      <c r="C485">
        <v>30</v>
      </c>
      <c r="D485">
        <v>3377</v>
      </c>
      <c r="E485">
        <f>273+24.2</f>
        <v>297.2</v>
      </c>
      <c r="F485" s="7">
        <f>273+18.4</f>
        <v>291.39999999999998</v>
      </c>
      <c r="G485">
        <v>293.5</v>
      </c>
      <c r="H485">
        <v>12.5</v>
      </c>
      <c r="I485" s="7">
        <f>3.375*27.5*27.5/1000</f>
        <v>2.5523437499999999</v>
      </c>
    </row>
    <row r="486" spans="1:9" ht="20.100000000000001" customHeight="1">
      <c r="A486" s="3" t="s">
        <v>72</v>
      </c>
      <c r="B486" t="s">
        <v>21</v>
      </c>
      <c r="C486">
        <v>45</v>
      </c>
      <c r="D486">
        <v>3359</v>
      </c>
      <c r="E486">
        <f>273+24.2</f>
        <v>297.2</v>
      </c>
      <c r="F486" s="7">
        <f>273+18.4</f>
        <v>291.39999999999998</v>
      </c>
      <c r="G486">
        <v>293.5</v>
      </c>
      <c r="H486">
        <v>12.5</v>
      </c>
      <c r="I486" s="7">
        <f>3.375*27.5*27.5/1000</f>
        <v>2.5523437499999999</v>
      </c>
    </row>
    <row r="487" spans="1:9" ht="20.100000000000001" customHeight="1">
      <c r="A487" s="3" t="s">
        <v>72</v>
      </c>
      <c r="B487" t="s">
        <v>22</v>
      </c>
      <c r="C487" t="s">
        <v>9</v>
      </c>
      <c r="D487">
        <v>3278</v>
      </c>
      <c r="E487">
        <f>273+24.2</f>
        <v>297.2</v>
      </c>
      <c r="F487">
        <f>273+18.2</f>
        <v>291.2</v>
      </c>
      <c r="G487">
        <v>293.5</v>
      </c>
      <c r="H487">
        <v>12.5</v>
      </c>
      <c r="I487">
        <f>1.25*27.5*27.5/1000</f>
        <v>0.9453125</v>
      </c>
    </row>
    <row r="488" spans="1:9" ht="20.100000000000001" customHeight="1">
      <c r="A488" s="3" t="s">
        <v>72</v>
      </c>
      <c r="B488" t="s">
        <v>22</v>
      </c>
      <c r="C488">
        <v>0</v>
      </c>
      <c r="D488">
        <v>3086</v>
      </c>
      <c r="E488">
        <f>273+24.2</f>
        <v>297.2</v>
      </c>
      <c r="F488">
        <f>273+18.2</f>
        <v>291.2</v>
      </c>
      <c r="G488">
        <v>293.5</v>
      </c>
      <c r="H488">
        <v>12.5</v>
      </c>
      <c r="I488">
        <f t="shared" ref="I488:I494" si="112">1.25*27.5*27.5/1000</f>
        <v>0.9453125</v>
      </c>
    </row>
    <row r="489" spans="1:9" ht="20.100000000000001" customHeight="1">
      <c r="A489" s="3" t="s">
        <v>72</v>
      </c>
      <c r="B489" t="s">
        <v>22</v>
      </c>
      <c r="C489">
        <v>15</v>
      </c>
      <c r="D489">
        <v>3388</v>
      </c>
      <c r="E489">
        <f>273+24.2</f>
        <v>297.2</v>
      </c>
      <c r="F489">
        <f>273+18.2</f>
        <v>291.2</v>
      </c>
      <c r="G489">
        <v>293.5</v>
      </c>
      <c r="H489">
        <v>12.5</v>
      </c>
      <c r="I489">
        <f t="shared" si="112"/>
        <v>0.9453125</v>
      </c>
    </row>
    <row r="490" spans="1:9" ht="20.100000000000001" customHeight="1">
      <c r="A490" s="3" t="s">
        <v>72</v>
      </c>
      <c r="B490" t="s">
        <v>22</v>
      </c>
      <c r="C490">
        <v>30</v>
      </c>
      <c r="D490">
        <v>3426</v>
      </c>
      <c r="E490">
        <f>273+24.2</f>
        <v>297.2</v>
      </c>
      <c r="F490">
        <f>273+18.2</f>
        <v>291.2</v>
      </c>
      <c r="G490">
        <v>293.5</v>
      </c>
      <c r="H490">
        <v>12.5</v>
      </c>
      <c r="I490">
        <f t="shared" si="112"/>
        <v>0.9453125</v>
      </c>
    </row>
    <row r="491" spans="1:9" ht="20.100000000000001" customHeight="1">
      <c r="A491" s="3" t="s">
        <v>72</v>
      </c>
      <c r="B491" t="s">
        <v>22</v>
      </c>
      <c r="C491">
        <v>45</v>
      </c>
      <c r="D491">
        <v>3280</v>
      </c>
      <c r="E491">
        <f>273+24.2</f>
        <v>297.2</v>
      </c>
      <c r="F491">
        <f>273+18.2</f>
        <v>291.2</v>
      </c>
      <c r="G491">
        <v>293.5</v>
      </c>
      <c r="H491">
        <v>12.5</v>
      </c>
      <c r="I491">
        <f t="shared" si="112"/>
        <v>0.9453125</v>
      </c>
    </row>
    <row r="492" spans="1:9" ht="20.100000000000001" customHeight="1">
      <c r="A492" s="3" t="s">
        <v>72</v>
      </c>
      <c r="B492" t="s">
        <v>23</v>
      </c>
      <c r="C492" t="s">
        <v>9</v>
      </c>
      <c r="D492">
        <v>3461</v>
      </c>
      <c r="E492">
        <f>273+24.2</f>
        <v>297.2</v>
      </c>
      <c r="F492">
        <f>273+19.7</f>
        <v>292.7</v>
      </c>
      <c r="G492">
        <v>293.5</v>
      </c>
      <c r="H492">
        <v>12.5</v>
      </c>
      <c r="I492">
        <f>1.375*27.5*27.5/1000</f>
        <v>1.03984375</v>
      </c>
    </row>
    <row r="493" spans="1:9" ht="20.100000000000001" customHeight="1">
      <c r="A493" s="3" t="s">
        <v>72</v>
      </c>
      <c r="B493" t="s">
        <v>23</v>
      </c>
      <c r="C493">
        <v>0</v>
      </c>
      <c r="D493">
        <v>3434</v>
      </c>
      <c r="E493">
        <f>273+24.2</f>
        <v>297.2</v>
      </c>
      <c r="F493">
        <f>273+19.7</f>
        <v>292.7</v>
      </c>
      <c r="G493">
        <v>293.5</v>
      </c>
      <c r="H493">
        <v>12.5</v>
      </c>
      <c r="I493">
        <f t="shared" ref="I493:I499" si="113">1.375*27.5*27.5/1000</f>
        <v>1.03984375</v>
      </c>
    </row>
    <row r="494" spans="1:9" ht="20.100000000000001" customHeight="1">
      <c r="A494" s="3" t="s">
        <v>72</v>
      </c>
      <c r="B494" t="s">
        <v>23</v>
      </c>
      <c r="C494">
        <v>15</v>
      </c>
      <c r="D494">
        <v>3375</v>
      </c>
      <c r="E494">
        <f>273+24.2</f>
        <v>297.2</v>
      </c>
      <c r="F494">
        <f>273+19.7</f>
        <v>292.7</v>
      </c>
      <c r="G494">
        <v>293.5</v>
      </c>
      <c r="H494">
        <v>12.5</v>
      </c>
      <c r="I494">
        <f t="shared" si="113"/>
        <v>1.03984375</v>
      </c>
    </row>
    <row r="495" spans="1:9" ht="20.100000000000001" customHeight="1">
      <c r="A495" s="3" t="s">
        <v>72</v>
      </c>
      <c r="B495" t="s">
        <v>23</v>
      </c>
      <c r="C495">
        <v>30</v>
      </c>
      <c r="D495">
        <v>3405</v>
      </c>
      <c r="E495">
        <f>273+24.2</f>
        <v>297.2</v>
      </c>
      <c r="F495">
        <f>273+19.7</f>
        <v>292.7</v>
      </c>
      <c r="G495">
        <v>293.5</v>
      </c>
      <c r="H495">
        <v>12.5</v>
      </c>
      <c r="I495">
        <f t="shared" si="113"/>
        <v>1.03984375</v>
      </c>
    </row>
    <row r="496" spans="1:9" ht="20.100000000000001" customHeight="1">
      <c r="A496" s="3" t="s">
        <v>72</v>
      </c>
      <c r="B496" t="s">
        <v>23</v>
      </c>
      <c r="C496">
        <v>45</v>
      </c>
      <c r="D496">
        <v>3344</v>
      </c>
      <c r="E496">
        <f>273+24.2</f>
        <v>297.2</v>
      </c>
      <c r="F496">
        <f>273+19.7</f>
        <v>292.7</v>
      </c>
      <c r="G496">
        <v>293.5</v>
      </c>
      <c r="H496">
        <v>12.5</v>
      </c>
      <c r="I496">
        <f t="shared" si="113"/>
        <v>1.03984375</v>
      </c>
    </row>
    <row r="497" spans="1:9" ht="20.100000000000001" customHeight="1">
      <c r="A497" s="3" t="s">
        <v>72</v>
      </c>
      <c r="B497" t="s">
        <v>24</v>
      </c>
      <c r="C497" t="s">
        <v>9</v>
      </c>
      <c r="D497">
        <v>3247</v>
      </c>
      <c r="E497">
        <f>273+24.2</f>
        <v>297.2</v>
      </c>
      <c r="F497">
        <f>19.2+273</f>
        <v>292.2</v>
      </c>
      <c r="G497">
        <v>293.5</v>
      </c>
      <c r="H497">
        <v>12.5</v>
      </c>
      <c r="I497">
        <f>4.5*27.5*27.5/1000</f>
        <v>3.4031250000000002</v>
      </c>
    </row>
    <row r="498" spans="1:9" ht="20.100000000000001" customHeight="1">
      <c r="A498" s="3" t="s">
        <v>72</v>
      </c>
      <c r="B498" t="s">
        <v>24</v>
      </c>
      <c r="C498">
        <v>0</v>
      </c>
      <c r="D498">
        <v>3280</v>
      </c>
      <c r="E498">
        <f>273+24.2</f>
        <v>297.2</v>
      </c>
      <c r="F498">
        <f>19.2+273</f>
        <v>292.2</v>
      </c>
      <c r="G498">
        <v>293.5</v>
      </c>
      <c r="H498">
        <v>12.5</v>
      </c>
      <c r="I498">
        <f t="shared" ref="I498:I504" si="114">4.5*27.5*27.5/1000</f>
        <v>3.4031250000000002</v>
      </c>
    </row>
    <row r="499" spans="1:9" ht="20.100000000000001" customHeight="1">
      <c r="A499" s="3" t="s">
        <v>72</v>
      </c>
      <c r="B499" t="s">
        <v>24</v>
      </c>
      <c r="C499">
        <v>15</v>
      </c>
      <c r="D499">
        <v>3264</v>
      </c>
      <c r="E499">
        <f>273+24.2</f>
        <v>297.2</v>
      </c>
      <c r="F499">
        <f>19.2+273</f>
        <v>292.2</v>
      </c>
      <c r="G499">
        <v>293.5</v>
      </c>
      <c r="H499">
        <v>12.5</v>
      </c>
      <c r="I499">
        <f t="shared" si="114"/>
        <v>3.4031250000000002</v>
      </c>
    </row>
    <row r="500" spans="1:9" ht="20.100000000000001" customHeight="1">
      <c r="A500" s="3" t="s">
        <v>72</v>
      </c>
      <c r="B500" t="s">
        <v>24</v>
      </c>
      <c r="C500">
        <v>30</v>
      </c>
      <c r="D500">
        <v>3514</v>
      </c>
      <c r="E500">
        <f>273+24.2</f>
        <v>297.2</v>
      </c>
      <c r="F500">
        <f>19.2+273</f>
        <v>292.2</v>
      </c>
      <c r="G500">
        <v>293.5</v>
      </c>
      <c r="H500">
        <v>12.5</v>
      </c>
      <c r="I500">
        <f t="shared" si="114"/>
        <v>3.4031250000000002</v>
      </c>
    </row>
    <row r="501" spans="1:9" ht="20.100000000000001" customHeight="1">
      <c r="A501" s="3" t="s">
        <v>72</v>
      </c>
      <c r="B501" t="s">
        <v>24</v>
      </c>
      <c r="C501">
        <v>45</v>
      </c>
      <c r="D501">
        <v>3391</v>
      </c>
      <c r="E501">
        <f>273+24.2</f>
        <v>297.2</v>
      </c>
      <c r="F501">
        <f>19.2+273</f>
        <v>292.2</v>
      </c>
      <c r="G501">
        <v>293.5</v>
      </c>
      <c r="H501">
        <v>12.5</v>
      </c>
      <c r="I501">
        <f t="shared" si="114"/>
        <v>3.4031250000000002</v>
      </c>
    </row>
    <row r="502" spans="1:9" ht="20.100000000000001" customHeight="1">
      <c r="A502" s="3" t="s">
        <v>72</v>
      </c>
      <c r="B502" t="s">
        <v>25</v>
      </c>
      <c r="C502" t="s">
        <v>9</v>
      </c>
      <c r="D502">
        <v>3265</v>
      </c>
      <c r="E502">
        <f>273+24.2</f>
        <v>297.2</v>
      </c>
      <c r="F502">
        <f>19.3+273</f>
        <v>292.3</v>
      </c>
      <c r="G502">
        <v>293.5</v>
      </c>
      <c r="H502">
        <v>4.4000000000000004</v>
      </c>
      <c r="I502">
        <f>1.875*27.5*27.5/1000</f>
        <v>1.41796875</v>
      </c>
    </row>
    <row r="503" spans="1:9" ht="20.100000000000001" customHeight="1">
      <c r="A503" s="3" t="s">
        <v>72</v>
      </c>
      <c r="B503" t="s">
        <v>25</v>
      </c>
      <c r="C503">
        <v>0</v>
      </c>
      <c r="D503">
        <v>3212</v>
      </c>
      <c r="E503">
        <f>273+24.2</f>
        <v>297.2</v>
      </c>
      <c r="F503">
        <f>19.3+273</f>
        <v>292.3</v>
      </c>
      <c r="G503">
        <v>293.5</v>
      </c>
      <c r="H503">
        <v>4.4000000000000004</v>
      </c>
      <c r="I503">
        <f t="shared" ref="I503:I509" si="115">1.875*27.5*27.5/1000</f>
        <v>1.41796875</v>
      </c>
    </row>
    <row r="504" spans="1:9" ht="20.100000000000001" customHeight="1">
      <c r="A504" s="3" t="s">
        <v>72</v>
      </c>
      <c r="B504" t="s">
        <v>25</v>
      </c>
      <c r="C504">
        <v>15</v>
      </c>
      <c r="D504">
        <v>3398</v>
      </c>
      <c r="E504">
        <f>273+24.2</f>
        <v>297.2</v>
      </c>
      <c r="F504">
        <f>19.3+273</f>
        <v>292.3</v>
      </c>
      <c r="G504">
        <v>293.5</v>
      </c>
      <c r="H504">
        <v>4.4000000000000004</v>
      </c>
      <c r="I504">
        <f t="shared" si="115"/>
        <v>1.41796875</v>
      </c>
    </row>
    <row r="505" spans="1:9" ht="20.100000000000001" customHeight="1">
      <c r="A505" s="3" t="s">
        <v>72</v>
      </c>
      <c r="B505" t="s">
        <v>25</v>
      </c>
      <c r="C505">
        <v>30</v>
      </c>
      <c r="D505">
        <v>3325</v>
      </c>
      <c r="E505">
        <f>273+24.2</f>
        <v>297.2</v>
      </c>
      <c r="F505">
        <f>19.3+273</f>
        <v>292.3</v>
      </c>
      <c r="G505">
        <v>293.5</v>
      </c>
      <c r="H505">
        <v>4.4000000000000004</v>
      </c>
      <c r="I505">
        <f t="shared" si="115"/>
        <v>1.41796875</v>
      </c>
    </row>
    <row r="506" spans="1:9" ht="20.100000000000001" customHeight="1">
      <c r="A506" s="3" t="s">
        <v>72</v>
      </c>
      <c r="B506" t="s">
        <v>25</v>
      </c>
      <c r="C506">
        <v>45</v>
      </c>
      <c r="D506">
        <v>3277</v>
      </c>
      <c r="E506">
        <f>273+24.2</f>
        <v>297.2</v>
      </c>
      <c r="F506">
        <f>19.3+273</f>
        <v>292.3</v>
      </c>
      <c r="G506">
        <v>293.5</v>
      </c>
      <c r="H506">
        <v>4.4000000000000004</v>
      </c>
      <c r="I506">
        <f t="shared" si="115"/>
        <v>1.41796875</v>
      </c>
    </row>
    <row r="507" spans="1:9" ht="20.100000000000001" customHeight="1">
      <c r="A507" s="3" t="s">
        <v>72</v>
      </c>
      <c r="B507" t="s">
        <v>26</v>
      </c>
      <c r="C507" t="s">
        <v>9</v>
      </c>
      <c r="D507">
        <v>3479</v>
      </c>
      <c r="E507">
        <f>273+24.2</f>
        <v>297.2</v>
      </c>
      <c r="F507">
        <f>19.7+273</f>
        <v>292.7</v>
      </c>
      <c r="G507">
        <v>293.5</v>
      </c>
      <c r="H507">
        <v>12.5</v>
      </c>
      <c r="I507">
        <f>1.875*27.5*27.5/1000</f>
        <v>1.41796875</v>
      </c>
    </row>
    <row r="508" spans="1:9" ht="20.100000000000001" customHeight="1">
      <c r="A508" s="3" t="s">
        <v>72</v>
      </c>
      <c r="B508" t="s">
        <v>26</v>
      </c>
      <c r="C508">
        <v>0</v>
      </c>
      <c r="D508">
        <v>3468</v>
      </c>
      <c r="E508">
        <f>273+24.2</f>
        <v>297.2</v>
      </c>
      <c r="F508">
        <f>19.7+273</f>
        <v>292.7</v>
      </c>
      <c r="G508">
        <v>293.5</v>
      </c>
      <c r="H508">
        <v>12.5</v>
      </c>
      <c r="I508">
        <f t="shared" ref="I508:I514" si="116">1.875*27.5*27.5/1000</f>
        <v>1.41796875</v>
      </c>
    </row>
    <row r="509" spans="1:9" ht="20.100000000000001" customHeight="1">
      <c r="A509" s="3" t="s">
        <v>72</v>
      </c>
      <c r="B509" t="s">
        <v>26</v>
      </c>
      <c r="C509">
        <v>15</v>
      </c>
      <c r="D509">
        <v>3442</v>
      </c>
      <c r="E509">
        <f>273+24.2</f>
        <v>297.2</v>
      </c>
      <c r="F509">
        <f>19.7+273</f>
        <v>292.7</v>
      </c>
      <c r="G509">
        <v>293.5</v>
      </c>
      <c r="H509">
        <v>12.5</v>
      </c>
      <c r="I509">
        <f t="shared" si="116"/>
        <v>1.41796875</v>
      </c>
    </row>
    <row r="510" spans="1:9" ht="20.100000000000001" customHeight="1">
      <c r="A510" s="3" t="s">
        <v>72</v>
      </c>
      <c r="B510" t="s">
        <v>26</v>
      </c>
      <c r="C510">
        <v>30</v>
      </c>
      <c r="D510">
        <v>3427</v>
      </c>
      <c r="E510">
        <f>273+24.2</f>
        <v>297.2</v>
      </c>
      <c r="F510">
        <f>19.7+273</f>
        <v>292.7</v>
      </c>
      <c r="G510">
        <v>293.5</v>
      </c>
      <c r="H510">
        <v>12.5</v>
      </c>
      <c r="I510">
        <f t="shared" si="116"/>
        <v>1.41796875</v>
      </c>
    </row>
    <row r="511" spans="1:9" ht="20.100000000000001" customHeight="1">
      <c r="A511" s="3" t="s">
        <v>72</v>
      </c>
      <c r="B511" t="s">
        <v>26</v>
      </c>
      <c r="C511">
        <v>45</v>
      </c>
      <c r="D511">
        <v>3356</v>
      </c>
      <c r="E511">
        <f>273+24.2</f>
        <v>297.2</v>
      </c>
      <c r="F511">
        <f>19.7+273</f>
        <v>292.7</v>
      </c>
      <c r="G511">
        <v>293.5</v>
      </c>
      <c r="H511">
        <v>12.5</v>
      </c>
      <c r="I511">
        <f t="shared" si="116"/>
        <v>1.41796875</v>
      </c>
    </row>
    <row r="512" spans="1:9" ht="20.100000000000001" customHeight="1">
      <c r="A512" s="3" t="s">
        <v>72</v>
      </c>
      <c r="B512" t="s">
        <v>27</v>
      </c>
      <c r="C512" t="s">
        <v>9</v>
      </c>
      <c r="D512">
        <v>4256</v>
      </c>
      <c r="E512">
        <f>24.5+273</f>
        <v>297.5</v>
      </c>
      <c r="F512">
        <f>19.3+273</f>
        <v>292.3</v>
      </c>
      <c r="G512">
        <v>293.5</v>
      </c>
      <c r="H512">
        <v>12.5</v>
      </c>
      <c r="I512">
        <f>1.625*27.5*27.5/1000</f>
        <v>1.2289062500000001</v>
      </c>
    </row>
    <row r="513" spans="1:9" ht="20.100000000000001" customHeight="1">
      <c r="A513" s="3" t="s">
        <v>72</v>
      </c>
      <c r="B513" t="s">
        <v>27</v>
      </c>
      <c r="C513">
        <v>0</v>
      </c>
      <c r="D513">
        <v>4021</v>
      </c>
      <c r="E513">
        <f>24.5+273</f>
        <v>297.5</v>
      </c>
      <c r="F513">
        <f>19.3+273</f>
        <v>292.3</v>
      </c>
      <c r="G513">
        <v>293.5</v>
      </c>
      <c r="H513">
        <v>12.5</v>
      </c>
      <c r="I513">
        <f t="shared" ref="I513:I519" si="117">1.625*27.5*27.5/1000</f>
        <v>1.2289062500000001</v>
      </c>
    </row>
    <row r="514" spans="1:9" ht="20.100000000000001" customHeight="1">
      <c r="A514" s="3" t="s">
        <v>72</v>
      </c>
      <c r="B514" t="s">
        <v>27</v>
      </c>
      <c r="C514">
        <v>15</v>
      </c>
      <c r="D514">
        <v>3941</v>
      </c>
      <c r="E514">
        <f>24.5+273</f>
        <v>297.5</v>
      </c>
      <c r="F514">
        <f>19.3+273</f>
        <v>292.3</v>
      </c>
      <c r="G514">
        <v>293.5</v>
      </c>
      <c r="H514">
        <v>12.5</v>
      </c>
      <c r="I514">
        <f t="shared" si="117"/>
        <v>1.2289062500000001</v>
      </c>
    </row>
    <row r="515" spans="1:9" ht="20.100000000000001" customHeight="1">
      <c r="A515" s="3" t="s">
        <v>72</v>
      </c>
      <c r="B515" t="s">
        <v>27</v>
      </c>
      <c r="C515">
        <v>30</v>
      </c>
      <c r="D515">
        <f>(3895+3985)/2</f>
        <v>3940</v>
      </c>
      <c r="E515">
        <f>24.5+273</f>
        <v>297.5</v>
      </c>
      <c r="F515">
        <f>19.3+273</f>
        <v>292.3</v>
      </c>
      <c r="G515">
        <v>293.5</v>
      </c>
      <c r="H515">
        <v>12.5</v>
      </c>
      <c r="I515">
        <f t="shared" si="117"/>
        <v>1.2289062500000001</v>
      </c>
    </row>
    <row r="516" spans="1:9" ht="20.100000000000001" customHeight="1">
      <c r="A516" s="3" t="s">
        <v>72</v>
      </c>
      <c r="B516" t="s">
        <v>27</v>
      </c>
      <c r="C516">
        <v>45</v>
      </c>
      <c r="D516">
        <f>(3813+3764)/2</f>
        <v>3788.5</v>
      </c>
      <c r="E516">
        <f>24.5+273</f>
        <v>297.5</v>
      </c>
      <c r="F516">
        <f>19.3+273</f>
        <v>292.3</v>
      </c>
      <c r="G516">
        <v>293.5</v>
      </c>
      <c r="H516">
        <v>12.5</v>
      </c>
      <c r="I516">
        <f t="shared" si="117"/>
        <v>1.2289062500000001</v>
      </c>
    </row>
    <row r="517" spans="1:9" ht="20.100000000000001" customHeight="1">
      <c r="A517" s="3" t="s">
        <v>72</v>
      </c>
      <c r="B517" t="s">
        <v>28</v>
      </c>
      <c r="C517" t="s">
        <v>9</v>
      </c>
      <c r="D517">
        <v>4352</v>
      </c>
      <c r="E517">
        <f>24.5+273</f>
        <v>297.5</v>
      </c>
      <c r="F517">
        <f>19.5+273</f>
        <v>292.5</v>
      </c>
      <c r="G517">
        <v>293.5</v>
      </c>
      <c r="H517">
        <v>12.5</v>
      </c>
      <c r="I517">
        <f>1.875*27.5*27.5/1000</f>
        <v>1.41796875</v>
      </c>
    </row>
    <row r="518" spans="1:9" ht="20.100000000000001" customHeight="1">
      <c r="A518" s="3" t="s">
        <v>72</v>
      </c>
      <c r="B518" t="s">
        <v>28</v>
      </c>
      <c r="C518">
        <v>0</v>
      </c>
      <c r="D518">
        <v>3887</v>
      </c>
      <c r="E518">
        <f>24.5+273</f>
        <v>297.5</v>
      </c>
      <c r="F518">
        <f>19.5+273</f>
        <v>292.5</v>
      </c>
      <c r="G518">
        <v>293.5</v>
      </c>
      <c r="H518">
        <v>12.5</v>
      </c>
      <c r="I518">
        <f t="shared" ref="I518:I524" si="118">1.875*27.5*27.5/1000</f>
        <v>1.41796875</v>
      </c>
    </row>
    <row r="519" spans="1:9" ht="20.100000000000001" customHeight="1">
      <c r="A519" s="3" t="s">
        <v>72</v>
      </c>
      <c r="B519" t="s">
        <v>28</v>
      </c>
      <c r="C519">
        <v>15</v>
      </c>
      <c r="D519">
        <v>3823</v>
      </c>
      <c r="E519">
        <f>24.5+273</f>
        <v>297.5</v>
      </c>
      <c r="F519">
        <f>19.5+273</f>
        <v>292.5</v>
      </c>
      <c r="G519">
        <v>293.5</v>
      </c>
      <c r="H519">
        <v>12.5</v>
      </c>
      <c r="I519">
        <f t="shared" si="118"/>
        <v>1.41796875</v>
      </c>
    </row>
    <row r="520" spans="1:9" ht="20.100000000000001" customHeight="1">
      <c r="A520" s="3" t="s">
        <v>72</v>
      </c>
      <c r="B520" t="s">
        <v>28</v>
      </c>
      <c r="C520">
        <v>30</v>
      </c>
      <c r="D520">
        <v>4065</v>
      </c>
      <c r="E520">
        <f>24.5+273</f>
        <v>297.5</v>
      </c>
      <c r="F520">
        <f>19.5+273</f>
        <v>292.5</v>
      </c>
      <c r="G520">
        <v>293.5</v>
      </c>
      <c r="H520">
        <v>12.5</v>
      </c>
      <c r="I520">
        <f t="shared" si="118"/>
        <v>1.41796875</v>
      </c>
    </row>
    <row r="521" spans="1:9" ht="20.100000000000001" customHeight="1">
      <c r="A521" s="3" t="s">
        <v>72</v>
      </c>
      <c r="B521" t="s">
        <v>28</v>
      </c>
      <c r="C521">
        <v>45</v>
      </c>
      <c r="D521">
        <v>3541</v>
      </c>
      <c r="E521">
        <f>24.5+273</f>
        <v>297.5</v>
      </c>
      <c r="F521">
        <f>19.5+273</f>
        <v>292.5</v>
      </c>
      <c r="G521">
        <v>293.5</v>
      </c>
      <c r="H521">
        <v>12.5</v>
      </c>
      <c r="I521">
        <f t="shared" si="118"/>
        <v>1.41796875</v>
      </c>
    </row>
    <row r="522" spans="1:9" ht="20.100000000000001" customHeight="1">
      <c r="A522" s="3" t="s">
        <v>72</v>
      </c>
      <c r="B522" t="s">
        <v>29</v>
      </c>
      <c r="C522" t="s">
        <v>9</v>
      </c>
      <c r="D522">
        <v>3298</v>
      </c>
      <c r="E522">
        <f>24.5+273</f>
        <v>297.5</v>
      </c>
      <c r="F522">
        <f>273+18.7</f>
        <v>291.7</v>
      </c>
      <c r="G522">
        <v>293.5</v>
      </c>
      <c r="H522">
        <v>12.5</v>
      </c>
      <c r="I522">
        <f>0.375*27.5*27.5/1000</f>
        <v>0.28359374999999998</v>
      </c>
    </row>
    <row r="523" spans="1:9" ht="20.100000000000001" customHeight="1">
      <c r="A523" s="3" t="s">
        <v>72</v>
      </c>
      <c r="B523" t="s">
        <v>29</v>
      </c>
      <c r="C523">
        <v>0</v>
      </c>
      <c r="D523">
        <v>3599</v>
      </c>
      <c r="E523">
        <f>24.5+273</f>
        <v>297.5</v>
      </c>
      <c r="F523">
        <f>273+18.7</f>
        <v>291.7</v>
      </c>
      <c r="G523">
        <v>293.5</v>
      </c>
      <c r="H523">
        <v>12.5</v>
      </c>
      <c r="I523">
        <f t="shared" ref="I523:I529" si="119">0.375*27.5*27.5/1000</f>
        <v>0.28359374999999998</v>
      </c>
    </row>
    <row r="524" spans="1:9" ht="20.100000000000001" customHeight="1">
      <c r="A524" s="3" t="s">
        <v>72</v>
      </c>
      <c r="B524" t="s">
        <v>29</v>
      </c>
      <c r="C524">
        <v>15</v>
      </c>
      <c r="D524">
        <v>3636</v>
      </c>
      <c r="E524">
        <f>24.5+273</f>
        <v>297.5</v>
      </c>
      <c r="F524">
        <f>273+18.7</f>
        <v>291.7</v>
      </c>
      <c r="G524">
        <v>293.5</v>
      </c>
      <c r="H524">
        <v>12.5</v>
      </c>
      <c r="I524">
        <f t="shared" si="119"/>
        <v>0.28359374999999998</v>
      </c>
    </row>
    <row r="525" spans="1:9" ht="20.100000000000001" customHeight="1">
      <c r="A525" s="3" t="s">
        <v>72</v>
      </c>
      <c r="B525" t="s">
        <v>29</v>
      </c>
      <c r="C525">
        <v>30</v>
      </c>
      <c r="D525">
        <v>3549</v>
      </c>
      <c r="E525">
        <f>24.5+273</f>
        <v>297.5</v>
      </c>
      <c r="F525">
        <f>273+18.7</f>
        <v>291.7</v>
      </c>
      <c r="G525">
        <v>293.5</v>
      </c>
      <c r="H525">
        <v>12.5</v>
      </c>
      <c r="I525">
        <f t="shared" si="119"/>
        <v>0.28359374999999998</v>
      </c>
    </row>
    <row r="526" spans="1:9" ht="20.100000000000001" customHeight="1">
      <c r="A526" s="3" t="s">
        <v>72</v>
      </c>
      <c r="B526" t="s">
        <v>29</v>
      </c>
      <c r="C526">
        <v>45</v>
      </c>
      <c r="D526">
        <v>3749</v>
      </c>
      <c r="E526">
        <f>24.5+273</f>
        <v>297.5</v>
      </c>
      <c r="F526">
        <f>273+18.7</f>
        <v>291.7</v>
      </c>
      <c r="G526">
        <v>293.5</v>
      </c>
      <c r="H526">
        <v>12.5</v>
      </c>
      <c r="I526">
        <f t="shared" si="119"/>
        <v>0.28359374999999998</v>
      </c>
    </row>
    <row r="527" spans="1:9" ht="20.100000000000001" customHeight="1">
      <c r="A527" s="3" t="s">
        <v>72</v>
      </c>
      <c r="B527" t="s">
        <v>30</v>
      </c>
      <c r="C527" t="s">
        <v>9</v>
      </c>
      <c r="D527">
        <v>3415</v>
      </c>
      <c r="E527">
        <f>24.5+273</f>
        <v>297.5</v>
      </c>
      <c r="F527">
        <f>20.6+273</f>
        <v>293.60000000000002</v>
      </c>
      <c r="G527">
        <v>293.5</v>
      </c>
      <c r="H527">
        <v>4.4000000000000004</v>
      </c>
      <c r="I527">
        <f>3*27.5*27.5/1000</f>
        <v>2.2687499999999998</v>
      </c>
    </row>
    <row r="528" spans="1:9" ht="20.100000000000001" customHeight="1">
      <c r="A528" s="3" t="s">
        <v>72</v>
      </c>
      <c r="B528" t="s">
        <v>30</v>
      </c>
      <c r="C528">
        <v>0</v>
      </c>
      <c r="D528">
        <v>3305</v>
      </c>
      <c r="E528">
        <f>24.5+273</f>
        <v>297.5</v>
      </c>
      <c r="F528">
        <f>20.6+273</f>
        <v>293.60000000000002</v>
      </c>
      <c r="G528">
        <v>293.5</v>
      </c>
      <c r="H528">
        <v>4.4000000000000004</v>
      </c>
      <c r="I528">
        <f t="shared" ref="I528:I534" si="120">3*27.5*27.5/1000</f>
        <v>2.2687499999999998</v>
      </c>
    </row>
    <row r="529" spans="1:9" ht="20.100000000000001" customHeight="1">
      <c r="A529" s="3" t="s">
        <v>72</v>
      </c>
      <c r="B529" t="s">
        <v>30</v>
      </c>
      <c r="C529">
        <v>15</v>
      </c>
      <c r="D529">
        <v>3333</v>
      </c>
      <c r="E529">
        <f>24.5+273</f>
        <v>297.5</v>
      </c>
      <c r="F529">
        <f>20.6+273</f>
        <v>293.60000000000002</v>
      </c>
      <c r="G529">
        <v>293.5</v>
      </c>
      <c r="H529">
        <v>4.4000000000000004</v>
      </c>
      <c r="I529">
        <f t="shared" si="120"/>
        <v>2.2687499999999998</v>
      </c>
    </row>
    <row r="530" spans="1:9" ht="20.100000000000001" customHeight="1">
      <c r="A530" s="3" t="s">
        <v>72</v>
      </c>
      <c r="B530" t="s">
        <v>30</v>
      </c>
      <c r="C530">
        <v>30</v>
      </c>
      <c r="D530">
        <v>3565</v>
      </c>
      <c r="E530">
        <f>24.5+273</f>
        <v>297.5</v>
      </c>
      <c r="F530">
        <f>20.6+273</f>
        <v>293.60000000000002</v>
      </c>
      <c r="G530">
        <v>293.5</v>
      </c>
      <c r="H530">
        <v>4.4000000000000004</v>
      </c>
      <c r="I530">
        <f t="shared" si="120"/>
        <v>2.2687499999999998</v>
      </c>
    </row>
    <row r="531" spans="1:9" ht="20.100000000000001" customHeight="1">
      <c r="A531" s="3" t="s">
        <v>72</v>
      </c>
      <c r="B531" t="s">
        <v>30</v>
      </c>
      <c r="C531">
        <v>45</v>
      </c>
      <c r="D531">
        <v>3453</v>
      </c>
      <c r="E531">
        <f>24.5+273</f>
        <v>297.5</v>
      </c>
      <c r="F531">
        <f>20.6+273</f>
        <v>293.60000000000002</v>
      </c>
      <c r="G531">
        <v>293.5</v>
      </c>
      <c r="H531">
        <v>4.4000000000000004</v>
      </c>
      <c r="I531">
        <f t="shared" si="120"/>
        <v>2.2687499999999998</v>
      </c>
    </row>
    <row r="532" spans="1:9" ht="20.100000000000001" customHeight="1">
      <c r="A532" s="3" t="s">
        <v>72</v>
      </c>
      <c r="B532" t="s">
        <v>31</v>
      </c>
      <c r="C532" t="s">
        <v>9</v>
      </c>
      <c r="D532">
        <v>3707</v>
      </c>
      <c r="E532">
        <f>24.5+273</f>
        <v>297.5</v>
      </c>
      <c r="F532">
        <f>20.8+273</f>
        <v>293.8</v>
      </c>
      <c r="G532">
        <v>293.5</v>
      </c>
      <c r="H532">
        <v>12.5</v>
      </c>
      <c r="I532">
        <f>3.5*27.5*27.5/1000</f>
        <v>2.6468750000000001</v>
      </c>
    </row>
    <row r="533" spans="1:9" ht="20.100000000000001" customHeight="1">
      <c r="A533" s="3" t="s">
        <v>72</v>
      </c>
      <c r="B533" t="s">
        <v>31</v>
      </c>
      <c r="C533">
        <v>0</v>
      </c>
      <c r="D533">
        <v>3394</v>
      </c>
      <c r="E533">
        <f>24.5+273</f>
        <v>297.5</v>
      </c>
      <c r="F533">
        <f>20.8+273</f>
        <v>293.8</v>
      </c>
      <c r="G533">
        <v>293.5</v>
      </c>
      <c r="H533">
        <v>12.5</v>
      </c>
      <c r="I533">
        <f t="shared" ref="I533:I539" si="121">3.5*27.5*27.5/1000</f>
        <v>2.6468750000000001</v>
      </c>
    </row>
    <row r="534" spans="1:9" ht="20.100000000000001" customHeight="1">
      <c r="A534" s="3" t="s">
        <v>72</v>
      </c>
      <c r="B534" t="s">
        <v>31</v>
      </c>
      <c r="C534">
        <v>15</v>
      </c>
      <c r="D534">
        <v>3561</v>
      </c>
      <c r="E534">
        <f>24.5+273</f>
        <v>297.5</v>
      </c>
      <c r="F534">
        <f>20.8+273</f>
        <v>293.8</v>
      </c>
      <c r="G534">
        <v>293.5</v>
      </c>
      <c r="H534">
        <v>12.5</v>
      </c>
      <c r="I534">
        <f t="shared" si="121"/>
        <v>2.6468750000000001</v>
      </c>
    </row>
    <row r="535" spans="1:9" ht="20.100000000000001" customHeight="1">
      <c r="A535" s="3" t="s">
        <v>72</v>
      </c>
      <c r="B535" t="s">
        <v>31</v>
      </c>
      <c r="C535">
        <v>30</v>
      </c>
      <c r="D535">
        <v>3380</v>
      </c>
      <c r="E535">
        <f>24.5+273</f>
        <v>297.5</v>
      </c>
      <c r="F535">
        <f>20.8+273</f>
        <v>293.8</v>
      </c>
      <c r="G535">
        <v>293.5</v>
      </c>
      <c r="H535">
        <v>12.5</v>
      </c>
      <c r="I535">
        <f t="shared" si="121"/>
        <v>2.6468750000000001</v>
      </c>
    </row>
    <row r="536" spans="1:9" ht="20.100000000000001" customHeight="1">
      <c r="A536" s="3" t="s">
        <v>72</v>
      </c>
      <c r="B536" t="s">
        <v>31</v>
      </c>
      <c r="C536">
        <v>45</v>
      </c>
      <c r="D536">
        <v>3405</v>
      </c>
      <c r="E536">
        <f>24.5+273</f>
        <v>297.5</v>
      </c>
      <c r="F536">
        <f>20.8+273</f>
        <v>293.8</v>
      </c>
      <c r="G536">
        <v>293.5</v>
      </c>
      <c r="H536">
        <v>12.5</v>
      </c>
      <c r="I536">
        <f t="shared" si="121"/>
        <v>2.6468750000000001</v>
      </c>
    </row>
    <row r="537" spans="1:9" ht="20.100000000000001" customHeight="1">
      <c r="A537" s="3" t="s">
        <v>72</v>
      </c>
      <c r="B537" t="s">
        <v>32</v>
      </c>
      <c r="C537" t="s">
        <v>9</v>
      </c>
      <c r="D537">
        <v>3575</v>
      </c>
      <c r="E537">
        <f>24.5+273</f>
        <v>297.5</v>
      </c>
      <c r="F537">
        <f>20.4+273</f>
        <v>293.39999999999998</v>
      </c>
      <c r="G537">
        <v>293.5</v>
      </c>
      <c r="H537">
        <v>12.5</v>
      </c>
      <c r="I537">
        <f>0.875*27.5*27.5/1000</f>
        <v>0.66171875000000002</v>
      </c>
    </row>
    <row r="538" spans="1:9" ht="20.100000000000001" customHeight="1">
      <c r="A538" s="3" t="s">
        <v>72</v>
      </c>
      <c r="B538" t="s">
        <v>32</v>
      </c>
      <c r="C538">
        <v>0</v>
      </c>
      <c r="D538">
        <v>3556</v>
      </c>
      <c r="E538">
        <f>24.5+273</f>
        <v>297.5</v>
      </c>
      <c r="F538">
        <f>20.4+273</f>
        <v>293.39999999999998</v>
      </c>
      <c r="G538">
        <v>293.5</v>
      </c>
      <c r="H538">
        <v>12.5</v>
      </c>
      <c r="I538">
        <f t="shared" ref="I538:I544" si="122">0.875*27.5*27.5/1000</f>
        <v>0.66171875000000002</v>
      </c>
    </row>
    <row r="539" spans="1:9" ht="20.100000000000001" customHeight="1">
      <c r="A539" s="3" t="s">
        <v>72</v>
      </c>
      <c r="B539" t="s">
        <v>32</v>
      </c>
      <c r="C539">
        <v>15</v>
      </c>
      <c r="D539">
        <v>3607</v>
      </c>
      <c r="E539">
        <f>24.5+273</f>
        <v>297.5</v>
      </c>
      <c r="F539">
        <f>20.4+273</f>
        <v>293.39999999999998</v>
      </c>
      <c r="G539">
        <v>293.5</v>
      </c>
      <c r="H539">
        <v>12.5</v>
      </c>
      <c r="I539">
        <f t="shared" si="122"/>
        <v>0.66171875000000002</v>
      </c>
    </row>
    <row r="540" spans="1:9" ht="20.100000000000001" customHeight="1">
      <c r="A540" s="3" t="s">
        <v>72</v>
      </c>
      <c r="B540" t="s">
        <v>32</v>
      </c>
      <c r="C540">
        <v>30</v>
      </c>
      <c r="D540">
        <v>3524</v>
      </c>
      <c r="E540">
        <f>24.5+273</f>
        <v>297.5</v>
      </c>
      <c r="F540">
        <f>20.4+273</f>
        <v>293.39999999999998</v>
      </c>
      <c r="G540">
        <v>293.5</v>
      </c>
      <c r="H540">
        <v>12.5</v>
      </c>
      <c r="I540">
        <f t="shared" si="122"/>
        <v>0.66171875000000002</v>
      </c>
    </row>
    <row r="541" spans="1:9" ht="20.100000000000001" customHeight="1">
      <c r="A541" s="3" t="s">
        <v>72</v>
      </c>
      <c r="B541" t="s">
        <v>32</v>
      </c>
      <c r="C541">
        <v>45</v>
      </c>
      <c r="D541">
        <v>3465</v>
      </c>
      <c r="E541">
        <f>24.5+273</f>
        <v>297.5</v>
      </c>
      <c r="F541">
        <f>20.4+273</f>
        <v>293.39999999999998</v>
      </c>
      <c r="G541">
        <v>293.5</v>
      </c>
      <c r="H541">
        <v>12.5</v>
      </c>
      <c r="I541">
        <f t="shared" si="122"/>
        <v>0.66171875000000002</v>
      </c>
    </row>
    <row r="542" spans="1:9" ht="20.100000000000001" customHeight="1">
      <c r="A542" s="3" t="s">
        <v>72</v>
      </c>
      <c r="B542" s="7" t="s">
        <v>33</v>
      </c>
      <c r="C542" s="7" t="s">
        <v>9</v>
      </c>
      <c r="D542" s="7" t="s">
        <v>37</v>
      </c>
      <c r="E542" s="10" t="s">
        <v>37</v>
      </c>
      <c r="F542" s="10" t="s">
        <v>37</v>
      </c>
      <c r="G542" s="10" t="s">
        <v>37</v>
      </c>
      <c r="H542" s="10" t="s">
        <v>37</v>
      </c>
      <c r="I542" s="10" t="s">
        <v>37</v>
      </c>
    </row>
    <row r="543" spans="1:9" ht="20.100000000000001" customHeight="1">
      <c r="A543" s="3" t="s">
        <v>72</v>
      </c>
      <c r="B543" s="7" t="s">
        <v>33</v>
      </c>
      <c r="C543" s="7">
        <v>0</v>
      </c>
      <c r="D543" s="7" t="s">
        <v>37</v>
      </c>
      <c r="E543" s="10" t="s">
        <v>37</v>
      </c>
      <c r="F543" s="10" t="s">
        <v>37</v>
      </c>
      <c r="G543" s="10" t="s">
        <v>37</v>
      </c>
      <c r="H543" s="10" t="s">
        <v>37</v>
      </c>
      <c r="I543" s="10" t="s">
        <v>37</v>
      </c>
    </row>
    <row r="544" spans="1:9" ht="20.100000000000001" customHeight="1">
      <c r="A544" s="3" t="s">
        <v>72</v>
      </c>
      <c r="B544" s="7" t="s">
        <v>33</v>
      </c>
      <c r="C544" s="7">
        <v>15</v>
      </c>
      <c r="D544" s="7" t="s">
        <v>37</v>
      </c>
      <c r="E544" s="10" t="s">
        <v>37</v>
      </c>
      <c r="F544" s="10" t="s">
        <v>37</v>
      </c>
      <c r="G544" s="10" t="s">
        <v>37</v>
      </c>
      <c r="H544" s="10" t="s">
        <v>37</v>
      </c>
      <c r="I544" s="10" t="s">
        <v>37</v>
      </c>
    </row>
    <row r="545" spans="1:9" ht="20.100000000000001" customHeight="1">
      <c r="A545" s="3" t="s">
        <v>72</v>
      </c>
      <c r="B545" s="7" t="s">
        <v>33</v>
      </c>
      <c r="C545" s="7">
        <v>30</v>
      </c>
      <c r="D545" s="7" t="s">
        <v>37</v>
      </c>
      <c r="E545" s="10" t="s">
        <v>37</v>
      </c>
      <c r="F545" s="10" t="s">
        <v>37</v>
      </c>
      <c r="G545" s="10" t="s">
        <v>37</v>
      </c>
      <c r="H545" s="10" t="s">
        <v>37</v>
      </c>
      <c r="I545" s="10" t="s">
        <v>37</v>
      </c>
    </row>
    <row r="546" spans="1:9" ht="20.100000000000001" customHeight="1">
      <c r="A546" s="3" t="s">
        <v>72</v>
      </c>
      <c r="B546" s="7" t="s">
        <v>33</v>
      </c>
      <c r="C546" s="7">
        <v>45</v>
      </c>
      <c r="D546" s="7" t="s">
        <v>37</v>
      </c>
      <c r="E546" s="10" t="s">
        <v>37</v>
      </c>
      <c r="F546" s="10" t="s">
        <v>37</v>
      </c>
      <c r="G546" s="10" t="s">
        <v>37</v>
      </c>
      <c r="H546" s="10" t="s">
        <v>37</v>
      </c>
      <c r="I546" s="10" t="s">
        <v>37</v>
      </c>
    </row>
    <row r="547" spans="1:9" ht="20.100000000000001" customHeight="1">
      <c r="A547" s="3" t="s">
        <v>72</v>
      </c>
      <c r="B547" s="7" t="s">
        <v>34</v>
      </c>
      <c r="C547" s="7" t="s">
        <v>9</v>
      </c>
      <c r="D547" s="7" t="s">
        <v>37</v>
      </c>
      <c r="E547" s="10" t="s">
        <v>37</v>
      </c>
      <c r="F547" s="10" t="s">
        <v>37</v>
      </c>
      <c r="G547" s="10" t="s">
        <v>37</v>
      </c>
      <c r="H547" s="10" t="s">
        <v>37</v>
      </c>
      <c r="I547" s="10" t="s">
        <v>37</v>
      </c>
    </row>
    <row r="548" spans="1:9" ht="20.100000000000001" customHeight="1">
      <c r="A548" s="3" t="s">
        <v>72</v>
      </c>
      <c r="B548" s="7" t="s">
        <v>34</v>
      </c>
      <c r="C548" s="7">
        <v>0</v>
      </c>
      <c r="D548" s="7" t="s">
        <v>37</v>
      </c>
      <c r="E548" s="10" t="s">
        <v>37</v>
      </c>
      <c r="F548" s="10" t="s">
        <v>37</v>
      </c>
      <c r="G548" s="10" t="s">
        <v>37</v>
      </c>
      <c r="H548" s="10" t="s">
        <v>37</v>
      </c>
      <c r="I548" s="10" t="s">
        <v>37</v>
      </c>
    </row>
    <row r="549" spans="1:9" ht="20.100000000000001" customHeight="1">
      <c r="A549" s="3" t="s">
        <v>72</v>
      </c>
      <c r="B549" s="7" t="s">
        <v>34</v>
      </c>
      <c r="C549" s="7">
        <v>15</v>
      </c>
      <c r="D549" s="7" t="s">
        <v>37</v>
      </c>
      <c r="E549" s="10" t="s">
        <v>37</v>
      </c>
      <c r="F549" s="10" t="s">
        <v>37</v>
      </c>
      <c r="G549" s="10" t="s">
        <v>37</v>
      </c>
      <c r="H549" s="10" t="s">
        <v>37</v>
      </c>
      <c r="I549" s="10" t="s">
        <v>37</v>
      </c>
    </row>
    <row r="550" spans="1:9" ht="20.100000000000001" customHeight="1">
      <c r="A550" s="3" t="s">
        <v>72</v>
      </c>
      <c r="B550" s="7" t="s">
        <v>34</v>
      </c>
      <c r="C550" s="7">
        <v>30</v>
      </c>
      <c r="D550" s="7" t="s">
        <v>37</v>
      </c>
      <c r="E550" s="10" t="s">
        <v>37</v>
      </c>
      <c r="F550" s="10" t="s">
        <v>37</v>
      </c>
      <c r="G550" s="10" t="s">
        <v>37</v>
      </c>
      <c r="H550" s="10" t="s">
        <v>37</v>
      </c>
      <c r="I550" s="10" t="s">
        <v>37</v>
      </c>
    </row>
    <row r="551" spans="1:9" ht="20.100000000000001" customHeight="1">
      <c r="A551" s="3" t="s">
        <v>72</v>
      </c>
      <c r="B551" s="7" t="s">
        <v>34</v>
      </c>
      <c r="C551" s="7">
        <v>45</v>
      </c>
      <c r="D551" s="7" t="s">
        <v>37</v>
      </c>
      <c r="E551" s="10" t="s">
        <v>37</v>
      </c>
      <c r="F551" s="10" t="s">
        <v>37</v>
      </c>
      <c r="G551" s="10" t="s">
        <v>37</v>
      </c>
      <c r="H551" s="10" t="s">
        <v>37</v>
      </c>
      <c r="I551" s="10" t="s">
        <v>37</v>
      </c>
    </row>
    <row r="552" spans="1:9" ht="20.100000000000001" customHeight="1">
      <c r="A552" s="3" t="s">
        <v>72</v>
      </c>
      <c r="B552" s="7" t="s">
        <v>35</v>
      </c>
      <c r="C552" s="7" t="s">
        <v>9</v>
      </c>
      <c r="D552" s="7" t="s">
        <v>37</v>
      </c>
      <c r="E552" s="10" t="s">
        <v>37</v>
      </c>
      <c r="F552" s="10" t="s">
        <v>37</v>
      </c>
      <c r="G552" s="10" t="s">
        <v>37</v>
      </c>
      <c r="H552" s="10" t="s">
        <v>37</v>
      </c>
      <c r="I552" s="10" t="s">
        <v>37</v>
      </c>
    </row>
    <row r="553" spans="1:9" ht="20.100000000000001" customHeight="1">
      <c r="A553" s="3" t="s">
        <v>72</v>
      </c>
      <c r="B553" s="7" t="s">
        <v>35</v>
      </c>
      <c r="C553" s="7">
        <v>0</v>
      </c>
      <c r="D553" s="7" t="s">
        <v>37</v>
      </c>
      <c r="E553" s="10" t="s">
        <v>37</v>
      </c>
      <c r="F553" s="10" t="s">
        <v>37</v>
      </c>
      <c r="G553" s="10" t="s">
        <v>37</v>
      </c>
      <c r="H553" s="10" t="s">
        <v>37</v>
      </c>
      <c r="I553" s="10" t="s">
        <v>37</v>
      </c>
    </row>
    <row r="554" spans="1:9" ht="20.100000000000001" customHeight="1">
      <c r="A554" s="3" t="s">
        <v>72</v>
      </c>
      <c r="B554" s="7" t="s">
        <v>35</v>
      </c>
      <c r="C554" s="7">
        <v>15</v>
      </c>
      <c r="D554" s="7" t="s">
        <v>37</v>
      </c>
      <c r="E554" s="10" t="s">
        <v>37</v>
      </c>
      <c r="F554" s="10" t="s">
        <v>37</v>
      </c>
      <c r="G554" s="10" t="s">
        <v>37</v>
      </c>
      <c r="H554" s="10" t="s">
        <v>37</v>
      </c>
      <c r="I554" s="10" t="s">
        <v>37</v>
      </c>
    </row>
    <row r="555" spans="1:9" ht="20.100000000000001" customHeight="1">
      <c r="A555" s="3" t="s">
        <v>72</v>
      </c>
      <c r="B555" s="7" t="s">
        <v>35</v>
      </c>
      <c r="C555" s="7">
        <v>30</v>
      </c>
      <c r="D555" s="7" t="s">
        <v>37</v>
      </c>
      <c r="E555" s="10" t="s">
        <v>37</v>
      </c>
      <c r="F555" s="10" t="s">
        <v>37</v>
      </c>
      <c r="G555" s="10" t="s">
        <v>37</v>
      </c>
      <c r="H555" s="10" t="s">
        <v>37</v>
      </c>
      <c r="I555" s="10" t="s">
        <v>37</v>
      </c>
    </row>
    <row r="556" spans="1:9" ht="20.100000000000001" customHeight="1">
      <c r="A556" s="3" t="s">
        <v>72</v>
      </c>
      <c r="B556" s="7" t="s">
        <v>35</v>
      </c>
      <c r="C556" s="7">
        <v>45</v>
      </c>
      <c r="D556" s="7" t="s">
        <v>37</v>
      </c>
      <c r="E556" s="10" t="s">
        <v>37</v>
      </c>
      <c r="F556" s="10" t="s">
        <v>37</v>
      </c>
      <c r="G556" s="10" t="s">
        <v>37</v>
      </c>
      <c r="H556" s="10" t="s">
        <v>37</v>
      </c>
      <c r="I556" s="10" t="s">
        <v>37</v>
      </c>
    </row>
    <row r="557" spans="1:9" ht="20.100000000000001" customHeight="1">
      <c r="A557" s="3" t="s">
        <v>72</v>
      </c>
      <c r="B557" s="7" t="s">
        <v>36</v>
      </c>
      <c r="C557" s="7" t="s">
        <v>9</v>
      </c>
      <c r="D557" s="7" t="s">
        <v>37</v>
      </c>
      <c r="E557" s="10" t="s">
        <v>37</v>
      </c>
      <c r="F557" s="10" t="s">
        <v>37</v>
      </c>
      <c r="G557" s="10" t="s">
        <v>37</v>
      </c>
      <c r="H557" s="10" t="s">
        <v>37</v>
      </c>
      <c r="I557" s="10" t="s">
        <v>37</v>
      </c>
    </row>
    <row r="558" spans="1:9" ht="20.100000000000001" customHeight="1">
      <c r="A558" s="3" t="s">
        <v>72</v>
      </c>
      <c r="B558" s="7" t="s">
        <v>36</v>
      </c>
      <c r="C558" s="7">
        <v>0</v>
      </c>
      <c r="D558" s="7" t="s">
        <v>37</v>
      </c>
      <c r="E558" s="10" t="s">
        <v>37</v>
      </c>
      <c r="F558" s="10" t="s">
        <v>37</v>
      </c>
      <c r="G558" s="10" t="s">
        <v>37</v>
      </c>
      <c r="H558" s="10" t="s">
        <v>37</v>
      </c>
      <c r="I558" s="10" t="s">
        <v>37</v>
      </c>
    </row>
    <row r="559" spans="1:9" ht="20.100000000000001" customHeight="1">
      <c r="A559" s="3" t="s">
        <v>72</v>
      </c>
      <c r="B559" s="7" t="s">
        <v>36</v>
      </c>
      <c r="C559" s="7">
        <v>15</v>
      </c>
      <c r="D559" s="7" t="s">
        <v>37</v>
      </c>
      <c r="E559" s="10" t="s">
        <v>37</v>
      </c>
      <c r="F559" s="10" t="s">
        <v>37</v>
      </c>
      <c r="G559" s="10" t="s">
        <v>37</v>
      </c>
      <c r="H559" s="10" t="s">
        <v>37</v>
      </c>
      <c r="I559" s="10" t="s">
        <v>37</v>
      </c>
    </row>
    <row r="560" spans="1:9" ht="20.100000000000001" customHeight="1">
      <c r="A560" s="3" t="s">
        <v>72</v>
      </c>
      <c r="B560" s="7" t="s">
        <v>36</v>
      </c>
      <c r="C560" s="7">
        <v>30</v>
      </c>
      <c r="D560" s="7" t="s">
        <v>37</v>
      </c>
      <c r="E560" s="10" t="s">
        <v>37</v>
      </c>
      <c r="F560" s="10" t="s">
        <v>37</v>
      </c>
      <c r="G560" s="10" t="s">
        <v>37</v>
      </c>
      <c r="H560" s="10" t="s">
        <v>37</v>
      </c>
      <c r="I560" s="10" t="s">
        <v>37</v>
      </c>
    </row>
    <row r="561" spans="1:9" ht="20.100000000000001" customHeight="1">
      <c r="A561" s="3" t="s">
        <v>72</v>
      </c>
      <c r="B561" s="7" t="s">
        <v>36</v>
      </c>
      <c r="C561" s="7">
        <v>45</v>
      </c>
      <c r="D561" s="7" t="s">
        <v>37</v>
      </c>
      <c r="E561" s="10" t="s">
        <v>37</v>
      </c>
      <c r="F561" s="10" t="s">
        <v>37</v>
      </c>
      <c r="G561" s="10" t="s">
        <v>37</v>
      </c>
      <c r="H561" s="10" t="s">
        <v>37</v>
      </c>
      <c r="I561" s="10" t="s">
        <v>37</v>
      </c>
    </row>
  </sheetData>
  <dataValidations count="1">
    <dataValidation operator="equal" allowBlank="1" showInputMessage="1" showErrorMessage="1" sqref="A1:A141 A282:A421 A562:A1048576"/>
  </dataValidation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2"/>
  <sheetViews>
    <sheetView topLeftCell="A101" workbookViewId="0">
      <selection activeCell="G124" sqref="G124"/>
    </sheetView>
  </sheetViews>
  <sheetFormatPr defaultRowHeight="15"/>
  <sheetData>
    <row r="1" spans="1:3" ht="15.75" thickBot="1">
      <c r="A1" t="s">
        <v>0</v>
      </c>
      <c r="B1" t="s">
        <v>67</v>
      </c>
      <c r="C1" t="s">
        <v>2</v>
      </c>
    </row>
    <row r="2" spans="1:3" ht="15.75" thickBot="1">
      <c r="A2" s="3" t="s">
        <v>38</v>
      </c>
      <c r="B2" s="11">
        <v>1.02</v>
      </c>
      <c r="C2" s="12">
        <v>1646</v>
      </c>
    </row>
    <row r="3" spans="1:3" ht="15.75" thickBot="1">
      <c r="A3" s="3" t="s">
        <v>38</v>
      </c>
      <c r="B3" s="11">
        <v>1.02</v>
      </c>
      <c r="C3" s="12">
        <v>1635</v>
      </c>
    </row>
    <row r="4" spans="1:3" ht="15.75" thickBot="1">
      <c r="A4" s="3" t="s">
        <v>38</v>
      </c>
      <c r="B4" s="11">
        <v>1.02</v>
      </c>
      <c r="C4" s="12">
        <v>1619</v>
      </c>
    </row>
    <row r="5" spans="1:3" ht="15.75" thickBot="1">
      <c r="A5" s="3" t="s">
        <v>38</v>
      </c>
      <c r="B5" s="11">
        <v>1.02</v>
      </c>
      <c r="C5" s="12">
        <v>1588</v>
      </c>
    </row>
    <row r="6" spans="1:3" ht="15.75" thickBot="1">
      <c r="A6" s="3" t="s">
        <v>38</v>
      </c>
      <c r="B6" s="11">
        <v>1.02</v>
      </c>
      <c r="C6" s="12">
        <v>1627</v>
      </c>
    </row>
    <row r="7" spans="1:3" ht="15.75" thickBot="1">
      <c r="A7" s="3" t="s">
        <v>38</v>
      </c>
      <c r="B7" s="11">
        <v>1.02</v>
      </c>
      <c r="C7" s="11">
        <v>1617</v>
      </c>
    </row>
    <row r="8" spans="1:3" ht="15.75" thickBot="1">
      <c r="A8" s="3" t="s">
        <v>38</v>
      </c>
      <c r="B8" s="11">
        <v>1.02</v>
      </c>
      <c r="C8" s="11">
        <v>1567</v>
      </c>
    </row>
    <row r="9" spans="1:3" ht="15.75" thickBot="1">
      <c r="A9" s="3" t="s">
        <v>38</v>
      </c>
      <c r="B9" s="11">
        <v>1.02</v>
      </c>
      <c r="C9" s="11">
        <v>1620</v>
      </c>
    </row>
    <row r="10" spans="1:3" ht="16.5" thickBot="1">
      <c r="A10" s="3" t="s">
        <v>38</v>
      </c>
      <c r="B10" s="11">
        <v>1.02</v>
      </c>
      <c r="C10" s="13">
        <v>1598</v>
      </c>
    </row>
    <row r="11" spans="1:3" ht="16.5" thickBot="1">
      <c r="A11" s="3" t="s">
        <v>38</v>
      </c>
      <c r="B11" s="11">
        <v>1.02</v>
      </c>
      <c r="C11" s="13">
        <v>1637</v>
      </c>
    </row>
    <row r="12" spans="1:3" ht="16.5" thickBot="1">
      <c r="A12" s="3" t="s">
        <v>38</v>
      </c>
      <c r="B12" s="11">
        <v>1.02</v>
      </c>
      <c r="C12" s="13">
        <v>1612</v>
      </c>
    </row>
    <row r="13" spans="1:3" ht="16.5" thickBot="1">
      <c r="A13" s="3" t="s">
        <v>38</v>
      </c>
      <c r="B13" s="11">
        <v>1.02</v>
      </c>
      <c r="C13" s="13">
        <v>1626</v>
      </c>
    </row>
    <row r="14" spans="1:3" ht="16.5" thickBot="1">
      <c r="A14" s="3" t="s">
        <v>38</v>
      </c>
      <c r="B14" s="11">
        <v>1.02</v>
      </c>
      <c r="C14" s="13">
        <v>1583</v>
      </c>
    </row>
    <row r="15" spans="1:3" ht="16.5" thickBot="1">
      <c r="A15" s="3" t="s">
        <v>38</v>
      </c>
      <c r="B15" s="11">
        <v>1.02</v>
      </c>
      <c r="C15" s="13">
        <v>1589</v>
      </c>
    </row>
    <row r="16" spans="1:3" ht="16.5" thickBot="1">
      <c r="A16" s="3" t="s">
        <v>38</v>
      </c>
      <c r="B16" s="11">
        <v>1.02</v>
      </c>
      <c r="C16" s="13">
        <v>1644</v>
      </c>
    </row>
    <row r="17" spans="1:3" ht="15.75" thickBot="1">
      <c r="A17" s="3" t="s">
        <v>38</v>
      </c>
      <c r="B17" s="11">
        <v>1.8</v>
      </c>
      <c r="C17" s="12">
        <v>2910</v>
      </c>
    </row>
    <row r="18" spans="1:3" ht="15.75" thickBot="1">
      <c r="A18" s="3" t="s">
        <v>38</v>
      </c>
      <c r="B18" s="11">
        <v>1.8</v>
      </c>
      <c r="C18" s="12">
        <v>2934</v>
      </c>
    </row>
    <row r="19" spans="1:3" ht="15.75" thickBot="1">
      <c r="A19" s="3" t="s">
        <v>38</v>
      </c>
      <c r="B19" s="11">
        <v>1.8</v>
      </c>
      <c r="C19" s="12">
        <v>2918</v>
      </c>
    </row>
    <row r="20" spans="1:3" ht="15.75" thickBot="1">
      <c r="A20" s="3" t="s">
        <v>38</v>
      </c>
      <c r="B20" s="11">
        <v>1.8</v>
      </c>
      <c r="C20" s="12">
        <v>2968</v>
      </c>
    </row>
    <row r="21" spans="1:3" ht="15.75" thickBot="1">
      <c r="A21" s="3" t="s">
        <v>38</v>
      </c>
      <c r="B21" s="11">
        <v>1.8</v>
      </c>
      <c r="C21" s="12">
        <v>2893</v>
      </c>
    </row>
    <row r="22" spans="1:3" ht="15.75" thickBot="1">
      <c r="A22" s="3" t="s">
        <v>38</v>
      </c>
      <c r="B22" s="11">
        <v>1.8</v>
      </c>
      <c r="C22" s="12">
        <v>2944</v>
      </c>
    </row>
    <row r="23" spans="1:3" ht="15.75" thickBot="1">
      <c r="A23" s="3" t="s">
        <v>38</v>
      </c>
      <c r="B23" s="11">
        <v>1.8</v>
      </c>
      <c r="C23" s="11">
        <v>2884</v>
      </c>
    </row>
    <row r="24" spans="1:3" ht="15.75" thickBot="1">
      <c r="A24" s="3" t="s">
        <v>38</v>
      </c>
      <c r="B24" s="11">
        <v>1.8</v>
      </c>
      <c r="C24" s="11">
        <v>2873</v>
      </c>
    </row>
    <row r="25" spans="1:3" ht="16.5" thickBot="1">
      <c r="A25" s="3" t="s">
        <v>38</v>
      </c>
      <c r="B25" s="11">
        <v>1.8</v>
      </c>
      <c r="C25" s="13">
        <v>2924</v>
      </c>
    </row>
    <row r="26" spans="1:3" ht="16.5" thickBot="1">
      <c r="A26" s="3" t="s">
        <v>38</v>
      </c>
      <c r="B26" s="11">
        <v>1.8</v>
      </c>
      <c r="C26" s="13">
        <v>2961</v>
      </c>
    </row>
    <row r="27" spans="1:3" ht="16.5" thickBot="1">
      <c r="A27" s="3" t="s">
        <v>38</v>
      </c>
      <c r="B27" s="11">
        <v>1.8</v>
      </c>
      <c r="C27" s="13">
        <v>3020</v>
      </c>
    </row>
    <row r="28" spans="1:3" ht="16.5" thickBot="1">
      <c r="A28" s="3" t="s">
        <v>38</v>
      </c>
      <c r="B28" s="11">
        <v>1.8</v>
      </c>
      <c r="C28" s="13">
        <v>2850</v>
      </c>
    </row>
    <row r="29" spans="1:3" ht="16.5" thickBot="1">
      <c r="A29" s="3" t="s">
        <v>38</v>
      </c>
      <c r="B29" s="11">
        <v>1.8</v>
      </c>
      <c r="C29" s="13">
        <v>2929</v>
      </c>
    </row>
    <row r="30" spans="1:3" ht="15.75" thickBot="1">
      <c r="A30" s="3" t="s">
        <v>38</v>
      </c>
      <c r="B30" s="11">
        <v>1.8</v>
      </c>
      <c r="C30" s="11">
        <v>2943</v>
      </c>
    </row>
    <row r="31" spans="1:3" ht="15.75" thickBot="1">
      <c r="A31" s="3" t="s">
        <v>38</v>
      </c>
      <c r="B31" s="11">
        <v>1.8</v>
      </c>
      <c r="C31" s="11">
        <v>2939</v>
      </c>
    </row>
    <row r="32" spans="1:3" ht="15.75" thickBot="1">
      <c r="A32" s="3" t="s">
        <v>38</v>
      </c>
      <c r="B32" s="11">
        <v>1.8</v>
      </c>
      <c r="C32" s="11">
        <v>3044</v>
      </c>
    </row>
    <row r="33" spans="1:3" ht="15.75" thickBot="1">
      <c r="A33" s="3" t="s">
        <v>38</v>
      </c>
      <c r="B33" s="11">
        <v>10.1</v>
      </c>
      <c r="C33" s="12">
        <v>15388</v>
      </c>
    </row>
    <row r="34" spans="1:3" ht="15.75" thickBot="1">
      <c r="A34" s="3" t="s">
        <v>38</v>
      </c>
      <c r="B34" s="11">
        <v>10.1</v>
      </c>
      <c r="C34" s="12">
        <v>15417</v>
      </c>
    </row>
    <row r="35" spans="1:3" ht="15.75" thickBot="1">
      <c r="A35" s="3" t="s">
        <v>38</v>
      </c>
      <c r="B35" s="11">
        <v>10.1</v>
      </c>
      <c r="C35" s="12">
        <v>15266</v>
      </c>
    </row>
    <row r="36" spans="1:3" ht="15.75" thickBot="1">
      <c r="A36" s="3" t="s">
        <v>38</v>
      </c>
      <c r="B36" s="11">
        <v>10.1</v>
      </c>
      <c r="C36" s="12">
        <v>15351</v>
      </c>
    </row>
    <row r="37" spans="1:3" ht="15.75" thickBot="1">
      <c r="A37" s="3" t="s">
        <v>38</v>
      </c>
      <c r="B37" s="11">
        <v>10.1</v>
      </c>
      <c r="C37" s="12">
        <v>15343</v>
      </c>
    </row>
    <row r="38" spans="1:3" ht="15.75" thickBot="1">
      <c r="A38" s="3" t="s">
        <v>38</v>
      </c>
      <c r="B38" s="11">
        <v>10.1</v>
      </c>
      <c r="C38" s="11">
        <v>15365</v>
      </c>
    </row>
    <row r="39" spans="1:3" ht="15.75" thickBot="1">
      <c r="A39" s="3" t="s">
        <v>38</v>
      </c>
      <c r="B39" s="11">
        <v>10.1</v>
      </c>
      <c r="C39" s="12">
        <v>15543</v>
      </c>
    </row>
    <row r="40" spans="1:3" ht="15.75" thickBot="1">
      <c r="A40" s="3" t="s">
        <v>38</v>
      </c>
      <c r="B40" s="11">
        <v>10.1</v>
      </c>
      <c r="C40" s="11">
        <v>15301</v>
      </c>
    </row>
    <row r="41" spans="1:3" ht="15.75" thickBot="1">
      <c r="A41" s="3" t="s">
        <v>38</v>
      </c>
      <c r="B41" s="11">
        <v>10.1</v>
      </c>
      <c r="C41" s="11">
        <v>15242</v>
      </c>
    </row>
    <row r="42" spans="1:3" ht="15.75" thickBot="1">
      <c r="A42" s="3" t="s">
        <v>38</v>
      </c>
      <c r="B42" s="11">
        <v>10.1</v>
      </c>
      <c r="C42" s="11">
        <v>14918</v>
      </c>
    </row>
    <row r="43" spans="1:3" ht="15.75" thickBot="1">
      <c r="A43" s="3" t="s">
        <v>38</v>
      </c>
      <c r="B43" s="11">
        <v>10.1</v>
      </c>
      <c r="C43" s="11">
        <v>15412</v>
      </c>
    </row>
    <row r="44" spans="1:3" ht="15.75" thickBot="1">
      <c r="A44" s="3" t="s">
        <v>38</v>
      </c>
      <c r="B44" s="11">
        <v>10.1</v>
      </c>
      <c r="C44" s="11">
        <v>14936</v>
      </c>
    </row>
    <row r="45" spans="1:3" ht="15.75" thickBot="1">
      <c r="A45" s="3" t="s">
        <v>38</v>
      </c>
      <c r="B45" s="11">
        <v>10.1</v>
      </c>
      <c r="C45" s="11">
        <v>14863</v>
      </c>
    </row>
    <row r="46" spans="1:3" ht="16.5" thickBot="1">
      <c r="A46" s="3" t="s">
        <v>38</v>
      </c>
      <c r="B46" s="11">
        <v>10.1</v>
      </c>
      <c r="C46" s="13">
        <v>15223</v>
      </c>
    </row>
    <row r="47" spans="1:3" ht="15.75" thickBot="1">
      <c r="A47" s="3" t="s">
        <v>38</v>
      </c>
      <c r="B47" s="11">
        <v>10.1</v>
      </c>
      <c r="C47" s="11">
        <v>14977</v>
      </c>
    </row>
    <row r="48" spans="1:3" ht="15.75" thickBot="1">
      <c r="A48" s="3" t="s">
        <v>38</v>
      </c>
      <c r="B48" s="11">
        <v>10.1</v>
      </c>
      <c r="C48" s="11">
        <v>15115</v>
      </c>
    </row>
    <row r="49" spans="1:3">
      <c r="A49" s="3" t="s">
        <v>70</v>
      </c>
      <c r="B49">
        <v>10</v>
      </c>
      <c r="C49">
        <v>15481</v>
      </c>
    </row>
    <row r="50" spans="1:3">
      <c r="A50" s="3" t="s">
        <v>70</v>
      </c>
      <c r="B50">
        <v>10</v>
      </c>
      <c r="C50">
        <v>15576</v>
      </c>
    </row>
    <row r="51" spans="1:3">
      <c r="A51" s="3" t="s">
        <v>70</v>
      </c>
      <c r="B51">
        <v>10</v>
      </c>
      <c r="C51">
        <v>15542</v>
      </c>
    </row>
    <row r="52" spans="1:3">
      <c r="A52" s="3" t="s">
        <v>70</v>
      </c>
      <c r="B52">
        <v>10</v>
      </c>
      <c r="C52">
        <v>15436</v>
      </c>
    </row>
    <row r="53" spans="1:3">
      <c r="A53" s="3" t="s">
        <v>70</v>
      </c>
      <c r="B53">
        <v>10</v>
      </c>
      <c r="C53">
        <v>15564</v>
      </c>
    </row>
    <row r="54" spans="1:3">
      <c r="A54" s="3" t="s">
        <v>70</v>
      </c>
      <c r="B54">
        <v>10</v>
      </c>
      <c r="C54">
        <v>15445</v>
      </c>
    </row>
    <row r="55" spans="1:3">
      <c r="A55" s="3" t="s">
        <v>70</v>
      </c>
      <c r="B55">
        <v>10</v>
      </c>
      <c r="C55">
        <v>15401</v>
      </c>
    </row>
    <row r="56" spans="1:3">
      <c r="A56" s="3" t="s">
        <v>70</v>
      </c>
      <c r="B56">
        <v>10</v>
      </c>
      <c r="C56">
        <v>15309</v>
      </c>
    </row>
    <row r="57" spans="1:3">
      <c r="A57" s="3" t="s">
        <v>70</v>
      </c>
      <c r="B57">
        <v>10</v>
      </c>
      <c r="C57">
        <v>15517</v>
      </c>
    </row>
    <row r="58" spans="1:3">
      <c r="A58" s="3" t="s">
        <v>70</v>
      </c>
      <c r="B58">
        <v>10</v>
      </c>
      <c r="C58">
        <v>15460</v>
      </c>
    </row>
    <row r="59" spans="1:3">
      <c r="A59" s="3" t="s">
        <v>70</v>
      </c>
      <c r="B59">
        <v>1.02</v>
      </c>
      <c r="C59">
        <v>1531</v>
      </c>
    </row>
    <row r="60" spans="1:3">
      <c r="A60" s="3" t="s">
        <v>70</v>
      </c>
      <c r="B60">
        <v>1.02</v>
      </c>
      <c r="C60">
        <v>1531</v>
      </c>
    </row>
    <row r="61" spans="1:3">
      <c r="A61" s="3" t="s">
        <v>70</v>
      </c>
      <c r="B61">
        <v>1.02</v>
      </c>
      <c r="C61">
        <v>1538</v>
      </c>
    </row>
    <row r="62" spans="1:3">
      <c r="A62" s="3" t="s">
        <v>70</v>
      </c>
      <c r="B62">
        <v>1.02</v>
      </c>
      <c r="C62">
        <v>1470</v>
      </c>
    </row>
    <row r="63" spans="1:3">
      <c r="A63" s="3" t="s">
        <v>70</v>
      </c>
      <c r="B63">
        <v>1.02</v>
      </c>
      <c r="C63">
        <v>1458</v>
      </c>
    </row>
    <row r="64" spans="1:3">
      <c r="A64" s="3" t="s">
        <v>70</v>
      </c>
      <c r="B64">
        <v>1.02</v>
      </c>
      <c r="C64">
        <v>1498</v>
      </c>
    </row>
    <row r="65" spans="1:3">
      <c r="A65" s="3" t="s">
        <v>70</v>
      </c>
      <c r="B65">
        <v>1.02</v>
      </c>
      <c r="C65">
        <v>1478</v>
      </c>
    </row>
    <row r="66" spans="1:3">
      <c r="A66" s="3" t="s">
        <v>70</v>
      </c>
      <c r="B66">
        <v>1.02</v>
      </c>
      <c r="C66">
        <v>1528</v>
      </c>
    </row>
    <row r="67" spans="1:3">
      <c r="A67" s="3" t="s">
        <v>70</v>
      </c>
      <c r="B67">
        <v>1.02</v>
      </c>
      <c r="C67">
        <v>1482</v>
      </c>
    </row>
    <row r="68" spans="1:3">
      <c r="A68" s="3" t="s">
        <v>70</v>
      </c>
      <c r="B68">
        <v>1.02</v>
      </c>
      <c r="C68">
        <v>1490</v>
      </c>
    </row>
    <row r="69" spans="1:3">
      <c r="A69" s="3" t="s">
        <v>70</v>
      </c>
      <c r="B69">
        <v>1.8</v>
      </c>
      <c r="C69">
        <v>2855</v>
      </c>
    </row>
    <row r="70" spans="1:3">
      <c r="A70" s="3" t="s">
        <v>70</v>
      </c>
      <c r="B70">
        <v>1.8</v>
      </c>
      <c r="C70">
        <v>2774</v>
      </c>
    </row>
    <row r="71" spans="1:3">
      <c r="A71" s="3" t="s">
        <v>70</v>
      </c>
      <c r="B71">
        <v>1.8</v>
      </c>
      <c r="C71">
        <v>2838</v>
      </c>
    </row>
    <row r="72" spans="1:3">
      <c r="A72" s="3" t="s">
        <v>70</v>
      </c>
      <c r="B72">
        <v>1.8</v>
      </c>
      <c r="C72">
        <v>2844</v>
      </c>
    </row>
    <row r="73" spans="1:3">
      <c r="A73" s="3" t="s">
        <v>70</v>
      </c>
      <c r="B73">
        <v>1.8</v>
      </c>
      <c r="C73">
        <v>2882</v>
      </c>
    </row>
    <row r="74" spans="1:3">
      <c r="A74" s="3" t="s">
        <v>70</v>
      </c>
      <c r="B74">
        <v>1.8</v>
      </c>
      <c r="C74">
        <v>2917</v>
      </c>
    </row>
    <row r="75" spans="1:3">
      <c r="A75" s="3" t="s">
        <v>70</v>
      </c>
      <c r="B75">
        <v>1.8</v>
      </c>
      <c r="C75">
        <v>2927</v>
      </c>
    </row>
    <row r="76" spans="1:3">
      <c r="A76" s="3" t="s">
        <v>70</v>
      </c>
      <c r="B76">
        <v>1.8</v>
      </c>
      <c r="C76">
        <v>2895</v>
      </c>
    </row>
    <row r="77" spans="1:3">
      <c r="A77" s="3" t="s">
        <v>70</v>
      </c>
      <c r="B77">
        <v>1.8</v>
      </c>
      <c r="C77">
        <v>2878</v>
      </c>
    </row>
    <row r="78" spans="1:3">
      <c r="A78" s="3" t="s">
        <v>71</v>
      </c>
      <c r="B78">
        <v>10</v>
      </c>
      <c r="C78">
        <v>12888</v>
      </c>
    </row>
    <row r="79" spans="1:3">
      <c r="A79" s="3" t="s">
        <v>71</v>
      </c>
      <c r="B79">
        <v>10</v>
      </c>
      <c r="C79">
        <v>12954</v>
      </c>
    </row>
    <row r="80" spans="1:3">
      <c r="A80" s="3" t="s">
        <v>71</v>
      </c>
      <c r="B80">
        <v>10</v>
      </c>
      <c r="C80">
        <v>13026</v>
      </c>
    </row>
    <row r="81" spans="1:3">
      <c r="A81" s="3" t="s">
        <v>71</v>
      </c>
      <c r="B81">
        <v>10</v>
      </c>
      <c r="C81">
        <v>13135</v>
      </c>
    </row>
    <row r="82" spans="1:3">
      <c r="A82" s="3" t="s">
        <v>71</v>
      </c>
      <c r="B82">
        <v>10</v>
      </c>
      <c r="C82">
        <v>13295</v>
      </c>
    </row>
    <row r="83" spans="1:3">
      <c r="A83" s="3" t="s">
        <v>71</v>
      </c>
      <c r="B83">
        <v>10</v>
      </c>
      <c r="C83">
        <v>13016</v>
      </c>
    </row>
    <row r="84" spans="1:3">
      <c r="A84" s="3" t="s">
        <v>71</v>
      </c>
      <c r="B84">
        <v>10</v>
      </c>
      <c r="C84">
        <v>13072</v>
      </c>
    </row>
    <row r="85" spans="1:3">
      <c r="A85" s="3" t="s">
        <v>71</v>
      </c>
      <c r="B85">
        <v>10</v>
      </c>
      <c r="C85">
        <v>12838</v>
      </c>
    </row>
    <row r="86" spans="1:3">
      <c r="A86" s="3" t="s">
        <v>71</v>
      </c>
      <c r="B86">
        <v>10</v>
      </c>
      <c r="C86">
        <v>13068</v>
      </c>
    </row>
    <row r="87" spans="1:3">
      <c r="A87" s="3" t="s">
        <v>71</v>
      </c>
      <c r="B87">
        <v>1.8</v>
      </c>
      <c r="C87">
        <v>2478</v>
      </c>
    </row>
    <row r="88" spans="1:3">
      <c r="A88" s="3" t="s">
        <v>71</v>
      </c>
      <c r="B88">
        <v>1.8</v>
      </c>
      <c r="C88">
        <v>2485</v>
      </c>
    </row>
    <row r="89" spans="1:3">
      <c r="A89" s="3" t="s">
        <v>71</v>
      </c>
      <c r="B89">
        <v>1.8</v>
      </c>
      <c r="C89">
        <v>2500</v>
      </c>
    </row>
    <row r="90" spans="1:3">
      <c r="A90" s="3" t="s">
        <v>71</v>
      </c>
      <c r="B90">
        <v>1.8</v>
      </c>
      <c r="C90">
        <v>2510</v>
      </c>
    </row>
    <row r="91" spans="1:3">
      <c r="A91" s="3" t="s">
        <v>71</v>
      </c>
      <c r="B91">
        <v>1.8</v>
      </c>
      <c r="C91">
        <v>2519</v>
      </c>
    </row>
    <row r="92" spans="1:3">
      <c r="A92" s="3" t="s">
        <v>71</v>
      </c>
      <c r="B92">
        <v>1.8</v>
      </c>
      <c r="C92">
        <v>2537</v>
      </c>
    </row>
    <row r="93" spans="1:3">
      <c r="A93" s="3" t="s">
        <v>71</v>
      </c>
      <c r="B93">
        <v>1.8</v>
      </c>
      <c r="C93">
        <v>2541</v>
      </c>
    </row>
    <row r="94" spans="1:3">
      <c r="A94" s="3" t="s">
        <v>71</v>
      </c>
      <c r="B94">
        <v>1.8</v>
      </c>
      <c r="C94">
        <v>2550</v>
      </c>
    </row>
    <row r="95" spans="1:3">
      <c r="A95" s="3" t="s">
        <v>71</v>
      </c>
      <c r="B95">
        <v>1.8</v>
      </c>
      <c r="C95">
        <v>2557</v>
      </c>
    </row>
    <row r="96" spans="1:3">
      <c r="A96" s="3" t="s">
        <v>71</v>
      </c>
      <c r="B96">
        <v>1.8</v>
      </c>
      <c r="C96">
        <v>2560</v>
      </c>
    </row>
    <row r="97" spans="1:3">
      <c r="A97" s="3" t="s">
        <v>71</v>
      </c>
      <c r="B97">
        <v>1.8</v>
      </c>
      <c r="C97">
        <v>2606</v>
      </c>
    </row>
    <row r="98" spans="1:3">
      <c r="A98" s="3" t="s">
        <v>71</v>
      </c>
      <c r="B98">
        <v>1.8</v>
      </c>
      <c r="C98">
        <v>2618</v>
      </c>
    </row>
    <row r="99" spans="1:3">
      <c r="A99" s="3" t="s">
        <v>71</v>
      </c>
      <c r="B99">
        <v>1.8</v>
      </c>
      <c r="C99">
        <v>2506</v>
      </c>
    </row>
    <row r="100" spans="1:3">
      <c r="A100" s="3" t="s">
        <v>71</v>
      </c>
      <c r="B100">
        <v>1.8</v>
      </c>
      <c r="C100">
        <v>2514</v>
      </c>
    </row>
    <row r="101" spans="1:3">
      <c r="A101" s="3" t="s">
        <v>71</v>
      </c>
      <c r="B101">
        <v>1.8</v>
      </c>
      <c r="C101">
        <v>2510</v>
      </c>
    </row>
    <row r="102" spans="1:3">
      <c r="A102" s="3" t="s">
        <v>71</v>
      </c>
      <c r="B102">
        <v>1.02</v>
      </c>
      <c r="C102">
        <v>1345</v>
      </c>
    </row>
    <row r="103" spans="1:3">
      <c r="A103" s="3" t="s">
        <v>71</v>
      </c>
      <c r="B103">
        <v>1.02</v>
      </c>
      <c r="C103">
        <v>1374</v>
      </c>
    </row>
    <row r="104" spans="1:3">
      <c r="A104" s="3" t="s">
        <v>71</v>
      </c>
      <c r="B104">
        <v>1.02</v>
      </c>
      <c r="C104">
        <v>1395</v>
      </c>
    </row>
    <row r="105" spans="1:3">
      <c r="A105" s="3" t="s">
        <v>71</v>
      </c>
      <c r="B105">
        <v>1.02</v>
      </c>
      <c r="C105">
        <v>1397</v>
      </c>
    </row>
    <row r="106" spans="1:3">
      <c r="A106" s="3" t="s">
        <v>71</v>
      </c>
      <c r="B106">
        <v>1.02</v>
      </c>
      <c r="C106">
        <v>1400</v>
      </c>
    </row>
    <row r="107" spans="1:3">
      <c r="A107" s="3" t="s">
        <v>71</v>
      </c>
      <c r="B107">
        <v>1.02</v>
      </c>
      <c r="C107">
        <v>1400</v>
      </c>
    </row>
    <row r="108" spans="1:3">
      <c r="A108" s="3" t="s">
        <v>71</v>
      </c>
      <c r="B108">
        <v>1.02</v>
      </c>
      <c r="C108">
        <v>1402</v>
      </c>
    </row>
    <row r="109" spans="1:3">
      <c r="A109" s="3" t="s">
        <v>71</v>
      </c>
      <c r="B109">
        <v>1.02</v>
      </c>
      <c r="C109">
        <v>1406</v>
      </c>
    </row>
    <row r="110" spans="1:3">
      <c r="A110" s="3" t="s">
        <v>71</v>
      </c>
      <c r="B110">
        <v>1.02</v>
      </c>
      <c r="C110">
        <v>1413</v>
      </c>
    </row>
    <row r="111" spans="1:3">
      <c r="A111" s="3" t="s">
        <v>71</v>
      </c>
      <c r="B111">
        <v>1.02</v>
      </c>
      <c r="C111">
        <v>1413</v>
      </c>
    </row>
    <row r="112" spans="1:3">
      <c r="A112" s="3" t="s">
        <v>71</v>
      </c>
      <c r="B112">
        <v>1.02</v>
      </c>
      <c r="C112">
        <v>1418</v>
      </c>
    </row>
    <row r="113" spans="1:3">
      <c r="A113" s="3" t="s">
        <v>71</v>
      </c>
      <c r="B113">
        <v>1.02</v>
      </c>
      <c r="C113">
        <v>1424</v>
      </c>
    </row>
    <row r="114" spans="1:3">
      <c r="A114" s="3" t="s">
        <v>71</v>
      </c>
      <c r="B114">
        <v>1.02</v>
      </c>
      <c r="C114">
        <v>1426</v>
      </c>
    </row>
    <row r="115" spans="1:3">
      <c r="A115" s="3" t="s">
        <v>71</v>
      </c>
      <c r="B115">
        <v>1.02</v>
      </c>
      <c r="C115">
        <v>1410</v>
      </c>
    </row>
    <row r="116" spans="1:3">
      <c r="A116" s="3" t="s">
        <v>71</v>
      </c>
      <c r="B116">
        <v>1.02</v>
      </c>
      <c r="C116">
        <v>1388</v>
      </c>
    </row>
    <row r="117" spans="1:3">
      <c r="A117" s="3" t="s">
        <v>72</v>
      </c>
      <c r="B117">
        <v>10</v>
      </c>
      <c r="C117">
        <v>15801</v>
      </c>
    </row>
    <row r="118" spans="1:3">
      <c r="A118" s="3" t="s">
        <v>72</v>
      </c>
      <c r="B118">
        <v>10</v>
      </c>
      <c r="C118">
        <v>15801</v>
      </c>
    </row>
    <row r="119" spans="1:3">
      <c r="A119" s="3" t="s">
        <v>72</v>
      </c>
      <c r="B119">
        <v>10</v>
      </c>
      <c r="C119">
        <v>15607</v>
      </c>
    </row>
    <row r="120" spans="1:3">
      <c r="A120" s="3" t="s">
        <v>72</v>
      </c>
      <c r="B120">
        <v>10</v>
      </c>
      <c r="C120">
        <v>15414</v>
      </c>
    </row>
    <row r="121" spans="1:3">
      <c r="A121" s="3" t="s">
        <v>72</v>
      </c>
      <c r="B121">
        <v>10</v>
      </c>
      <c r="C121">
        <v>15656</v>
      </c>
    </row>
    <row r="122" spans="1:3">
      <c r="A122" s="3" t="s">
        <v>72</v>
      </c>
      <c r="B122">
        <v>10</v>
      </c>
      <c r="C122">
        <v>15161</v>
      </c>
    </row>
    <row r="123" spans="1:3">
      <c r="A123" s="3" t="s">
        <v>72</v>
      </c>
      <c r="B123">
        <v>10</v>
      </c>
      <c r="C123">
        <v>15409</v>
      </c>
    </row>
    <row r="124" spans="1:3">
      <c r="A124" s="3" t="s">
        <v>72</v>
      </c>
      <c r="B124">
        <v>10</v>
      </c>
      <c r="C124">
        <v>15673</v>
      </c>
    </row>
    <row r="125" spans="1:3">
      <c r="A125" s="3" t="s">
        <v>72</v>
      </c>
      <c r="B125">
        <v>10</v>
      </c>
      <c r="C125">
        <v>15695</v>
      </c>
    </row>
    <row r="126" spans="1:3">
      <c r="A126" s="3" t="s">
        <v>72</v>
      </c>
      <c r="B126">
        <v>10</v>
      </c>
      <c r="C126">
        <v>15720</v>
      </c>
    </row>
    <row r="127" spans="1:3">
      <c r="A127" s="3" t="s">
        <v>72</v>
      </c>
      <c r="B127">
        <v>10</v>
      </c>
      <c r="C127">
        <v>15646</v>
      </c>
    </row>
    <row r="128" spans="1:3">
      <c r="A128" s="3" t="s">
        <v>72</v>
      </c>
      <c r="B128">
        <v>10</v>
      </c>
      <c r="C128">
        <v>15824</v>
      </c>
    </row>
    <row r="129" spans="1:3">
      <c r="A129" s="3" t="s">
        <v>72</v>
      </c>
      <c r="B129">
        <v>10</v>
      </c>
      <c r="C129">
        <v>15521</v>
      </c>
    </row>
    <row r="130" spans="1:3">
      <c r="A130" s="3" t="s">
        <v>72</v>
      </c>
      <c r="B130">
        <v>1.8</v>
      </c>
      <c r="C130">
        <v>3012</v>
      </c>
    </row>
    <row r="131" spans="1:3">
      <c r="A131" s="3" t="s">
        <v>72</v>
      </c>
      <c r="B131">
        <v>1.8</v>
      </c>
      <c r="C131">
        <v>3040</v>
      </c>
    </row>
    <row r="132" spans="1:3">
      <c r="A132" s="3" t="s">
        <v>72</v>
      </c>
      <c r="B132">
        <v>1.8</v>
      </c>
      <c r="C132">
        <v>2933</v>
      </c>
    </row>
    <row r="133" spans="1:3">
      <c r="A133" s="3" t="s">
        <v>72</v>
      </c>
      <c r="B133">
        <v>1.8</v>
      </c>
      <c r="C133">
        <v>3033</v>
      </c>
    </row>
    <row r="134" spans="1:3">
      <c r="A134" s="3" t="s">
        <v>72</v>
      </c>
      <c r="B134">
        <v>1.8</v>
      </c>
      <c r="C134">
        <v>2988</v>
      </c>
    </row>
    <row r="135" spans="1:3">
      <c r="A135" s="3" t="s">
        <v>72</v>
      </c>
      <c r="B135">
        <v>1.8</v>
      </c>
      <c r="C135">
        <v>2959</v>
      </c>
    </row>
    <row r="136" spans="1:3">
      <c r="A136" s="3" t="s">
        <v>72</v>
      </c>
      <c r="B136">
        <v>1.8</v>
      </c>
      <c r="C136">
        <v>2988</v>
      </c>
    </row>
    <row r="137" spans="1:3">
      <c r="A137" s="3" t="s">
        <v>72</v>
      </c>
      <c r="B137">
        <v>1.8</v>
      </c>
      <c r="C137">
        <v>3056</v>
      </c>
    </row>
    <row r="138" spans="1:3">
      <c r="A138" s="3" t="s">
        <v>72</v>
      </c>
      <c r="B138">
        <v>1.8</v>
      </c>
      <c r="C138">
        <v>2967</v>
      </c>
    </row>
    <row r="139" spans="1:3">
      <c r="A139" s="3" t="s">
        <v>72</v>
      </c>
      <c r="B139">
        <v>1.8</v>
      </c>
      <c r="C139">
        <v>2973</v>
      </c>
    </row>
    <row r="140" spans="1:3">
      <c r="A140" s="3" t="s">
        <v>72</v>
      </c>
      <c r="B140">
        <v>1.8</v>
      </c>
      <c r="C140">
        <v>2941</v>
      </c>
    </row>
    <row r="141" spans="1:3">
      <c r="A141" s="3" t="s">
        <v>72</v>
      </c>
      <c r="B141">
        <v>1.8</v>
      </c>
      <c r="C141">
        <v>2861</v>
      </c>
    </row>
    <row r="142" spans="1:3">
      <c r="A142" s="3" t="s">
        <v>72</v>
      </c>
      <c r="B142">
        <v>1.02</v>
      </c>
      <c r="C142">
        <v>1641</v>
      </c>
    </row>
    <row r="143" spans="1:3">
      <c r="A143" s="3" t="s">
        <v>72</v>
      </c>
      <c r="B143">
        <v>1.02</v>
      </c>
      <c r="C143">
        <v>1648</v>
      </c>
    </row>
    <row r="144" spans="1:3">
      <c r="A144" s="3" t="s">
        <v>72</v>
      </c>
      <c r="B144">
        <v>1.02</v>
      </c>
      <c r="C144">
        <v>1666</v>
      </c>
    </row>
    <row r="145" spans="1:3">
      <c r="A145" s="3" t="s">
        <v>72</v>
      </c>
      <c r="B145">
        <v>1.02</v>
      </c>
      <c r="C145">
        <v>1675</v>
      </c>
    </row>
    <row r="146" spans="1:3">
      <c r="A146" s="3" t="s">
        <v>72</v>
      </c>
      <c r="B146">
        <v>1.02</v>
      </c>
      <c r="C146">
        <v>1651</v>
      </c>
    </row>
    <row r="147" spans="1:3">
      <c r="A147" s="3" t="s">
        <v>72</v>
      </c>
      <c r="B147">
        <v>1.02</v>
      </c>
      <c r="C147">
        <v>1691</v>
      </c>
    </row>
    <row r="148" spans="1:3">
      <c r="A148" s="3" t="s">
        <v>72</v>
      </c>
      <c r="B148">
        <v>1.02</v>
      </c>
      <c r="C148">
        <v>1703</v>
      </c>
    </row>
    <row r="149" spans="1:3">
      <c r="A149" s="3" t="s">
        <v>72</v>
      </c>
      <c r="B149">
        <v>1.02</v>
      </c>
      <c r="C149">
        <v>1669</v>
      </c>
    </row>
    <row r="150" spans="1:3">
      <c r="A150" s="3" t="s">
        <v>72</v>
      </c>
      <c r="B150">
        <v>1.02</v>
      </c>
      <c r="C150">
        <v>1643</v>
      </c>
    </row>
    <row r="151" spans="1:3">
      <c r="A151" s="3" t="s">
        <v>72</v>
      </c>
      <c r="B151">
        <v>1.02</v>
      </c>
      <c r="C151">
        <v>1644</v>
      </c>
    </row>
    <row r="152" spans="1:3">
      <c r="A152" s="3" t="s">
        <v>72</v>
      </c>
      <c r="B152">
        <v>1.02</v>
      </c>
      <c r="C152">
        <v>1712</v>
      </c>
    </row>
  </sheetData>
  <dataValidations count="1">
    <dataValidation operator="equal" allowBlank="1" showInputMessage="1" showErrorMessage="1" sqref="A2:A48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workbookViewId="0">
      <pane ySplit="1" topLeftCell="A2" activePane="bottomLeft" state="frozen"/>
      <selection pane="bottomLeft" activeCell="D99" sqref="D99"/>
    </sheetView>
  </sheetViews>
  <sheetFormatPr defaultRowHeight="15"/>
  <cols>
    <col min="1" max="1" width="9.7109375" bestFit="1" customWidth="1"/>
  </cols>
  <sheetData>
    <row r="1" spans="1:4">
      <c r="A1" t="s">
        <v>0</v>
      </c>
      <c r="B1" t="s">
        <v>1</v>
      </c>
      <c r="C1" t="s">
        <v>68</v>
      </c>
      <c r="D1" t="s">
        <v>69</v>
      </c>
    </row>
    <row r="2" spans="1:4">
      <c r="A2" t="s">
        <v>38</v>
      </c>
      <c r="B2" t="s">
        <v>8</v>
      </c>
      <c r="C2">
        <v>50.286999999999999</v>
      </c>
      <c r="D2">
        <v>45.366999999999997</v>
      </c>
    </row>
    <row r="3" spans="1:4">
      <c r="A3" t="s">
        <v>39</v>
      </c>
      <c r="B3" t="s">
        <v>10</v>
      </c>
      <c r="C3">
        <v>49.091000000000001</v>
      </c>
      <c r="D3">
        <v>44.429000000000002</v>
      </c>
    </row>
    <row r="4" spans="1:4">
      <c r="A4" t="s">
        <v>40</v>
      </c>
      <c r="B4" t="s">
        <v>11</v>
      </c>
      <c r="C4">
        <v>49.287999999999997</v>
      </c>
      <c r="D4">
        <v>46.552</v>
      </c>
    </row>
    <row r="5" spans="1:4">
      <c r="A5" t="s">
        <v>41</v>
      </c>
      <c r="B5" t="s">
        <v>12</v>
      </c>
      <c r="C5">
        <v>51.16</v>
      </c>
      <c r="D5">
        <v>45.743000000000002</v>
      </c>
    </row>
    <row r="6" spans="1:4">
      <c r="A6" t="s">
        <v>42</v>
      </c>
      <c r="B6" t="s">
        <v>13</v>
      </c>
      <c r="C6">
        <v>19.768999999999998</v>
      </c>
      <c r="D6">
        <v>45.738999999999997</v>
      </c>
    </row>
    <row r="7" spans="1:4">
      <c r="A7" t="s">
        <v>43</v>
      </c>
      <c r="B7" t="s">
        <v>14</v>
      </c>
      <c r="C7">
        <v>49.93</v>
      </c>
      <c r="D7">
        <v>45.792000000000002</v>
      </c>
    </row>
    <row r="8" spans="1:4">
      <c r="A8" t="s">
        <v>44</v>
      </c>
      <c r="B8" t="s">
        <v>15</v>
      </c>
      <c r="C8">
        <v>49.216000000000001</v>
      </c>
      <c r="D8">
        <v>46.104999999999997</v>
      </c>
    </row>
    <row r="9" spans="1:4">
      <c r="A9" t="s">
        <v>45</v>
      </c>
      <c r="B9" t="s">
        <v>16</v>
      </c>
      <c r="C9">
        <v>51.531999999999996</v>
      </c>
      <c r="D9">
        <v>46.295000000000002</v>
      </c>
    </row>
    <row r="10" spans="1:4">
      <c r="A10" t="s">
        <v>46</v>
      </c>
      <c r="B10" t="s">
        <v>17</v>
      </c>
      <c r="C10">
        <v>58.055999999999997</v>
      </c>
      <c r="D10">
        <v>55.402999999999999</v>
      </c>
    </row>
    <row r="11" spans="1:4">
      <c r="A11" t="s">
        <v>47</v>
      </c>
      <c r="B11" t="s">
        <v>18</v>
      </c>
      <c r="C11">
        <v>55.991999999999997</v>
      </c>
      <c r="D11">
        <v>52.402999999999999</v>
      </c>
    </row>
    <row r="12" spans="1:4">
      <c r="A12" t="s">
        <v>48</v>
      </c>
      <c r="B12" t="s">
        <v>19</v>
      </c>
      <c r="C12">
        <v>56.192999999999998</v>
      </c>
      <c r="D12">
        <v>50.11</v>
      </c>
    </row>
    <row r="13" spans="1:4">
      <c r="A13" t="s">
        <v>49</v>
      </c>
      <c r="B13" t="s">
        <v>20</v>
      </c>
      <c r="C13">
        <v>56.709000000000003</v>
      </c>
      <c r="D13">
        <v>52.439</v>
      </c>
    </row>
    <row r="14" spans="1:4">
      <c r="A14" t="s">
        <v>50</v>
      </c>
      <c r="B14" s="2" t="s">
        <v>21</v>
      </c>
      <c r="C14" t="s">
        <v>37</v>
      </c>
    </row>
    <row r="15" spans="1:4">
      <c r="A15" t="s">
        <v>51</v>
      </c>
      <c r="B15" t="s">
        <v>22</v>
      </c>
      <c r="C15">
        <v>49.831000000000003</v>
      </c>
      <c r="D15">
        <v>42.622999999999998</v>
      </c>
    </row>
    <row r="16" spans="1:4">
      <c r="A16" t="s">
        <v>52</v>
      </c>
      <c r="B16" t="s">
        <v>23</v>
      </c>
      <c r="C16">
        <v>48.987000000000002</v>
      </c>
      <c r="D16">
        <v>46.863</v>
      </c>
    </row>
    <row r="17" spans="1:4">
      <c r="A17" t="s">
        <v>53</v>
      </c>
      <c r="B17" t="s">
        <v>24</v>
      </c>
      <c r="C17">
        <v>49.280999999999999</v>
      </c>
      <c r="D17">
        <v>34.814999999999998</v>
      </c>
    </row>
    <row r="18" spans="1:4">
      <c r="A18" t="s">
        <v>54</v>
      </c>
      <c r="B18" t="s">
        <v>25</v>
      </c>
      <c r="C18">
        <v>49.134</v>
      </c>
      <c r="D18">
        <v>33.591999999999999</v>
      </c>
    </row>
    <row r="19" spans="1:4">
      <c r="A19" t="s">
        <v>55</v>
      </c>
      <c r="B19" t="s">
        <v>26</v>
      </c>
      <c r="C19" t="s">
        <v>37</v>
      </c>
    </row>
    <row r="20" spans="1:4">
      <c r="A20" t="s">
        <v>56</v>
      </c>
      <c r="B20" t="s">
        <v>27</v>
      </c>
      <c r="C20">
        <v>49.578000000000003</v>
      </c>
      <c r="D20">
        <v>39.055</v>
      </c>
    </row>
    <row r="21" spans="1:4">
      <c r="A21" t="s">
        <v>57</v>
      </c>
      <c r="B21" t="s">
        <v>28</v>
      </c>
      <c r="C21">
        <v>48.533999999999999</v>
      </c>
      <c r="D21">
        <v>35.146999999999998</v>
      </c>
    </row>
    <row r="22" spans="1:4">
      <c r="A22" t="s">
        <v>58</v>
      </c>
      <c r="B22" t="s">
        <v>29</v>
      </c>
      <c r="C22">
        <v>48.396000000000001</v>
      </c>
      <c r="D22">
        <v>35.783999999999999</v>
      </c>
    </row>
    <row r="23" spans="1:4">
      <c r="A23" t="s">
        <v>59</v>
      </c>
      <c r="B23" t="s">
        <v>30</v>
      </c>
      <c r="C23">
        <v>52.781999999999996</v>
      </c>
      <c r="D23">
        <v>31.86</v>
      </c>
    </row>
    <row r="24" spans="1:4">
      <c r="A24" t="s">
        <v>60</v>
      </c>
      <c r="B24" t="s">
        <v>31</v>
      </c>
      <c r="C24">
        <v>52.322000000000003</v>
      </c>
      <c r="D24">
        <v>36.908999999999999</v>
      </c>
    </row>
    <row r="25" spans="1:4">
      <c r="A25" t="s">
        <v>61</v>
      </c>
      <c r="B25" t="s">
        <v>32</v>
      </c>
      <c r="C25">
        <v>48.387999999999998</v>
      </c>
      <c r="D25">
        <v>30.9</v>
      </c>
    </row>
    <row r="26" spans="1:4">
      <c r="A26" t="s">
        <v>62</v>
      </c>
      <c r="B26" s="7" t="s">
        <v>33</v>
      </c>
      <c r="C26" t="s">
        <v>37</v>
      </c>
      <c r="D26" t="s">
        <v>37</v>
      </c>
    </row>
    <row r="27" spans="1:4">
      <c r="A27" t="s">
        <v>63</v>
      </c>
      <c r="B27" s="7" t="s">
        <v>34</v>
      </c>
      <c r="C27" t="s">
        <v>37</v>
      </c>
      <c r="D27" t="s">
        <v>37</v>
      </c>
    </row>
    <row r="28" spans="1:4">
      <c r="A28" t="s">
        <v>64</v>
      </c>
      <c r="B28" s="7" t="s">
        <v>35</v>
      </c>
      <c r="C28" t="s">
        <v>37</v>
      </c>
      <c r="D28" t="s">
        <v>37</v>
      </c>
    </row>
    <row r="29" spans="1:4">
      <c r="A29" t="s">
        <v>65</v>
      </c>
      <c r="B29" s="7" t="s">
        <v>36</v>
      </c>
      <c r="C29" t="s">
        <v>37</v>
      </c>
      <c r="D29" t="s">
        <v>37</v>
      </c>
    </row>
    <row r="30" spans="1:4">
      <c r="A30" s="3" t="s">
        <v>70</v>
      </c>
      <c r="B30" t="s">
        <v>8</v>
      </c>
      <c r="C30">
        <v>56.825000000000003</v>
      </c>
      <c r="D30">
        <v>52.207999999999998</v>
      </c>
    </row>
    <row r="31" spans="1:4">
      <c r="A31" s="3" t="s">
        <v>70</v>
      </c>
      <c r="B31" t="s">
        <v>10</v>
      </c>
      <c r="C31">
        <v>57.161000000000001</v>
      </c>
      <c r="D31">
        <v>54.003</v>
      </c>
    </row>
    <row r="32" spans="1:4">
      <c r="A32" s="3" t="s">
        <v>70</v>
      </c>
      <c r="B32" t="s">
        <v>11</v>
      </c>
      <c r="C32">
        <v>58.334000000000003</v>
      </c>
      <c r="D32">
        <v>55.441000000000003</v>
      </c>
    </row>
    <row r="33" spans="1:4">
      <c r="A33" s="3" t="s">
        <v>70</v>
      </c>
      <c r="B33" t="s">
        <v>12</v>
      </c>
      <c r="C33">
        <v>54.728999999999999</v>
      </c>
      <c r="D33">
        <v>50.133000000000003</v>
      </c>
    </row>
    <row r="34" spans="1:4">
      <c r="A34" s="3" t="s">
        <v>70</v>
      </c>
      <c r="B34" t="s">
        <v>13</v>
      </c>
      <c r="C34">
        <v>58.448999999999998</v>
      </c>
      <c r="D34">
        <v>51.731999999999999</v>
      </c>
    </row>
    <row r="35" spans="1:4">
      <c r="A35" s="3" t="s">
        <v>70</v>
      </c>
      <c r="B35" t="s">
        <v>14</v>
      </c>
      <c r="C35">
        <v>55.680999999999997</v>
      </c>
      <c r="D35">
        <v>51.21</v>
      </c>
    </row>
    <row r="36" spans="1:4">
      <c r="A36" s="3" t="s">
        <v>70</v>
      </c>
      <c r="B36" t="s">
        <v>15</v>
      </c>
      <c r="C36">
        <v>54.789000000000001</v>
      </c>
      <c r="D36">
        <v>51.716000000000001</v>
      </c>
    </row>
    <row r="37" spans="1:4">
      <c r="A37" s="3" t="s">
        <v>70</v>
      </c>
      <c r="B37" t="s">
        <v>16</v>
      </c>
      <c r="C37">
        <v>54.116999999999997</v>
      </c>
      <c r="D37">
        <v>49.576000000000001</v>
      </c>
    </row>
    <row r="38" spans="1:4">
      <c r="A38" s="3" t="s">
        <v>70</v>
      </c>
      <c r="B38" t="s">
        <v>17</v>
      </c>
      <c r="C38">
        <v>55.768999999999998</v>
      </c>
      <c r="D38">
        <v>52.780999999999999</v>
      </c>
    </row>
    <row r="39" spans="1:4">
      <c r="A39" s="3" t="s">
        <v>70</v>
      </c>
      <c r="B39" t="s">
        <v>18</v>
      </c>
      <c r="C39">
        <v>54.792999999999999</v>
      </c>
      <c r="D39">
        <v>50.354999999999997</v>
      </c>
    </row>
    <row r="40" spans="1:4">
      <c r="A40" s="3" t="s">
        <v>70</v>
      </c>
      <c r="B40" t="s">
        <v>19</v>
      </c>
      <c r="C40">
        <v>57.279000000000003</v>
      </c>
      <c r="D40">
        <v>51.627000000000002</v>
      </c>
    </row>
    <row r="41" spans="1:4">
      <c r="A41" s="3" t="s">
        <v>70</v>
      </c>
      <c r="B41" t="s">
        <v>20</v>
      </c>
      <c r="C41">
        <v>56.784999999999997</v>
      </c>
      <c r="D41">
        <v>53.823</v>
      </c>
    </row>
    <row r="42" spans="1:4">
      <c r="A42" s="3" t="s">
        <v>70</v>
      </c>
      <c r="B42" s="2" t="s">
        <v>21</v>
      </c>
      <c r="C42" t="s">
        <v>37</v>
      </c>
      <c r="D42" t="s">
        <v>37</v>
      </c>
    </row>
    <row r="43" spans="1:4">
      <c r="A43" s="3" t="s">
        <v>70</v>
      </c>
      <c r="B43" t="s">
        <v>22</v>
      </c>
      <c r="C43">
        <v>57.8</v>
      </c>
      <c r="D43">
        <v>43.432000000000002</v>
      </c>
    </row>
    <row r="44" spans="1:4">
      <c r="A44" s="3" t="s">
        <v>70</v>
      </c>
      <c r="B44" t="s">
        <v>23</v>
      </c>
      <c r="C44">
        <v>56.533000000000001</v>
      </c>
      <c r="D44">
        <v>47.546999999999997</v>
      </c>
    </row>
    <row r="45" spans="1:4">
      <c r="A45" s="3" t="s">
        <v>70</v>
      </c>
      <c r="B45" t="s">
        <v>24</v>
      </c>
      <c r="C45">
        <v>57.899000000000001</v>
      </c>
      <c r="D45">
        <v>44.029000000000003</v>
      </c>
    </row>
    <row r="46" spans="1:4">
      <c r="A46" s="3" t="s">
        <v>70</v>
      </c>
      <c r="B46" t="s">
        <v>25</v>
      </c>
      <c r="C46">
        <v>56.930999999999997</v>
      </c>
      <c r="D46">
        <v>40.414000000000001</v>
      </c>
    </row>
    <row r="47" spans="1:4">
      <c r="A47" s="3" t="s">
        <v>70</v>
      </c>
      <c r="B47" t="s">
        <v>26</v>
      </c>
      <c r="C47">
        <v>55.631999999999998</v>
      </c>
      <c r="D47">
        <v>39.265000000000001</v>
      </c>
    </row>
    <row r="48" spans="1:4">
      <c r="A48" s="3" t="s">
        <v>70</v>
      </c>
      <c r="B48" t="s">
        <v>27</v>
      </c>
      <c r="C48">
        <v>56.472000000000001</v>
      </c>
      <c r="D48">
        <v>48.613</v>
      </c>
    </row>
    <row r="49" spans="1:4">
      <c r="A49" s="3" t="s">
        <v>70</v>
      </c>
      <c r="B49" t="s">
        <v>28</v>
      </c>
      <c r="C49">
        <v>48.212000000000003</v>
      </c>
      <c r="D49">
        <v>39.905999999999999</v>
      </c>
    </row>
    <row r="50" spans="1:4">
      <c r="A50" s="3" t="s">
        <v>70</v>
      </c>
      <c r="B50" t="s">
        <v>29</v>
      </c>
      <c r="C50">
        <v>46.744999999999997</v>
      </c>
      <c r="D50">
        <v>36.307000000000002</v>
      </c>
    </row>
    <row r="51" spans="1:4">
      <c r="A51" s="3" t="s">
        <v>70</v>
      </c>
      <c r="B51" t="s">
        <v>30</v>
      </c>
      <c r="C51">
        <v>55.722999999999999</v>
      </c>
      <c r="D51">
        <v>38.548000000000002</v>
      </c>
    </row>
    <row r="52" spans="1:4">
      <c r="A52" s="3" t="s">
        <v>70</v>
      </c>
      <c r="B52" t="s">
        <v>31</v>
      </c>
      <c r="C52">
        <v>55.25</v>
      </c>
      <c r="D52">
        <v>37.975000000000001</v>
      </c>
    </row>
    <row r="53" spans="1:4">
      <c r="A53" s="3" t="s">
        <v>70</v>
      </c>
      <c r="B53" t="s">
        <v>32</v>
      </c>
      <c r="C53">
        <v>54.878999999999998</v>
      </c>
      <c r="D53">
        <v>39.914000000000001</v>
      </c>
    </row>
    <row r="54" spans="1:4">
      <c r="A54" s="3" t="s">
        <v>70</v>
      </c>
      <c r="B54" t="s">
        <v>33</v>
      </c>
      <c r="C54" t="s">
        <v>37</v>
      </c>
      <c r="D54" t="s">
        <v>37</v>
      </c>
    </row>
    <row r="55" spans="1:4">
      <c r="A55" s="3" t="s">
        <v>70</v>
      </c>
      <c r="B55" t="s">
        <v>34</v>
      </c>
      <c r="C55" t="s">
        <v>37</v>
      </c>
      <c r="D55" t="s">
        <v>37</v>
      </c>
    </row>
    <row r="56" spans="1:4">
      <c r="A56" s="3" t="s">
        <v>70</v>
      </c>
      <c r="B56" t="s">
        <v>35</v>
      </c>
      <c r="C56" t="s">
        <v>37</v>
      </c>
      <c r="D56" t="s">
        <v>37</v>
      </c>
    </row>
    <row r="57" spans="1:4">
      <c r="A57" s="3" t="s">
        <v>70</v>
      </c>
      <c r="B57" t="s">
        <v>36</v>
      </c>
      <c r="C57" t="s">
        <v>37</v>
      </c>
      <c r="D57" t="s">
        <v>37</v>
      </c>
    </row>
    <row r="58" spans="1:4">
      <c r="A58" s="3" t="s">
        <v>71</v>
      </c>
      <c r="B58" t="s">
        <v>8</v>
      </c>
      <c r="C58">
        <v>52.497</v>
      </c>
      <c r="D58">
        <v>55.540999999999997</v>
      </c>
    </row>
    <row r="59" spans="1:4">
      <c r="A59" s="3" t="s">
        <v>71</v>
      </c>
      <c r="B59" t="s">
        <v>10</v>
      </c>
      <c r="C59">
        <v>55.798999999999999</v>
      </c>
    </row>
    <row r="60" spans="1:4">
      <c r="A60" s="3" t="s">
        <v>71</v>
      </c>
      <c r="B60" t="s">
        <v>11</v>
      </c>
      <c r="C60">
        <v>59.691000000000003</v>
      </c>
    </row>
    <row r="61" spans="1:4">
      <c r="A61" s="3" t="s">
        <v>71</v>
      </c>
      <c r="B61" t="s">
        <v>12</v>
      </c>
      <c r="C61">
        <v>51.502000000000002</v>
      </c>
    </row>
    <row r="62" spans="1:4">
      <c r="A62" s="3" t="s">
        <v>71</v>
      </c>
      <c r="B62" t="s">
        <v>13</v>
      </c>
      <c r="C62">
        <v>52.905999999999999</v>
      </c>
    </row>
    <row r="63" spans="1:4">
      <c r="A63" s="3" t="s">
        <v>71</v>
      </c>
      <c r="B63" t="s">
        <v>14</v>
      </c>
      <c r="C63">
        <v>50.103999999999999</v>
      </c>
    </row>
    <row r="64" spans="1:4">
      <c r="A64" s="3" t="s">
        <v>71</v>
      </c>
      <c r="B64" t="s">
        <v>15</v>
      </c>
      <c r="C64">
        <v>53.661999999999999</v>
      </c>
    </row>
    <row r="65" spans="1:3">
      <c r="A65" s="3" t="s">
        <v>71</v>
      </c>
      <c r="B65" t="s">
        <v>16</v>
      </c>
      <c r="C65">
        <v>59.756</v>
      </c>
    </row>
    <row r="66" spans="1:3">
      <c r="A66" s="3" t="s">
        <v>71</v>
      </c>
      <c r="B66" t="s">
        <v>17</v>
      </c>
      <c r="C66">
        <v>55.1</v>
      </c>
    </row>
    <row r="67" spans="1:3">
      <c r="A67" s="3" t="s">
        <v>71</v>
      </c>
      <c r="B67" t="s">
        <v>18</v>
      </c>
      <c r="C67">
        <v>52.54</v>
      </c>
    </row>
    <row r="68" spans="1:3">
      <c r="A68" s="3" t="s">
        <v>71</v>
      </c>
      <c r="B68" t="s">
        <v>19</v>
      </c>
      <c r="C68">
        <v>52.347000000000001</v>
      </c>
    </row>
    <row r="69" spans="1:3">
      <c r="A69" s="3" t="s">
        <v>71</v>
      </c>
      <c r="B69" t="s">
        <v>20</v>
      </c>
      <c r="C69">
        <v>54.395000000000003</v>
      </c>
    </row>
    <row r="70" spans="1:3">
      <c r="A70" s="3" t="s">
        <v>71</v>
      </c>
      <c r="B70" s="2" t="s">
        <v>21</v>
      </c>
      <c r="C70" t="s">
        <v>37</v>
      </c>
    </row>
    <row r="71" spans="1:3">
      <c r="A71" s="3" t="s">
        <v>71</v>
      </c>
      <c r="B71" t="s">
        <v>22</v>
      </c>
      <c r="C71">
        <v>53.054000000000002</v>
      </c>
    </row>
    <row r="72" spans="1:3">
      <c r="A72" s="3" t="s">
        <v>71</v>
      </c>
      <c r="B72" t="s">
        <v>23</v>
      </c>
      <c r="C72">
        <v>70.203999999999994</v>
      </c>
    </row>
    <row r="73" spans="1:3">
      <c r="A73" s="3" t="s">
        <v>71</v>
      </c>
      <c r="B73" t="s">
        <v>24</v>
      </c>
      <c r="C73">
        <v>63.734999999999999</v>
      </c>
    </row>
    <row r="74" spans="1:3">
      <c r="A74" s="3" t="s">
        <v>71</v>
      </c>
      <c r="B74" t="s">
        <v>25</v>
      </c>
      <c r="C74">
        <v>63.781999999999996</v>
      </c>
    </row>
    <row r="75" spans="1:3">
      <c r="A75" s="3" t="s">
        <v>71</v>
      </c>
      <c r="B75" t="s">
        <v>26</v>
      </c>
      <c r="C75">
        <v>55.798000000000002</v>
      </c>
    </row>
    <row r="76" spans="1:3">
      <c r="A76" s="3" t="s">
        <v>71</v>
      </c>
      <c r="B76" t="s">
        <v>27</v>
      </c>
      <c r="C76">
        <v>68.494</v>
      </c>
    </row>
    <row r="77" spans="1:3">
      <c r="A77" s="3" t="s">
        <v>71</v>
      </c>
      <c r="B77" t="s">
        <v>28</v>
      </c>
      <c r="C77">
        <v>67.513999999999996</v>
      </c>
    </row>
    <row r="78" spans="1:3">
      <c r="A78" s="3" t="s">
        <v>71</v>
      </c>
      <c r="B78" t="s">
        <v>29</v>
      </c>
      <c r="C78">
        <v>85.575000000000003</v>
      </c>
    </row>
    <row r="79" spans="1:3">
      <c r="A79" s="3" t="s">
        <v>71</v>
      </c>
      <c r="B79" t="s">
        <v>30</v>
      </c>
      <c r="C79">
        <v>50.44</v>
      </c>
    </row>
    <row r="80" spans="1:3">
      <c r="A80" s="3" t="s">
        <v>71</v>
      </c>
      <c r="B80" t="s">
        <v>31</v>
      </c>
      <c r="C80">
        <v>61.582000000000001</v>
      </c>
    </row>
    <row r="81" spans="1:4">
      <c r="A81" s="3" t="s">
        <v>71</v>
      </c>
      <c r="B81" t="s">
        <v>32</v>
      </c>
      <c r="C81">
        <v>69.823999999999998</v>
      </c>
    </row>
    <row r="82" spans="1:4">
      <c r="A82" s="3" t="s">
        <v>71</v>
      </c>
      <c r="B82" t="s">
        <v>33</v>
      </c>
      <c r="C82" t="s">
        <v>37</v>
      </c>
    </row>
    <row r="83" spans="1:4">
      <c r="A83" s="3" t="s">
        <v>71</v>
      </c>
      <c r="B83" t="s">
        <v>34</v>
      </c>
      <c r="C83" t="s">
        <v>37</v>
      </c>
    </row>
    <row r="84" spans="1:4">
      <c r="A84" s="3" t="s">
        <v>71</v>
      </c>
      <c r="B84" t="s">
        <v>35</v>
      </c>
      <c r="C84" t="s">
        <v>37</v>
      </c>
    </row>
    <row r="85" spans="1:4">
      <c r="A85" s="3" t="s">
        <v>71</v>
      </c>
      <c r="B85" t="s">
        <v>36</v>
      </c>
      <c r="C85" t="s">
        <v>37</v>
      </c>
    </row>
    <row r="86" spans="1:4">
      <c r="A86" s="3" t="s">
        <v>72</v>
      </c>
      <c r="B86" t="s">
        <v>8</v>
      </c>
      <c r="C86">
        <v>40.334000000000003</v>
      </c>
      <c r="D86">
        <v>38.103000000000002</v>
      </c>
    </row>
    <row r="87" spans="1:4">
      <c r="A87" s="3" t="s">
        <v>73</v>
      </c>
      <c r="B87" t="s">
        <v>10</v>
      </c>
      <c r="C87">
        <v>39.540999999999997</v>
      </c>
      <c r="D87">
        <v>36.103000000000002</v>
      </c>
    </row>
    <row r="88" spans="1:4">
      <c r="A88" s="3" t="s">
        <v>74</v>
      </c>
      <c r="B88" t="s">
        <v>11</v>
      </c>
      <c r="C88">
        <v>40.494</v>
      </c>
      <c r="D88">
        <v>36.563000000000002</v>
      </c>
    </row>
    <row r="89" spans="1:4">
      <c r="A89" s="3" t="s">
        <v>75</v>
      </c>
      <c r="B89" t="s">
        <v>12</v>
      </c>
      <c r="C89">
        <v>41.033000000000001</v>
      </c>
      <c r="D89">
        <v>36.11</v>
      </c>
    </row>
    <row r="90" spans="1:4">
      <c r="A90" s="3" t="s">
        <v>76</v>
      </c>
      <c r="B90" t="s">
        <v>13</v>
      </c>
      <c r="C90">
        <v>41.375</v>
      </c>
      <c r="D90">
        <v>36.718000000000004</v>
      </c>
    </row>
    <row r="91" spans="1:4">
      <c r="A91" s="3" t="s">
        <v>77</v>
      </c>
      <c r="B91" t="s">
        <v>14</v>
      </c>
      <c r="C91">
        <v>38.707000000000001</v>
      </c>
      <c r="D91">
        <v>34.082000000000001</v>
      </c>
    </row>
    <row r="92" spans="1:4">
      <c r="A92" s="3" t="s">
        <v>78</v>
      </c>
      <c r="B92" t="s">
        <v>15</v>
      </c>
      <c r="C92">
        <v>41.662999999999997</v>
      </c>
      <c r="D92">
        <v>37.673999999999999</v>
      </c>
    </row>
    <row r="93" spans="1:4">
      <c r="A93" s="3" t="s">
        <v>79</v>
      </c>
      <c r="B93" t="s">
        <v>16</v>
      </c>
      <c r="C93">
        <v>38.234999999999999</v>
      </c>
      <c r="D93">
        <v>35.142000000000003</v>
      </c>
    </row>
    <row r="94" spans="1:4">
      <c r="A94" s="3" t="s">
        <v>80</v>
      </c>
      <c r="B94" t="s">
        <v>17</v>
      </c>
      <c r="C94">
        <v>41.662999999999997</v>
      </c>
      <c r="D94">
        <v>38.630000000000003</v>
      </c>
    </row>
    <row r="95" spans="1:4">
      <c r="A95" s="3" t="s">
        <v>81</v>
      </c>
      <c r="B95" t="s">
        <v>18</v>
      </c>
      <c r="C95">
        <v>39.277000000000001</v>
      </c>
      <c r="D95">
        <v>35.322000000000003</v>
      </c>
    </row>
    <row r="96" spans="1:4">
      <c r="A96" s="3" t="s">
        <v>82</v>
      </c>
      <c r="B96" t="s">
        <v>19</v>
      </c>
      <c r="C96">
        <v>40.154000000000003</v>
      </c>
      <c r="D96">
        <v>35.649000000000001</v>
      </c>
    </row>
    <row r="97" spans="1:4">
      <c r="A97" s="3" t="s">
        <v>83</v>
      </c>
      <c r="B97" t="s">
        <v>20</v>
      </c>
      <c r="C97">
        <v>40.372999999999998</v>
      </c>
      <c r="D97">
        <v>37.616999999999997</v>
      </c>
    </row>
    <row r="98" spans="1:4">
      <c r="A98" s="3" t="s">
        <v>84</v>
      </c>
      <c r="B98" s="2" t="s">
        <v>21</v>
      </c>
      <c r="C98">
        <v>41.466999999999999</v>
      </c>
      <c r="D98">
        <v>30.986999999999998</v>
      </c>
    </row>
    <row r="99" spans="1:4">
      <c r="A99" s="3" t="s">
        <v>85</v>
      </c>
      <c r="B99" t="s">
        <v>22</v>
      </c>
      <c r="C99">
        <v>41.225000000000001</v>
      </c>
      <c r="D99">
        <v>30.904</v>
      </c>
    </row>
    <row r="100" spans="1:4">
      <c r="A100" s="3" t="s">
        <v>86</v>
      </c>
      <c r="B100" t="s">
        <v>23</v>
      </c>
      <c r="C100">
        <v>41.566000000000003</v>
      </c>
      <c r="D100">
        <v>33.648000000000003</v>
      </c>
    </row>
    <row r="101" spans="1:4">
      <c r="A101" s="3" t="s">
        <v>87</v>
      </c>
      <c r="B101" t="s">
        <v>24</v>
      </c>
      <c r="C101">
        <v>40.804000000000002</v>
      </c>
      <c r="D101">
        <v>29.416</v>
      </c>
    </row>
    <row r="102" spans="1:4">
      <c r="A102" s="3" t="s">
        <v>88</v>
      </c>
      <c r="B102" t="s">
        <v>25</v>
      </c>
      <c r="C102">
        <v>39.676000000000002</v>
      </c>
      <c r="D102">
        <v>30.657</v>
      </c>
    </row>
    <row r="103" spans="1:4">
      <c r="A103" s="3" t="s">
        <v>89</v>
      </c>
      <c r="B103" t="s">
        <v>26</v>
      </c>
      <c r="C103">
        <v>39.585000000000001</v>
      </c>
      <c r="D103">
        <v>38.615000000000002</v>
      </c>
    </row>
    <row r="104" spans="1:4">
      <c r="A104" s="3" t="s">
        <v>90</v>
      </c>
      <c r="B104" t="s">
        <v>27</v>
      </c>
      <c r="C104">
        <v>42.613999999999997</v>
      </c>
      <c r="D104">
        <v>32.19</v>
      </c>
    </row>
    <row r="105" spans="1:4">
      <c r="A105" s="3" t="s">
        <v>91</v>
      </c>
      <c r="B105" t="s">
        <v>28</v>
      </c>
      <c r="C105">
        <v>41.512999999999998</v>
      </c>
      <c r="D105">
        <v>31.131</v>
      </c>
    </row>
    <row r="106" spans="1:4">
      <c r="A106" s="3" t="s">
        <v>92</v>
      </c>
      <c r="B106" t="s">
        <v>29</v>
      </c>
      <c r="C106">
        <v>39.46</v>
      </c>
      <c r="D106">
        <v>30.288</v>
      </c>
    </row>
    <row r="107" spans="1:4">
      <c r="A107" s="3" t="s">
        <v>93</v>
      </c>
      <c r="B107" t="s">
        <v>30</v>
      </c>
      <c r="C107">
        <v>38.942</v>
      </c>
      <c r="D107">
        <v>19.108000000000001</v>
      </c>
    </row>
    <row r="108" spans="1:4">
      <c r="A108" s="3" t="s">
        <v>94</v>
      </c>
      <c r="B108" t="s">
        <v>31</v>
      </c>
      <c r="C108">
        <v>39.670999999999999</v>
      </c>
      <c r="D108">
        <v>23.234000000000002</v>
      </c>
    </row>
    <row r="109" spans="1:4">
      <c r="A109" s="3" t="s">
        <v>95</v>
      </c>
      <c r="B109" t="s">
        <v>32</v>
      </c>
      <c r="C109">
        <v>42.462000000000003</v>
      </c>
      <c r="D109">
        <v>23.297000000000001</v>
      </c>
    </row>
    <row r="110" spans="1:4">
      <c r="A110" s="3" t="s">
        <v>96</v>
      </c>
      <c r="B110" t="s">
        <v>33</v>
      </c>
      <c r="C110" t="s">
        <v>37</v>
      </c>
    </row>
    <row r="111" spans="1:4">
      <c r="A111" s="3" t="s">
        <v>97</v>
      </c>
      <c r="B111" t="s">
        <v>34</v>
      </c>
      <c r="C111" t="s">
        <v>37</v>
      </c>
    </row>
    <row r="112" spans="1:4">
      <c r="A112" s="3" t="s">
        <v>98</v>
      </c>
      <c r="B112" t="s">
        <v>35</v>
      </c>
      <c r="C112" t="s">
        <v>37</v>
      </c>
    </row>
    <row r="113" spans="1:3">
      <c r="A113" s="3" t="s">
        <v>99</v>
      </c>
      <c r="B113" t="s">
        <v>36</v>
      </c>
      <c r="C11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carbon_dioxide</vt:lpstr>
      <vt:lpstr>carbon_dioxide_standards</vt:lpstr>
      <vt:lpstr>methane</vt:lpstr>
      <vt:lpstr>methane_standards</vt:lpstr>
      <vt:lpstr>soil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2019-10-30T20:37:50Z</dcterms:created>
  <dcterms:modified xsi:type="dcterms:W3CDTF">2019-10-30T22:36:35Z</dcterms:modified>
</cp:coreProperties>
</file>