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xperimental Plan" sheetId="2" r:id="rId5"/>
    <sheet state="visible" name="Current Sweep (TEC1-12710)-Fan1" sheetId="3" r:id="rId6"/>
    <sheet state="visible" name="Current Sweep (TEC1-12710)-Fan9" sheetId="4" r:id="rId7"/>
    <sheet state="visible" name="Optimal Current Sweep (TEC1-127" sheetId="5" r:id="rId8"/>
    <sheet state="visible" name="T_out against Time" sheetId="6" r:id="rId9"/>
    <sheet state="visible" name="Nozzle Configuration" sheetId="7" r:id="rId10"/>
    <sheet state="visible" name="Thermocouple Calibration" sheetId="8" r:id="rId11"/>
    <sheet state="visible" name="Sensor Note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6">
      <text>
        <t xml:space="preserve">From "Thermocouple Calibration" Sheet
	-Derek Tan</t>
      </text>
    </comment>
    <comment authorId="0" ref="C2">
      <text>
        <t xml:space="preserve">Using 12V, 20A Switching Supply
	-Derek Tan</t>
      </text>
    </comment>
    <comment authorId="0" ref="N2">
      <text>
        <t xml:space="preserve">Using 5V, 30A switching supply
	-Derek Tan</t>
      </text>
    </comment>
    <comment authorId="0" ref="A38">
      <text>
        <t xml:space="preserve">Thermocouple Probe 4
	-Derek Tan
----
Thermocouple Probe 4
	-Derek Tan
----
Thermocouple Probe 3
	-Derek Tan</t>
      </text>
    </comment>
    <comment authorId="0" ref="A35">
      <text>
        <t xml:space="preserve">Annemometer Temp Sensor
	-Derek Tan</t>
      </text>
    </comment>
    <comment authorId="0" ref="A32">
      <text>
        <t xml:space="preserve">Thermocouple Probe 4
	-Derek Tan</t>
      </text>
    </comment>
    <comment authorId="0" ref="A29">
      <text>
        <t xml:space="preserve">Thermocouple Probe 2
	-Derek Tan</t>
      </text>
    </comment>
    <comment authorId="0" ref="A24">
      <text>
        <t xml:space="preserve">Thermocouple Probe 1
	-Derek Tan</t>
      </text>
    </comment>
    <comment authorId="0" ref="A11">
      <text>
        <t xml:space="preserve">Multimeter 2
	-Derek Tan</t>
      </text>
    </comment>
    <comment authorId="0" ref="A3">
      <text>
        <t xml:space="preserve">Multimeter 1
	-Derek Tan</t>
      </text>
    </comment>
  </commentList>
</comments>
</file>

<file path=xl/sharedStrings.xml><?xml version="1.0" encoding="utf-8"?>
<sst xmlns="http://schemas.openxmlformats.org/spreadsheetml/2006/main" count="335" uniqueCount="173">
  <si>
    <t>Experimental Setup</t>
  </si>
  <si>
    <t>Observations</t>
  </si>
  <si>
    <t>FAN:12V</t>
  </si>
  <si>
    <t>Based on model. there is less cooling power for same parameters for ambient of 35degC and 30 degC. Hence, testing in 30degC is a underestimation of cooling ability in 35 degC and is permissible</t>
  </si>
  <si>
    <t>35degC: 57W</t>
  </si>
  <si>
    <t>Testing Plan</t>
  </si>
  <si>
    <t>30degC: 55.2W</t>
  </si>
  <si>
    <t>Decreasing air temperature</t>
  </si>
  <si>
    <t>Rationale</t>
  </si>
  <si>
    <t>Date Completion</t>
  </si>
  <si>
    <t>Gets alot warmer on hot side for TEC1-12710. More packaging issues...</t>
  </si>
  <si>
    <t>Test 150mm fin with 1 TEC1-12706 (once off sanity check)</t>
  </si>
  <si>
    <t>To observe temp drop</t>
  </si>
  <si>
    <t>If cold air is directed at ceiling fan, then cold air can be circulated with ambient??</t>
  </si>
  <si>
    <t xml:space="preserve">Set Up: </t>
  </si>
  <si>
    <t>Target Amp (Through Peltier Module)</t>
  </si>
  <si>
    <t>Test 150mm fin with 1 TEC1-12710 (once off sanity check)</t>
  </si>
  <si>
    <t>To observe greater temp drop for same voltage</t>
  </si>
  <si>
    <t>Test 1x TEC1-12710 with different current (optimal current sweep)</t>
  </si>
  <si>
    <t>Match model with script</t>
  </si>
  <si>
    <t>Test 1x TEC1-12710 with CPU heat sink (optimal current sweep &amp; Time Analysis)</t>
  </si>
  <si>
    <t>Observe improvement in cooling power due to better heat dissapation on hot side</t>
  </si>
  <si>
    <t>Test 2x TEC1-12710 with 200mm cold fin  - lower than with 1x Peltier (optimal current sweep &amp; Time Analysis)</t>
  </si>
  <si>
    <t>Observe higher COP per Peltier, overall less input power for same cooling power</t>
  </si>
  <si>
    <t>Increasing Air velocity (Travel further distance)</t>
  </si>
  <si>
    <t>Flat head nozzle</t>
  </si>
  <si>
    <t>Parameter</t>
  </si>
  <si>
    <t>Round Nozzle</t>
  </si>
  <si>
    <t>Control Experiment - 8x8cm rectangular duct</t>
  </si>
  <si>
    <t xml:space="preserve">Circular head nozzle of r=1mm </t>
  </si>
  <si>
    <t xml:space="preserve">Circular head nozzle of r=1.5mm </t>
  </si>
  <si>
    <t xml:space="preserve">rectangular heat nozzle of 1x6cm </t>
  </si>
  <si>
    <t>curved head nozzle of 1x8cm</t>
  </si>
  <si>
    <t>Trial</t>
  </si>
  <si>
    <t>Once design is finalized...</t>
  </si>
  <si>
    <t>Design Packaging</t>
  </si>
  <si>
    <t>Design Circuit</t>
  </si>
  <si>
    <t>6.1A</t>
  </si>
  <si>
    <t>5.8A</t>
  </si>
  <si>
    <t>5.5A</t>
  </si>
  <si>
    <t>5.2A</t>
  </si>
  <si>
    <t>5.15A</t>
  </si>
  <si>
    <t>4.9A</t>
  </si>
  <si>
    <t>4.6A</t>
  </si>
  <si>
    <t>4.3A</t>
  </si>
  <si>
    <t>3.1A</t>
  </si>
  <si>
    <t>2.8A</t>
  </si>
  <si>
    <t>2.5A</t>
  </si>
  <si>
    <t>2.2A</t>
  </si>
  <si>
    <t>Configurations</t>
  </si>
  <si>
    <t>Error Analysis</t>
  </si>
  <si>
    <t>Input Voltage [V]</t>
  </si>
  <si>
    <t>FAN:9V</t>
  </si>
  <si>
    <t>Input Current</t>
  </si>
  <si>
    <t>Inlet Air Temp - Cold</t>
  </si>
  <si>
    <t>inlet Air Temp - Hot</t>
  </si>
  <si>
    <t>Outlet Air Temp - Cold</t>
  </si>
  <si>
    <t>Out Air Temp - Hot</t>
  </si>
  <si>
    <t>Cold Side</t>
  </si>
  <si>
    <t>Fin Type</t>
  </si>
  <si>
    <t>150x69x36mm</t>
  </si>
  <si>
    <t>Thermocouple Error</t>
  </si>
  <si>
    <t>Fan Type</t>
  </si>
  <si>
    <t>8x8cm Box Fan, 12V, 0.32A</t>
  </si>
  <si>
    <t>Accuracy Error</t>
  </si>
  <si>
    <t>Fan Input Voltage</t>
  </si>
  <si>
    <t>Hot Side</t>
  </si>
  <si>
    <t>Resolution Error</t>
  </si>
  <si>
    <t>Avg</t>
  </si>
  <si>
    <t>Input Current [A]</t>
  </si>
  <si>
    <t>General</t>
  </si>
  <si>
    <t>Peltier Module</t>
  </si>
  <si>
    <t>TEC1-12710</t>
  </si>
  <si>
    <t>Air Speed</t>
  </si>
  <si>
    <t>m/s</t>
  </si>
  <si>
    <t>Channel Area</t>
  </si>
  <si>
    <t>Precision Err</t>
  </si>
  <si>
    <t>m^2</t>
  </si>
  <si>
    <t>Mass Flow Rate</t>
  </si>
  <si>
    <t>Outlet Air Temp Cold [K]
(T1)</t>
  </si>
  <si>
    <t>m^3/s</t>
  </si>
  <si>
    <t>Default (Given)</t>
  </si>
  <si>
    <t>Annemometer Error</t>
  </si>
  <si>
    <t>Accuracy Err</t>
  </si>
  <si>
    <t>Percentage</t>
  </si>
  <si>
    <t>Total Error</t>
  </si>
  <si>
    <t>TEC1-12706</t>
  </si>
  <si>
    <t>Inlet Ambient Air Temp [K]
(T2)</t>
  </si>
  <si>
    <t>Air Speed Readings</t>
  </si>
  <si>
    <t>Center (Cold)</t>
  </si>
  <si>
    <t>Center (Hot)</t>
  </si>
  <si>
    <t>Test Data</t>
  </si>
  <si>
    <t>Frac Error</t>
  </si>
  <si>
    <t>Peltier Cold Side Temp [K]
(T3)</t>
  </si>
  <si>
    <t>Time [min]</t>
  </si>
  <si>
    <t>Cold Peltier Temp</t>
  </si>
  <si>
    <t>Hot Peltier Temp</t>
  </si>
  <si>
    <t>Peltier Hot Side Temp [K]
(T4)</t>
  </si>
  <si>
    <t>Out Air Temp - Hot [K]</t>
  </si>
  <si>
    <t>Crenova Multimeter (Voltage Readings)</t>
  </si>
  <si>
    <t>Average</t>
  </si>
  <si>
    <t>Air Speed [m/s]</t>
  </si>
  <si>
    <t>PERCENTAGE</t>
  </si>
  <si>
    <t>FIXED</t>
  </si>
  <si>
    <t>Derived Results (w/ Correction Factor)</t>
  </si>
  <si>
    <t>Channel Area [m^2]</t>
  </si>
  <si>
    <t>deltaT Cold [K]</t>
  </si>
  <si>
    <t>Mass Flow Rate[m^3/s]</t>
  </si>
  <si>
    <t>Fluke 175 Multimeter (Current Readings)</t>
  </si>
  <si>
    <t>Back-calc</t>
  </si>
  <si>
    <t>Cooling Powr [W]</t>
  </si>
  <si>
    <t>Volumetric Flow Rate [m^3/s]</t>
  </si>
  <si>
    <t>Total Err</t>
  </si>
  <si>
    <t>CFM</t>
  </si>
  <si>
    <t>Precision Error</t>
  </si>
  <si>
    <t>General Param</t>
  </si>
  <si>
    <t>Heat Capacity [J/KgK]</t>
  </si>
  <si>
    <t>Air Density [Kg/m^3]</t>
  </si>
  <si>
    <t>Correction Factor</t>
  </si>
  <si>
    <t>DeltaT</t>
  </si>
  <si>
    <t>T1</t>
  </si>
  <si>
    <t>T2</t>
  </si>
  <si>
    <t>T3</t>
  </si>
  <si>
    <t>T4</t>
  </si>
  <si>
    <t>Mass Flow Rate Error</t>
  </si>
  <si>
    <t>Mass Flow Frac Error</t>
  </si>
  <si>
    <t>deltaT Hot [K]</t>
  </si>
  <si>
    <t>Heating Powr [W]</t>
  </si>
  <si>
    <t>Power Consumption [W]</t>
  </si>
  <si>
    <t>Shape</t>
  </si>
  <si>
    <t>Dimension</t>
  </si>
  <si>
    <t>Comment</t>
  </si>
  <si>
    <t>Smallest Circle</t>
  </si>
  <si>
    <t>1cm Radius</t>
  </si>
  <si>
    <t>Significant backflow, barely feel any wind</t>
  </si>
  <si>
    <t>Bigger Circle</t>
  </si>
  <si>
    <t>1.5cm Radius</t>
  </si>
  <si>
    <t>Rectangular</t>
  </si>
  <si>
    <t>6x1cm</t>
  </si>
  <si>
    <t>less backflow as circular, uniform wind across rectangle</t>
  </si>
  <si>
    <t>Curved Spline</t>
  </si>
  <si>
    <t>8x1cm</t>
  </si>
  <si>
    <t>less backflow as circlular, strong wind on edges</t>
  </si>
  <si>
    <t>Square Profile</t>
  </si>
  <si>
    <t>8x8cm</t>
  </si>
  <si>
    <t>Less backflow as circular, strong overall air flow</t>
  </si>
  <si>
    <t>*Note: backflow probably inevitable with tapered design</t>
  </si>
  <si>
    <t>COP [%]</t>
  </si>
  <si>
    <t>Ambient Air</t>
  </si>
  <si>
    <t>Attempt #1</t>
  </si>
  <si>
    <t>Error</t>
  </si>
  <si>
    <t>Difference Relative to Avg</t>
  </si>
  <si>
    <t>Attempt #2</t>
  </si>
  <si>
    <t>Attempt #3</t>
  </si>
  <si>
    <t>Attempt #4</t>
  </si>
  <si>
    <t>Avg Relative Diff</t>
  </si>
  <si>
    <t>Thermocouple Probe 1</t>
  </si>
  <si>
    <t>Thermocouple Probe 2</t>
  </si>
  <si>
    <t>Thermocouple Probe 3</t>
  </si>
  <si>
    <t>Thermocouple Probe 4</t>
  </si>
  <si>
    <t>12V, 20A Ledmo Power Supply</t>
  </si>
  <si>
    <t>Lowest Voltage</t>
  </si>
  <si>
    <t>Highest Voltage</t>
  </si>
  <si>
    <t>Lowest Amp</t>
  </si>
  <si>
    <t>Highest Amp</t>
  </si>
  <si>
    <t>Fan - 12V</t>
  </si>
  <si>
    <t>Fan</t>
  </si>
  <si>
    <t>12V, 30A, Menlo Power Supply</t>
  </si>
  <si>
    <t>5V, 30A Power Supply</t>
  </si>
  <si>
    <t>Fan - 6V</t>
  </si>
  <si>
    <t>Note</t>
  </si>
  <si>
    <t>Average reading taken between T1, T2, T3</t>
  </si>
  <si>
    <t>Measurement taken by holding thermocouple probes side by side for 1 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</si>
</sst>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"/>
    <numFmt numFmtId="165" formatCode="0.0"/>
    <numFmt numFmtId="166" formatCode="0.000"/>
    <numFmt numFmtId="167" formatCode="+#,##0.0;-#,##0.0"/>
    <numFmt numFmtId="168" formatCode="#,##0.0"/>
    <numFmt numFmtId="169" formatCode="0.00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6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2" fontId="1" numFmtId="165" xfId="0" applyAlignment="1" applyBorder="1" applyFill="1" applyFont="1" applyNumberFormat="1">
      <alignment horizontal="center" readingOrder="0" vertical="bottom"/>
    </xf>
    <xf borderId="1" fillId="2" fontId="1" numFmtId="1" xfId="0" applyAlignment="1" applyBorder="1" applyFont="1" applyNumberFormat="1">
      <alignment horizontal="center" readingOrder="0" vertical="bottom"/>
    </xf>
    <xf borderId="3" fillId="2" fontId="1" numFmtId="165" xfId="0" applyAlignment="1" applyBorder="1" applyFont="1" applyNumberFormat="1">
      <alignment horizontal="center" readingOrder="0" vertical="bottom"/>
    </xf>
    <xf borderId="1" fillId="2" fontId="1" numFmtId="165" xfId="0" applyAlignment="1" applyBorder="1" applyFont="1" applyNumberFormat="1">
      <alignment horizontal="center" readingOrder="0" vertical="bottom"/>
    </xf>
    <xf borderId="4" fillId="2" fontId="1" numFmtId="165" xfId="0" applyAlignment="1" applyBorder="1" applyFont="1" applyNumberFormat="1">
      <alignment horizontal="center" readingOrder="0" vertical="bottom"/>
    </xf>
    <xf borderId="5" fillId="2" fontId="1" numFmtId="165" xfId="0" applyAlignment="1" applyBorder="1" applyFont="1" applyNumberFormat="1">
      <alignment horizontal="center" readingOrder="0" vertical="bottom"/>
    </xf>
    <xf borderId="6" fillId="2" fontId="1" numFmtId="165" xfId="0" applyAlignment="1" applyBorder="1" applyFont="1" applyNumberFormat="1">
      <alignment horizontal="center" readingOrder="0" vertical="bottom"/>
    </xf>
    <xf borderId="7" fillId="2" fontId="1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8" fillId="0" fontId="1" numFmtId="2" xfId="0" applyAlignment="1" applyBorder="1" applyFont="1" applyNumberFormat="1">
      <alignment horizontal="center" readingOrder="0" vertical="center"/>
    </xf>
    <xf borderId="1" fillId="0" fontId="2" numFmtId="1" xfId="0" applyAlignment="1" applyBorder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 readingOrder="0" vertical="bottom"/>
    </xf>
    <xf borderId="8" fillId="0" fontId="2" numFmtId="0" xfId="0" applyAlignment="1" applyBorder="1" applyFont="1">
      <alignment horizontal="center" readingOrder="0" shrinkToFit="0" vertical="center" wrapText="1"/>
    </xf>
    <xf borderId="4" fillId="0" fontId="2" numFmtId="2" xfId="0" applyAlignment="1" applyBorder="1" applyFont="1" applyNumberFormat="1">
      <alignment horizontal="center" readingOrder="0" vertical="bottom"/>
    </xf>
    <xf borderId="3" fillId="0" fontId="2" numFmtId="0" xfId="0" applyAlignment="1" applyBorder="1" applyFont="1">
      <alignment readingOrder="0"/>
    </xf>
    <xf borderId="0" fillId="0" fontId="2" numFmtId="2" xfId="0" applyFont="1" applyNumberFormat="1"/>
    <xf borderId="9" fillId="0" fontId="4" numFmtId="2" xfId="0" applyAlignment="1" applyBorder="1" applyFont="1" applyNumberFormat="1">
      <alignment horizontal="center" readingOrder="0"/>
    </xf>
    <xf borderId="3" fillId="0" fontId="2" numFmtId="0" xfId="0" applyBorder="1" applyFont="1"/>
    <xf borderId="10" fillId="0" fontId="2" numFmtId="2" xfId="0" applyAlignment="1" applyBorder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11" fillId="0" fontId="4" numFmtId="0" xfId="0" applyBorder="1" applyFont="1"/>
    <xf borderId="0" fillId="0" fontId="3" numFmtId="2" xfId="0" applyAlignment="1" applyFont="1" applyNumberFormat="1">
      <alignment readingOrder="0"/>
    </xf>
    <xf borderId="0" fillId="0" fontId="2" numFmtId="1" xfId="0" applyAlignment="1" applyFont="1" applyNumberFormat="1">
      <alignment horizontal="center" readingOrder="0" shrinkToFit="0" wrapText="1"/>
    </xf>
    <xf borderId="9" fillId="0" fontId="1" numFmtId="165" xfId="0" applyAlignment="1" applyBorder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 readingOrder="0" shrinkToFit="0" wrapText="1"/>
    </xf>
    <xf borderId="9" fillId="0" fontId="2" numFmtId="2" xfId="0" applyAlignment="1" applyBorder="1" applyFont="1" applyNumberFormat="1">
      <alignment horizontal="center" readingOrder="0" vertical="bottom"/>
    </xf>
    <xf borderId="0" fillId="0" fontId="5" numFmtId="2" xfId="0" applyAlignment="1" applyFont="1" applyNumberFormat="1">
      <alignment horizontal="center" readingOrder="0" vertical="bottom"/>
    </xf>
    <xf borderId="3" fillId="0" fontId="2" numFmtId="2" xfId="0" applyAlignment="1" applyBorder="1" applyFont="1" applyNumberFormat="1">
      <alignment readingOrder="0"/>
    </xf>
    <xf borderId="10" fillId="0" fontId="2" numFmtId="2" xfId="0" applyAlignment="1" applyBorder="1" applyFont="1" applyNumberFormat="1">
      <alignment horizontal="center" readingOrder="0" shrinkToFit="0" wrapText="1"/>
    </xf>
    <xf borderId="3" fillId="0" fontId="2" numFmtId="2" xfId="0" applyBorder="1" applyFont="1" applyNumberFormat="1"/>
    <xf borderId="9" fillId="0" fontId="2" numFmtId="165" xfId="0" applyAlignment="1" applyBorder="1" applyFont="1" applyNumberFormat="1">
      <alignment horizontal="center" readingOrder="0" vertical="bottom"/>
    </xf>
    <xf borderId="0" fillId="0" fontId="4" numFmtId="2" xfId="0" applyAlignment="1" applyFont="1" applyNumberFormat="1">
      <alignment readingOrder="0"/>
    </xf>
    <xf borderId="12" fillId="0" fontId="4" numFmtId="0" xfId="0" applyBorder="1" applyFont="1"/>
    <xf borderId="13" fillId="0" fontId="2" numFmtId="1" xfId="0" applyAlignment="1" applyBorder="1" applyFont="1" applyNumberFormat="1">
      <alignment horizontal="center" readingOrder="0" shrinkToFit="0" wrapText="1"/>
    </xf>
    <xf borderId="0" fillId="0" fontId="2" numFmtId="165" xfId="0" applyAlignment="1" applyFont="1" applyNumberFormat="1">
      <alignment horizontal="center" vertical="bottom"/>
    </xf>
    <xf borderId="13" fillId="0" fontId="2" numFmtId="2" xfId="0" applyAlignment="1" applyBorder="1" applyFont="1" applyNumberFormat="1">
      <alignment horizontal="center" readingOrder="0" vertical="bottom"/>
    </xf>
    <xf borderId="9" fillId="0" fontId="2" numFmtId="165" xfId="0" applyAlignment="1" applyBorder="1" applyFont="1" applyNumberFormat="1">
      <alignment horizontal="center" vertical="bottom"/>
    </xf>
    <xf borderId="14" fillId="0" fontId="2" numFmtId="2" xfId="0" applyAlignment="1" applyBorder="1" applyFont="1" applyNumberFormat="1">
      <alignment horizontal="center" readingOrder="0" vertical="bottom"/>
    </xf>
    <xf borderId="3" fillId="0" fontId="2" numFmtId="2" xfId="0" applyAlignment="1" applyBorder="1" applyFont="1" applyNumberFormat="1">
      <alignment horizontal="left" readingOrder="0"/>
    </xf>
    <xf borderId="0" fillId="0" fontId="4" numFmtId="0" xfId="0" applyAlignment="1" applyFont="1">
      <alignment horizontal="center" readingOrder="0"/>
    </xf>
    <xf borderId="11" fillId="0" fontId="1" numFmtId="2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2" xfId="0" applyAlignment="1" applyFont="1" applyNumberFormat="1">
      <alignment readingOrder="0"/>
    </xf>
    <xf borderId="15" fillId="0" fontId="4" numFmtId="0" xfId="0" applyBorder="1" applyFont="1"/>
    <xf borderId="0" fillId="0" fontId="5" numFmtId="1" xfId="0" applyAlignment="1" applyFont="1" applyNumberFormat="1">
      <alignment horizontal="center" readingOrder="0" shrinkToFit="0" wrapText="1"/>
    </xf>
    <xf borderId="0" fillId="0" fontId="2" numFmtId="0" xfId="0" applyFont="1"/>
    <xf borderId="0" fillId="0" fontId="2" numFmtId="166" xfId="0" applyAlignment="1" applyFont="1" applyNumberFormat="1">
      <alignment horizontal="center" readingOrder="0" vertical="bottom"/>
    </xf>
    <xf borderId="8" fillId="0" fontId="1" numFmtId="165" xfId="0" applyAlignment="1" applyBorder="1" applyFont="1" applyNumberFormat="1">
      <alignment horizontal="center" readingOrder="0" vertical="center"/>
    </xf>
    <xf borderId="9" fillId="0" fontId="2" numFmtId="166" xfId="0" applyAlignment="1" applyBorder="1" applyFont="1" applyNumberFormat="1">
      <alignment horizontal="center" readingOrder="0" vertical="bottom"/>
    </xf>
    <xf borderId="1" fillId="0" fontId="2" numFmtId="1" xfId="0" applyAlignment="1" applyBorder="1" applyFont="1" applyNumberFormat="1">
      <alignment horizontal="center" readingOrder="0" shrinkToFit="0" wrapText="1"/>
    </xf>
    <xf borderId="15" fillId="2" fontId="1" numFmtId="165" xfId="0" applyAlignment="1" applyBorder="1" applyFont="1" applyNumberForma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/>
    </xf>
    <xf borderId="13" fillId="2" fontId="2" numFmtId="165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readingOrder="0"/>
    </xf>
    <xf borderId="14" fillId="2" fontId="1" numFmtId="165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0" fillId="2" fontId="6" numFmtId="1" xfId="0" applyAlignment="1" applyFont="1" applyNumberFormat="1">
      <alignment horizontal="center" readingOrder="0" shrinkToFit="0" wrapText="1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0" fillId="2" fontId="2" numFmtId="166" xfId="0" applyAlignment="1" applyFont="1" applyNumberFormat="1">
      <alignment horizontal="center" readingOrder="0" vertical="bottom"/>
    </xf>
    <xf borderId="3" fillId="0" fontId="2" numFmtId="2" xfId="0" applyAlignment="1" applyBorder="1" applyFont="1" applyNumberFormat="1">
      <alignment horizontal="center" readingOrder="0" shrinkToFit="0" vertical="center" wrapText="1"/>
    </xf>
    <xf borderId="13" fillId="2" fontId="2" numFmtId="166" xfId="0" applyAlignment="1" applyBorder="1" applyFont="1" applyNumberFormat="1">
      <alignment horizontal="center" readingOrder="0" vertical="bottom"/>
    </xf>
    <xf borderId="0" fillId="0" fontId="1" numFmtId="2" xfId="0" applyAlignment="1" applyFont="1" applyNumberFormat="1">
      <alignment readingOrder="0"/>
    </xf>
    <xf borderId="9" fillId="2" fontId="2" numFmtId="166" xfId="0" applyAlignment="1" applyBorder="1" applyFont="1" applyNumberFormat="1">
      <alignment horizontal="center" readingOrder="0" vertical="bottom"/>
    </xf>
    <xf borderId="2" fillId="2" fontId="2" numFmtId="2" xfId="0" applyAlignment="1" applyBorder="1" applyFont="1" applyNumberFormat="1">
      <alignment horizontal="center" readingOrder="0" vertical="center"/>
    </xf>
    <xf borderId="4" fillId="2" fontId="2" numFmtId="2" xfId="0" applyAlignment="1" applyBorder="1" applyFont="1" applyNumberFormat="1">
      <alignment horizontal="center" readingOrder="0" vertical="center"/>
    </xf>
    <xf borderId="0" fillId="0" fontId="2" numFmtId="165" xfId="0" applyAlignment="1" applyFont="1" applyNumberFormat="1">
      <alignment horizontal="center" readingOrder="0"/>
    </xf>
    <xf borderId="0" fillId="2" fontId="5" numFmtId="1" xfId="0" applyAlignment="1" applyFont="1" applyNumberFormat="1">
      <alignment horizontal="center" readingOrder="0" shrinkToFit="0" wrapText="1"/>
    </xf>
    <xf borderId="0" fillId="0" fontId="2" numFmtId="165" xfId="0" applyAlignment="1" applyFont="1" applyNumberFormat="1">
      <alignment horizontal="center"/>
    </xf>
    <xf borderId="1" fillId="0" fontId="2" numFmtId="165" xfId="0" applyAlignment="1" applyBorder="1" applyFont="1" applyNumberFormat="1">
      <alignment horizontal="center" readingOrder="0" vertical="bottom"/>
    </xf>
    <xf borderId="4" fillId="0" fontId="2" numFmtId="165" xfId="0" applyAlignment="1" applyBorder="1" applyFont="1" applyNumberFormat="1">
      <alignment horizontal="center" readingOrder="0" vertical="bottom"/>
    </xf>
    <xf borderId="10" fillId="0" fontId="2" numFmtId="165" xfId="0" applyAlignment="1" applyBorder="1" applyFont="1" applyNumberFormat="1">
      <alignment horizontal="center" readingOrder="0" vertical="bottom"/>
    </xf>
    <xf borderId="10" fillId="0" fontId="2" numFmtId="2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9" fillId="0" fontId="2" numFmtId="2" xfId="0" applyAlignment="1" applyBorder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bottom"/>
    </xf>
    <xf borderId="10" fillId="0" fontId="2" numFmtId="0" xfId="0" applyAlignment="1" applyBorder="1" applyFont="1">
      <alignment horizontal="center" readingOrder="0" vertical="center"/>
    </xf>
    <xf borderId="10" fillId="0" fontId="2" numFmtId="165" xfId="0" applyAlignment="1" applyBorder="1" applyFont="1" applyNumberFormat="1">
      <alignment horizontal="center" readingOrder="0" shrinkToFit="0" wrapText="1"/>
    </xf>
    <xf borderId="0" fillId="0" fontId="2" numFmtId="2" xfId="0" applyAlignment="1" applyFont="1" applyNumberFormat="1">
      <alignment horizontal="left" readingOrder="0"/>
    </xf>
    <xf borderId="9" fillId="0" fontId="2" numFmtId="0" xfId="0" applyAlignment="1" applyBorder="1" applyFont="1">
      <alignment horizontal="center" readingOrder="0" vertical="center"/>
    </xf>
    <xf borderId="2" fillId="0" fontId="5" numFmtId="1" xfId="0" applyAlignment="1" applyBorder="1" applyFont="1" applyNumberFormat="1">
      <alignment horizontal="center" readingOrder="0" shrinkToFit="0" wrapText="1"/>
    </xf>
    <xf borderId="1" fillId="0" fontId="5" numFmtId="166" xfId="0" applyAlignment="1" applyBorder="1" applyFont="1" applyNumberFormat="1">
      <alignment horizontal="center" readingOrder="0" vertical="bottom"/>
    </xf>
    <xf borderId="1" fillId="0" fontId="5" numFmtId="166" xfId="0" applyAlignment="1" applyBorder="1" applyFont="1" applyNumberFormat="1">
      <alignment horizontal="center" readingOrder="0" shrinkToFit="0" wrapText="1"/>
    </xf>
    <xf borderId="0" fillId="0" fontId="5" numFmtId="166" xfId="0" applyAlignment="1" applyFont="1" applyNumberFormat="1">
      <alignment horizontal="center" readingOrder="0" vertical="bottom"/>
    </xf>
    <xf borderId="4" fillId="0" fontId="4" numFmtId="166" xfId="0" applyAlignment="1" applyBorder="1" applyFont="1" applyNumberFormat="1">
      <alignment horizontal="center" readingOrder="0"/>
    </xf>
    <xf borderId="10" fillId="0" fontId="5" numFmtId="1" xfId="0" applyAlignment="1" applyBorder="1" applyFont="1" applyNumberFormat="1">
      <alignment horizontal="center" readingOrder="0" shrinkToFit="0" wrapText="1"/>
    </xf>
    <xf borderId="0" fillId="0" fontId="5" numFmtId="166" xfId="0" applyAlignment="1" applyFont="1" applyNumberFormat="1">
      <alignment horizontal="center" readingOrder="0" shrinkToFit="0" wrapText="1"/>
    </xf>
    <xf borderId="9" fillId="0" fontId="4" numFmtId="166" xfId="0" applyAlignment="1" applyBorder="1" applyFont="1" applyNumberFormat="1">
      <alignment horizontal="center" readingOrder="0"/>
    </xf>
    <xf borderId="15" fillId="2" fontId="2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readingOrder="0" shrinkToFit="0" vertical="center" wrapText="1"/>
    </xf>
    <xf borderId="14" fillId="2" fontId="2" numFmtId="2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center" readingOrder="0"/>
    </xf>
    <xf borderId="2" fillId="2" fontId="2" numFmtId="0" xfId="0" applyBorder="1" applyFont="1"/>
    <xf borderId="1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0" fontId="4" numFmtId="166" xfId="0" applyAlignment="1" applyFont="1" applyNumberFormat="1">
      <alignment readingOrder="0"/>
    </xf>
    <xf borderId="10" fillId="0" fontId="2" numFmtId="0" xfId="0" applyAlignment="1" applyBorder="1" applyFont="1">
      <alignment readingOrder="0"/>
    </xf>
    <xf borderId="9" fillId="0" fontId="2" numFmtId="2" xfId="0" applyAlignment="1" applyBorder="1" applyFont="1" applyNumberFormat="1">
      <alignment readingOrder="0"/>
    </xf>
    <xf borderId="13" fillId="0" fontId="1" numFmtId="0" xfId="0" applyAlignment="1" applyBorder="1" applyFont="1">
      <alignment horizontal="center" readingOrder="0" vertical="center"/>
    </xf>
    <xf borderId="13" fillId="0" fontId="4" numFmtId="0" xfId="0" applyBorder="1" applyFont="1"/>
    <xf borderId="0" fillId="0" fontId="2" numFmtId="167" xfId="0" applyAlignment="1" applyFont="1" applyNumberFormat="1">
      <alignment horizontal="center"/>
    </xf>
    <xf borderId="9" fillId="0" fontId="2" numFmtId="0" xfId="0" applyBorder="1" applyFont="1"/>
    <xf borderId="11" fillId="0" fontId="1" numFmtId="0" xfId="0" applyAlignment="1" applyBorder="1" applyFont="1">
      <alignment horizontal="center" readingOrder="0" vertical="center"/>
    </xf>
    <xf borderId="2" fillId="0" fontId="2" numFmtId="1" xfId="0" applyAlignment="1" applyBorder="1" applyFont="1" applyNumberFormat="1">
      <alignment horizontal="center" readingOrder="0"/>
    </xf>
    <xf borderId="1" fillId="0" fontId="2" numFmtId="167" xfId="0" applyAlignment="1" applyBorder="1" applyFont="1" applyNumberFormat="1">
      <alignment horizontal="center"/>
    </xf>
    <xf borderId="4" fillId="0" fontId="2" numFmtId="167" xfId="0" applyAlignment="1" applyBorder="1" applyFont="1" applyNumberFormat="1">
      <alignment horizontal="center"/>
    </xf>
    <xf borderId="15" fillId="0" fontId="2" numFmtId="0" xfId="0" applyAlignment="1" applyBorder="1" applyFont="1">
      <alignment readingOrder="0"/>
    </xf>
    <xf borderId="2" fillId="2" fontId="4" numFmtId="2" xfId="0" applyAlignment="1" applyBorder="1" applyFont="1" applyNumberFormat="1">
      <alignment horizontal="center" readingOrder="0" vertical="center"/>
    </xf>
    <xf borderId="4" fillId="2" fontId="4" numFmtId="2" xfId="0" applyAlignment="1" applyBorder="1" applyFont="1" applyNumberFormat="1">
      <alignment horizontal="center" readingOrder="0" vertical="center"/>
    </xf>
    <xf borderId="13" fillId="0" fontId="2" numFmtId="0" xfId="0" applyBorder="1" applyFont="1"/>
    <xf borderId="0" fillId="2" fontId="5" numFmtId="166" xfId="0" applyAlignment="1" applyFont="1" applyNumberFormat="1">
      <alignment horizontal="center" readingOrder="0" vertical="bottom"/>
    </xf>
    <xf borderId="14" fillId="0" fontId="2" numFmtId="0" xfId="0" applyBorder="1" applyFont="1"/>
    <xf borderId="10" fillId="0" fontId="2" numFmtId="1" xfId="0" applyAlignment="1" applyBorder="1" applyFont="1" applyNumberFormat="1">
      <alignment horizontal="center" readingOrder="0"/>
    </xf>
    <xf borderId="10" fillId="0" fontId="4" numFmtId="2" xfId="0" applyAlignment="1" applyBorder="1" applyFont="1" applyNumberFormat="1">
      <alignment horizontal="center" readingOrder="0" vertical="center"/>
    </xf>
    <xf borderId="9" fillId="0" fontId="4" numFmtId="2" xfId="0" applyAlignment="1" applyBorder="1" applyFont="1" applyNumberFormat="1">
      <alignment horizontal="center" readingOrder="0" vertical="center"/>
    </xf>
    <xf borderId="0" fillId="0" fontId="4" numFmtId="2" xfId="0" applyFont="1" applyNumberFormat="1"/>
    <xf borderId="9" fillId="0" fontId="2" numFmtId="167" xfId="0" applyAlignment="1" applyBorder="1" applyFont="1" applyNumberFormat="1">
      <alignment horizontal="center"/>
    </xf>
    <xf borderId="1" fillId="0" fontId="5" numFmtId="1" xfId="0" applyAlignment="1" applyBorder="1" applyFont="1" applyNumberFormat="1">
      <alignment horizontal="center" readingOrder="0" shrinkToFit="0" wrapText="1"/>
    </xf>
    <xf borderId="15" fillId="0" fontId="2" numFmtId="1" xfId="0" applyAlignment="1" applyBorder="1" applyFont="1" applyNumberFormat="1">
      <alignment horizontal="center" readingOrder="0"/>
    </xf>
    <xf borderId="1" fillId="0" fontId="4" numFmtId="168" xfId="0" applyAlignment="1" applyBorder="1" applyFont="1" applyNumberFormat="1">
      <alignment horizontal="center" readingOrder="0"/>
    </xf>
    <xf borderId="4" fillId="0" fontId="4" numFmtId="168" xfId="0" applyAlignment="1" applyBorder="1" applyFont="1" applyNumberFormat="1">
      <alignment horizontal="center" readingOrder="0"/>
    </xf>
    <xf borderId="10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13" fillId="0" fontId="2" numFmtId="167" xfId="0" applyAlignment="1" applyBorder="1" applyFont="1" applyNumberFormat="1">
      <alignment horizontal="center"/>
    </xf>
    <xf borderId="0" fillId="0" fontId="4" numFmtId="168" xfId="0" applyAlignment="1" applyFont="1" applyNumberFormat="1">
      <alignment horizontal="center" readingOrder="0"/>
    </xf>
    <xf borderId="9" fillId="0" fontId="4" numFmtId="168" xfId="0" applyAlignment="1" applyBorder="1" applyFont="1" applyNumberFormat="1">
      <alignment horizontal="center" readingOrder="0"/>
    </xf>
    <xf borderId="14" fillId="0" fontId="2" numFmtId="167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vertical="center"/>
    </xf>
    <xf borderId="0" fillId="0" fontId="2" numFmtId="168" xfId="0" applyAlignment="1" applyFont="1" applyNumberFormat="1">
      <alignment horizontal="center" readingOrder="0"/>
    </xf>
    <xf borderId="9" fillId="0" fontId="2" numFmtId="168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13" fillId="3" fontId="5" numFmtId="1" xfId="0" applyAlignment="1" applyBorder="1" applyFill="1" applyFont="1" applyNumberFormat="1">
      <alignment horizontal="center" readingOrder="0" shrinkToFit="0" wrapText="1"/>
    </xf>
    <xf borderId="1" fillId="0" fontId="2" numFmtId="169" xfId="0" applyBorder="1" applyFont="1" applyNumberFormat="1"/>
    <xf borderId="13" fillId="3" fontId="2" numFmtId="4" xfId="0" applyAlignment="1" applyBorder="1" applyFont="1" applyNumberFormat="1">
      <alignment horizontal="center" readingOrder="0"/>
    </xf>
    <xf borderId="4" fillId="0" fontId="2" numFmtId="169" xfId="0" applyBorder="1" applyFont="1" applyNumberFormat="1"/>
    <xf borderId="10" fillId="0" fontId="4" numFmtId="0" xfId="0" applyBorder="1" applyFont="1"/>
    <xf borderId="14" fillId="3" fontId="2" numFmtId="4" xfId="0" applyAlignment="1" applyBorder="1" applyFont="1" applyNumberFormat="1">
      <alignment horizontal="center" readingOrder="0"/>
    </xf>
    <xf borderId="13" fillId="0" fontId="2" numFmtId="166" xfId="0" applyBorder="1" applyFont="1" applyNumberFormat="1"/>
    <xf borderId="11" fillId="0" fontId="1" numFmtId="165" xfId="0" applyAlignment="1" applyBorder="1" applyFont="1" applyNumberFormat="1">
      <alignment horizontal="center" readingOrder="0" vertical="center"/>
    </xf>
    <xf borderId="14" fillId="0" fontId="2" numFmtId="166" xfId="0" applyBorder="1" applyFont="1" applyNumberFormat="1"/>
    <xf borderId="0" fillId="0" fontId="5" numFmtId="168" xfId="0" applyAlignment="1" applyFont="1" applyNumberFormat="1">
      <alignment horizontal="center" readingOrder="0" shrinkToFit="0" wrapText="1"/>
    </xf>
    <xf borderId="0" fillId="0" fontId="5" numFmtId="168" xfId="0" applyAlignment="1" applyFont="1" applyNumberFormat="1">
      <alignment horizontal="center" readingOrder="0" vertical="bottom"/>
    </xf>
    <xf borderId="15" fillId="2" fontId="2" numFmtId="0" xfId="0" applyAlignment="1" applyBorder="1" applyFont="1">
      <alignment horizontal="center" readingOrder="0"/>
    </xf>
    <xf borderId="2" fillId="0" fontId="2" numFmtId="166" xfId="0" applyBorder="1" applyFont="1" applyNumberFormat="1"/>
    <xf borderId="4" fillId="0" fontId="2" numFmtId="166" xfId="0" applyBorder="1" applyFont="1" applyNumberFormat="1"/>
    <xf borderId="13" fillId="2" fontId="2" numFmtId="167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14" fillId="2" fontId="2" numFmtId="167" xfId="0" applyAlignment="1" applyBorder="1" applyFont="1" applyNumberFormat="1">
      <alignment horizontal="center"/>
    </xf>
    <xf borderId="10" fillId="0" fontId="2" numFmtId="166" xfId="0" applyBorder="1" applyFont="1" applyNumberFormat="1"/>
    <xf borderId="4" fillId="0" fontId="2" numFmtId="0" xfId="0" applyAlignment="1" applyBorder="1" applyFont="1">
      <alignment readingOrder="0"/>
    </xf>
    <xf borderId="9" fillId="0" fontId="2" numFmtId="166" xfId="0" applyBorder="1" applyFont="1" applyNumberFormat="1"/>
    <xf borderId="14" fillId="0" fontId="2" numFmtId="0" xfId="0" applyAlignment="1" applyBorder="1" applyFont="1">
      <alignment readingOrder="0"/>
    </xf>
    <xf borderId="2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0" fillId="2" fontId="2" numFmtId="166" xfId="0" applyBorder="1" applyFont="1" applyNumberFormat="1"/>
    <xf borderId="9" fillId="2" fontId="2" numFmtId="166" xfId="0" applyBorder="1" applyFont="1" applyNumberFormat="1"/>
    <xf borderId="13" fillId="2" fontId="5" numFmtId="1" xfId="0" applyAlignment="1" applyBorder="1" applyFont="1" applyNumberFormat="1">
      <alignment horizontal="center" readingOrder="0" shrinkToFit="0" wrapText="1"/>
    </xf>
    <xf borderId="13" fillId="2" fontId="2" numFmtId="4" xfId="0" applyAlignment="1" applyBorder="1" applyFont="1" applyNumberFormat="1">
      <alignment horizontal="center" readingOrder="0"/>
    </xf>
    <xf borderId="15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4" fillId="2" fontId="2" numFmtId="4" xfId="0" applyAlignment="1" applyBorder="1" applyFont="1" applyNumberFormat="1">
      <alignment horizontal="center" readingOrder="0"/>
    </xf>
    <xf borderId="15" fillId="2" fontId="2" numFmtId="166" xfId="0" applyBorder="1" applyFont="1" applyNumberFormat="1"/>
    <xf borderId="14" fillId="2" fontId="2" numFmtId="166" xfId="0" applyBorder="1" applyFont="1" applyNumberFormat="1"/>
    <xf borderId="1" fillId="0" fontId="5" numFmtId="168" xfId="0" applyAlignment="1" applyBorder="1" applyFont="1" applyNumberFormat="1">
      <alignment horizontal="center" readingOrder="0" shrinkToFit="0" wrapText="1"/>
    </xf>
    <xf borderId="1" fillId="0" fontId="5" numFmtId="168" xfId="0" applyAlignment="1" applyBorder="1" applyFont="1" applyNumberFormat="1">
      <alignment horizontal="center" readingOrder="0" vertical="bottom"/>
    </xf>
    <xf borderId="13" fillId="0" fontId="5" numFmtId="168" xfId="0" applyAlignment="1" applyBorder="1" applyFont="1" applyNumberFormat="1">
      <alignment horizontal="center" readingOrder="0" vertical="bottom"/>
    </xf>
    <xf borderId="14" fillId="0" fontId="4" numFmtId="168" xfId="0" applyAlignment="1" applyBorder="1" applyFont="1" applyNumberFormat="1">
      <alignment horizontal="center" readingOrder="0"/>
    </xf>
    <xf borderId="10" fillId="0" fontId="4" numFmtId="0" xfId="0" applyAlignment="1" applyBorder="1" applyFont="1">
      <alignment readingOrder="0"/>
    </xf>
    <xf borderId="9" fillId="0" fontId="2" numFmtId="2" xfId="0" applyAlignment="1" applyBorder="1" applyFont="1" applyNumberFormat="1">
      <alignment horizontal="center" readingOrder="0"/>
    </xf>
    <xf borderId="1" fillId="0" fontId="5" numFmtId="168" xfId="0" applyAlignment="1" applyBorder="1" applyFont="1" applyNumberFormat="1">
      <alignment horizontal="center" readingOrder="0" shrinkToFit="0" vertical="bottom" wrapText="1"/>
    </xf>
    <xf borderId="9" fillId="0" fontId="2" numFmtId="0" xfId="0" applyAlignment="1" applyBorder="1" applyFont="1">
      <alignment horizontal="center"/>
    </xf>
    <xf borderId="13" fillId="0" fontId="4" numFmtId="168" xfId="0" applyAlignment="1" applyBorder="1" applyFont="1" applyNumberFormat="1">
      <alignment horizontal="center" readingOrder="0"/>
    </xf>
    <xf borderId="10" fillId="3" fontId="3" numFmtId="0" xfId="0" applyAlignment="1" applyBorder="1" applyFont="1">
      <alignment readingOrder="0"/>
    </xf>
    <xf borderId="0" fillId="3" fontId="2" numFmtId="169" xfId="0" applyAlignment="1" applyFont="1" applyNumberFormat="1">
      <alignment horizontal="center"/>
    </xf>
    <xf borderId="9" fillId="3" fontId="2" numFmtId="169" xfId="0" applyAlignment="1" applyBorder="1" applyFont="1" applyNumberFormat="1">
      <alignment horizontal="center"/>
    </xf>
    <xf borderId="9" fillId="0" fontId="4" numFmtId="0" xfId="0" applyAlignment="1" applyBorder="1" applyFont="1">
      <alignment horizontal="center" readingOrder="0"/>
    </xf>
    <xf borderId="15" fillId="3" fontId="3" numFmtId="0" xfId="0" applyAlignment="1" applyBorder="1" applyFont="1">
      <alignment readingOrder="0"/>
    </xf>
    <xf borderId="13" fillId="3" fontId="2" numFmtId="169" xfId="0" applyAlignment="1" applyBorder="1" applyFont="1" applyNumberFormat="1">
      <alignment horizontal="center"/>
    </xf>
    <xf borderId="14" fillId="3" fontId="2" numFmtId="169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3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/>
    </xf>
    <xf borderId="0" fillId="0" fontId="4" numFmtId="168" xfId="0" applyAlignment="1" applyFont="1" applyNumberFormat="1">
      <alignment horizontal="center"/>
    </xf>
    <xf borderId="0" fillId="0" fontId="4" numFmtId="168" xfId="0" applyFont="1" applyNumberFormat="1"/>
    <xf borderId="0" fillId="0" fontId="4" numFmtId="167" xfId="0" applyAlignment="1" applyFont="1" applyNumberFormat="1">
      <alignment horizontal="center"/>
    </xf>
    <xf borderId="2" fillId="0" fontId="4" numFmtId="0" xfId="0" applyAlignment="1" applyBorder="1" applyFont="1">
      <alignment readingOrder="0"/>
    </xf>
    <xf borderId="1" fillId="0" fontId="2" numFmtId="169" xfId="0" applyAlignment="1" applyBorder="1" applyFont="1" applyNumberFormat="1">
      <alignment horizontal="center"/>
    </xf>
    <xf borderId="4" fillId="0" fontId="2" numFmtId="169" xfId="0" applyAlignment="1" applyBorder="1" applyFont="1" applyNumberFormat="1">
      <alignment horizontal="center"/>
    </xf>
    <xf borderId="15" fillId="0" fontId="4" numFmtId="0" xfId="0" applyAlignment="1" applyBorder="1" applyFont="1">
      <alignment readingOrder="0"/>
    </xf>
    <xf borderId="13" fillId="0" fontId="2" numFmtId="166" xfId="0" applyAlignment="1" applyBorder="1" applyFont="1" applyNumberFormat="1">
      <alignment horizontal="center"/>
    </xf>
    <xf borderId="14" fillId="0" fontId="2" numFmtId="166" xfId="0" applyAlignment="1" applyBorder="1" applyFont="1" applyNumberFormat="1">
      <alignment horizontal="center"/>
    </xf>
    <xf borderId="2" fillId="0" fontId="4" numFmtId="1" xfId="0" applyAlignment="1" applyBorder="1" applyFont="1" applyNumberFormat="1">
      <alignment horizontal="center" readingOrder="0"/>
    </xf>
    <xf borderId="1" fillId="0" fontId="2" numFmtId="168" xfId="0" applyAlignment="1" applyBorder="1" applyFont="1" applyNumberFormat="1">
      <alignment horizontal="center"/>
    </xf>
    <xf borderId="10" fillId="0" fontId="4" numFmtId="1" xfId="0" applyAlignment="1" applyBorder="1" applyFont="1" applyNumberFormat="1">
      <alignment horizontal="center" readingOrder="0"/>
    </xf>
    <xf borderId="0" fillId="0" fontId="2" numFmtId="168" xfId="0" applyAlignment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0" fillId="2" fontId="4" numFmtId="1" xfId="0" applyAlignment="1" applyFont="1" applyNumberFormat="1">
      <alignment horizontal="center" readingOrder="0"/>
    </xf>
    <xf borderId="0" fillId="2" fontId="2" numFmtId="168" xfId="0" applyAlignment="1" applyFont="1" applyNumberFormat="1">
      <alignment horizontal="center"/>
    </xf>
    <xf borderId="9" fillId="2" fontId="2" numFmtId="168" xfId="0" applyAlignment="1" applyBorder="1" applyFont="1" applyNumberFormat="1">
      <alignment horizontal="center"/>
    </xf>
    <xf borderId="14" fillId="0" fontId="4" numFmtId="0" xfId="0" applyAlignment="1" applyBorder="1" applyFont="1">
      <alignment horizontal="center" readingOrder="0"/>
    </xf>
    <xf borderId="0" fillId="2" fontId="2" numFmtId="4" xfId="0" applyAlignment="1" applyFont="1" applyNumberFormat="1">
      <alignment horizontal="center"/>
    </xf>
    <xf borderId="9" fillId="2" fontId="2" numFmtId="4" xfId="0" applyAlignment="1" applyBorder="1" applyFont="1" applyNumberFormat="1">
      <alignment horizontal="center"/>
    </xf>
    <xf borderId="13" fillId="2" fontId="4" numFmtId="1" xfId="0" applyAlignment="1" applyBorder="1" applyFont="1" applyNumberFormat="1">
      <alignment horizontal="center" readingOrder="0"/>
    </xf>
    <xf borderId="13" fillId="2" fontId="2" numFmtId="4" xfId="0" applyAlignment="1" applyBorder="1" applyFont="1" applyNumberFormat="1">
      <alignment horizontal="center"/>
    </xf>
    <xf borderId="14" fillId="2" fontId="2" numFmtId="4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9" fillId="0" fontId="2" numFmtId="4" xfId="0" applyAlignment="1" applyBorder="1" applyFont="1" applyNumberFormat="1">
      <alignment horizontal="center"/>
    </xf>
    <xf borderId="10" fillId="2" fontId="4" numFmtId="0" xfId="0" applyAlignment="1" applyBorder="1" applyFont="1">
      <alignment horizontal="center" readingOrder="0"/>
    </xf>
    <xf borderId="10" fillId="2" fontId="4" numFmtId="1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readingOrder="0"/>
    </xf>
    <xf borderId="15" fillId="2" fontId="4" numFmtId="1" xfId="0" applyAlignment="1" applyBorder="1" applyFont="1" applyNumberFormat="1">
      <alignment horizontal="center" readingOrder="0"/>
    </xf>
    <xf borderId="15" fillId="0" fontId="4" numFmtId="1" xfId="0" applyAlignment="1" applyBorder="1" applyFont="1" applyNumberFormat="1">
      <alignment horizontal="center" readingOrder="0"/>
    </xf>
    <xf borderId="13" fillId="0" fontId="2" numFmtId="168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readingOrder="0" vertical="center"/>
    </xf>
    <xf borderId="15" fillId="2" fontId="4" numFmtId="0" xfId="0" applyAlignment="1" applyBorder="1" applyFont="1">
      <alignment horizontal="center" readingOrder="0"/>
    </xf>
    <xf borderId="0" fillId="0" fontId="4" numFmtId="1" xfId="0" applyFont="1" applyNumberFormat="1"/>
    <xf borderId="8" fillId="0" fontId="1" numFmtId="0" xfId="0" applyAlignment="1" applyBorder="1" applyFont="1">
      <alignment horizontal="center" readingOrder="0" vertical="center"/>
    </xf>
    <xf borderId="1" fillId="0" fontId="2" numFmtId="2" xfId="0" applyAlignment="1" applyBorder="1" applyFont="1" applyNumberFormat="1">
      <alignment horizontal="center"/>
    </xf>
    <xf borderId="4" fillId="0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9" fillId="0" fontId="2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4" numFmtId="1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/>
    </xf>
    <xf borderId="8" fillId="0" fontId="1" numFmtId="10" xfId="0" applyAlignment="1" applyBorder="1" applyFont="1" applyNumberFormat="1">
      <alignment horizontal="center" readingOrder="0" vertical="center"/>
    </xf>
    <xf borderId="2" fillId="2" fontId="4" numFmtId="10" xfId="0" applyAlignment="1" applyBorder="1" applyFont="1" applyNumberFormat="1">
      <alignment horizontal="center" readingOrder="0"/>
    </xf>
    <xf borderId="1" fillId="2" fontId="2" numFmtId="10" xfId="0" applyAlignment="1" applyBorder="1" applyFont="1" applyNumberFormat="1">
      <alignment horizontal="center"/>
    </xf>
    <xf borderId="2" fillId="3" fontId="2" numFmtId="0" xfId="0" applyBorder="1" applyFont="1"/>
    <xf borderId="4" fillId="2" fontId="2" numFmtId="10" xfId="0" applyAlignment="1" applyBorder="1" applyFont="1" applyNumberFormat="1">
      <alignment horizontal="center"/>
    </xf>
    <xf borderId="0" fillId="0" fontId="4" numFmtId="10" xfId="0" applyFont="1" applyNumberFormat="1"/>
    <xf borderId="1" fillId="3" fontId="2" numFmtId="165" xfId="0" applyAlignment="1" applyBorder="1" applyFont="1" applyNumberFormat="1">
      <alignment horizontal="center" readingOrder="0"/>
    </xf>
    <xf borderId="13" fillId="2" fontId="2" numFmtId="10" xfId="0" applyAlignment="1" applyBorder="1" applyFont="1" applyNumberFormat="1">
      <alignment horizontal="center"/>
    </xf>
    <xf borderId="4" fillId="3" fontId="2" numFmtId="165" xfId="0" applyAlignment="1" applyBorder="1" applyFont="1" applyNumberFormat="1">
      <alignment horizontal="center" readingOrder="0"/>
    </xf>
    <xf borderId="13" fillId="2" fontId="2" numFmtId="10" xfId="0" applyAlignment="1" applyBorder="1" applyFont="1" applyNumberFormat="1">
      <alignment horizontal="center" readingOrder="0"/>
    </xf>
    <xf borderId="2" fillId="0" fontId="2" numFmtId="165" xfId="0" applyAlignment="1" applyBorder="1" applyFont="1" applyNumberFormat="1">
      <alignment horizontal="center" readingOrder="0"/>
    </xf>
    <xf borderId="14" fillId="2" fontId="2" numFmtId="10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 readingOrder="0"/>
    </xf>
    <xf borderId="4" fillId="0" fontId="2" numFmtId="165" xfId="0" applyAlignment="1" applyBorder="1" applyFont="1" applyNumberFormat="1">
      <alignment horizontal="center"/>
    </xf>
    <xf borderId="10" fillId="0" fontId="2" numFmtId="165" xfId="0" applyAlignment="1" applyBorder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/>
    </xf>
    <xf borderId="15" fillId="0" fontId="2" numFmtId="165" xfId="0" applyAlignment="1" applyBorder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/>
    </xf>
    <xf borderId="13" fillId="0" fontId="2" numFmtId="165" xfId="0" applyAlignment="1" applyBorder="1" applyFont="1" applyNumberFormat="1">
      <alignment horizontal="center" readingOrder="0"/>
    </xf>
    <xf borderId="14" fillId="0" fontId="2" numFmtId="165" xfId="0" applyAlignment="1" applyBorder="1" applyFont="1" applyNumberFormat="1">
      <alignment horizontal="center"/>
    </xf>
    <xf borderId="0" fillId="4" fontId="2" numFmtId="0" xfId="0" applyAlignment="1" applyFill="1" applyFont="1">
      <alignment readingOrder="0"/>
    </xf>
    <xf borderId="9" fillId="0" fontId="2" numFmtId="167" xfId="0" applyAlignment="1" applyBorder="1" applyFont="1" applyNumberFormat="1">
      <alignment horizontal="center"/>
    </xf>
    <xf borderId="14" fillId="0" fontId="2" numFmtId="167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</xdr:row>
      <xdr:rowOff>104775</xdr:rowOff>
    </xdr:from>
    <xdr:ext cx="4143375" cy="31051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11</xdr:row>
      <xdr:rowOff>66675</xdr:rowOff>
    </xdr:from>
    <xdr:ext cx="2333625" cy="2057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733425</xdr:colOff>
      <xdr:row>11</xdr:row>
      <xdr:rowOff>66675</xdr:rowOff>
    </xdr:from>
    <xdr:ext cx="1905000" cy="20574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1</xdr:row>
      <xdr:rowOff>142875</xdr:rowOff>
    </xdr:from>
    <xdr:ext cx="4076700" cy="541972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0">
      <c r="A20" s="1" t="s">
        <v>1</v>
      </c>
    </row>
    <row r="21">
      <c r="A21" s="2">
        <v>1.0</v>
      </c>
      <c r="B21" s="2" t="s">
        <v>3</v>
      </c>
    </row>
    <row r="22">
      <c r="B22" s="2" t="s">
        <v>4</v>
      </c>
    </row>
    <row r="23">
      <c r="B23" s="2" t="s">
        <v>6</v>
      </c>
    </row>
    <row r="25">
      <c r="A25" s="2">
        <v>2.0</v>
      </c>
      <c r="B25" s="2" t="s">
        <v>10</v>
      </c>
    </row>
    <row r="27">
      <c r="A27" s="2">
        <v>3.0</v>
      </c>
      <c r="B27" s="2" t="s">
        <v>13</v>
      </c>
    </row>
    <row r="36">
      <c r="A36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1.43"/>
    <col customWidth="1" min="3" max="3" width="68.0"/>
    <col customWidth="1" min="4" max="4" width="15.0"/>
    <col customWidth="1" min="5" max="5" width="15.43"/>
  </cols>
  <sheetData>
    <row r="1">
      <c r="A1" s="1" t="s">
        <v>5</v>
      </c>
      <c r="B1" s="1" t="s">
        <v>7</v>
      </c>
      <c r="C1" s="1" t="s">
        <v>8</v>
      </c>
      <c r="D1" s="1" t="s">
        <v>9</v>
      </c>
    </row>
    <row r="2">
      <c r="A2" s="2">
        <v>1.0</v>
      </c>
      <c r="B2" s="2" t="s">
        <v>11</v>
      </c>
      <c r="C2" s="2" t="s">
        <v>12</v>
      </c>
      <c r="D2" s="4">
        <v>43914.0</v>
      </c>
    </row>
    <row r="3">
      <c r="A3" s="2">
        <v>2.0</v>
      </c>
      <c r="B3" s="2" t="s">
        <v>16</v>
      </c>
      <c r="C3" s="2" t="s">
        <v>17</v>
      </c>
      <c r="D3" s="4">
        <v>43914.0</v>
      </c>
    </row>
    <row r="4">
      <c r="A4" s="2">
        <v>3.0</v>
      </c>
      <c r="B4" s="2" t="s">
        <v>18</v>
      </c>
      <c r="C4" s="2" t="s">
        <v>19</v>
      </c>
      <c r="D4" s="4">
        <v>43924.0</v>
      </c>
    </row>
    <row r="5">
      <c r="A5" s="2">
        <v>4.0</v>
      </c>
      <c r="B5" s="2" t="s">
        <v>20</v>
      </c>
      <c r="C5" s="2" t="s">
        <v>21</v>
      </c>
      <c r="D5" s="4">
        <v>43927.0</v>
      </c>
    </row>
    <row r="6">
      <c r="A6" s="2">
        <v>5.0</v>
      </c>
      <c r="B6" s="2" t="s">
        <v>22</v>
      </c>
      <c r="C6" s="2" t="s">
        <v>23</v>
      </c>
      <c r="D6" s="4">
        <v>43931.0</v>
      </c>
    </row>
    <row r="9">
      <c r="B9" s="1" t="s">
        <v>24</v>
      </c>
      <c r="E9" s="1" t="s">
        <v>25</v>
      </c>
      <c r="H9" s="1" t="s">
        <v>27</v>
      </c>
    </row>
    <row r="10">
      <c r="A10" s="2">
        <v>1.0</v>
      </c>
      <c r="B10" s="2" t="s">
        <v>28</v>
      </c>
    </row>
    <row r="11">
      <c r="A11" s="2">
        <v>2.0</v>
      </c>
      <c r="B11" s="2" t="s">
        <v>29</v>
      </c>
    </row>
    <row r="12">
      <c r="A12" s="2">
        <v>3.0</v>
      </c>
      <c r="B12" s="2" t="s">
        <v>30</v>
      </c>
    </row>
    <row r="13">
      <c r="A13" s="2">
        <v>4.0</v>
      </c>
      <c r="B13" s="2" t="s">
        <v>31</v>
      </c>
    </row>
    <row r="14">
      <c r="A14" s="2">
        <v>5.0</v>
      </c>
      <c r="B14" s="2" t="s">
        <v>32</v>
      </c>
    </row>
    <row r="18">
      <c r="B18" s="1" t="s">
        <v>34</v>
      </c>
    </row>
    <row r="19">
      <c r="A19" s="2">
        <v>1.0</v>
      </c>
      <c r="B19" s="2" t="s">
        <v>35</v>
      </c>
    </row>
    <row r="20">
      <c r="A20" s="2">
        <v>2.0</v>
      </c>
      <c r="B20" s="2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0.0"/>
    <col customWidth="1" min="2" max="3" width="15.71"/>
    <col customWidth="1" min="4" max="4" width="18.0"/>
    <col customWidth="1" min="5" max="5" width="24.43"/>
    <col customWidth="1" min="6" max="7" width="24.29"/>
    <col customWidth="1" min="8" max="8" width="23.29"/>
    <col customWidth="1" min="9" max="9" width="27.57"/>
    <col customWidth="1" min="10" max="13" width="26.57"/>
    <col customWidth="1" min="14" max="14" width="24.29"/>
    <col customWidth="1" min="16" max="16" width="25.14"/>
    <col customWidth="1" min="17" max="17" width="15.71"/>
    <col customWidth="1" min="18" max="18" width="29.43"/>
  </cols>
  <sheetData>
    <row r="1">
      <c r="A1" s="2" t="s">
        <v>2</v>
      </c>
      <c r="B1" s="3"/>
      <c r="C1" s="5" t="s">
        <v>15</v>
      </c>
      <c r="P1" s="2"/>
    </row>
    <row r="2">
      <c r="A2" s="6" t="s">
        <v>26</v>
      </c>
      <c r="B2" s="7" t="s">
        <v>33</v>
      </c>
      <c r="C2" s="8" t="s">
        <v>37</v>
      </c>
      <c r="D2" s="9" t="s">
        <v>38</v>
      </c>
      <c r="E2" s="9" t="s">
        <v>39</v>
      </c>
      <c r="F2" s="10" t="s">
        <v>40</v>
      </c>
      <c r="G2" s="9" t="s">
        <v>41</v>
      </c>
      <c r="H2" s="9" t="s">
        <v>42</v>
      </c>
      <c r="I2" s="11" t="s">
        <v>43</v>
      </c>
      <c r="J2" s="12" t="s">
        <v>44</v>
      </c>
      <c r="K2" s="12" t="s">
        <v>45</v>
      </c>
      <c r="L2" s="12" t="s">
        <v>46</v>
      </c>
      <c r="M2" s="13" t="s">
        <v>47</v>
      </c>
      <c r="N2" s="13" t="s">
        <v>48</v>
      </c>
      <c r="P2" s="1" t="s">
        <v>49</v>
      </c>
      <c r="T2" s="14" t="s">
        <v>50</v>
      </c>
    </row>
    <row r="3">
      <c r="A3" s="15" t="s">
        <v>51</v>
      </c>
      <c r="B3" s="16">
        <v>1.0</v>
      </c>
      <c r="C3" s="17">
        <v>15.04</v>
      </c>
      <c r="D3" s="18">
        <v>14.11</v>
      </c>
      <c r="E3" s="18">
        <v>13.3</v>
      </c>
      <c r="F3" s="18">
        <v>12.47</v>
      </c>
      <c r="G3" s="18">
        <v>12.23</v>
      </c>
      <c r="H3" s="18">
        <v>11.5</v>
      </c>
      <c r="I3" s="18">
        <v>10.68</v>
      </c>
      <c r="J3" s="19">
        <v>9.92</v>
      </c>
      <c r="K3" s="19">
        <v>6.87</v>
      </c>
      <c r="L3" s="19">
        <v>6.21</v>
      </c>
      <c r="M3" s="19">
        <v>5.47</v>
      </c>
      <c r="N3" s="24">
        <v>4.79</v>
      </c>
      <c r="O3" s="23"/>
      <c r="P3" s="20" t="s">
        <v>58</v>
      </c>
      <c r="Q3" s="22" t="s">
        <v>59</v>
      </c>
      <c r="R3" s="22" t="s">
        <v>60</v>
      </c>
      <c r="S3" s="23"/>
      <c r="T3" s="29" t="s">
        <v>61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28"/>
      <c r="B4" s="30">
        <v>2.0</v>
      </c>
      <c r="C4" s="32">
        <v>15.04</v>
      </c>
      <c r="D4" s="32">
        <v>14.11</v>
      </c>
      <c r="E4" s="19">
        <v>13.3</v>
      </c>
      <c r="F4" s="19">
        <v>12.47</v>
      </c>
      <c r="G4" s="19">
        <v>12.23</v>
      </c>
      <c r="H4" s="34">
        <v>11.5</v>
      </c>
      <c r="I4" s="34">
        <v>10.68</v>
      </c>
      <c r="J4" s="19">
        <v>9.92</v>
      </c>
      <c r="K4" s="19">
        <v>6.87</v>
      </c>
      <c r="L4" s="19">
        <v>6.21</v>
      </c>
      <c r="M4" s="19">
        <v>5.47</v>
      </c>
      <c r="N4" s="24">
        <v>4.79</v>
      </c>
      <c r="O4" s="23"/>
      <c r="P4" s="28"/>
      <c r="Q4" s="35" t="s">
        <v>62</v>
      </c>
      <c r="R4" s="35" t="s">
        <v>63</v>
      </c>
      <c r="S4" s="23"/>
      <c r="T4" s="39" t="s">
        <v>64</v>
      </c>
      <c r="U4" s="39">
        <v>0.6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>
      <c r="A5" s="28"/>
      <c r="B5" s="30">
        <v>3.0</v>
      </c>
      <c r="C5" s="32">
        <v>15.04</v>
      </c>
      <c r="D5" s="32">
        <v>14.11</v>
      </c>
      <c r="E5" s="19">
        <v>13.3</v>
      </c>
      <c r="F5" s="19">
        <v>12.47</v>
      </c>
      <c r="G5" s="19">
        <v>12.23</v>
      </c>
      <c r="H5" s="34">
        <v>11.5</v>
      </c>
      <c r="I5" s="34">
        <v>10.68</v>
      </c>
      <c r="J5" s="19">
        <v>9.93</v>
      </c>
      <c r="K5" s="19">
        <v>6.87</v>
      </c>
      <c r="L5" s="19">
        <v>6.21</v>
      </c>
      <c r="M5" s="19">
        <v>5.48</v>
      </c>
      <c r="N5" s="24">
        <v>4.79</v>
      </c>
      <c r="O5" s="23"/>
      <c r="P5" s="40"/>
      <c r="Q5" s="35" t="s">
        <v>65</v>
      </c>
      <c r="R5" s="46">
        <v>12.93</v>
      </c>
      <c r="S5" s="23"/>
      <c r="T5" s="39" t="s">
        <v>67</v>
      </c>
      <c r="U5" s="39">
        <v>0.05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>
      <c r="A6" s="28"/>
      <c r="B6" s="47" t="s">
        <v>68</v>
      </c>
      <c r="C6" s="19">
        <f t="shared" ref="C6:N6" si="1">average(C3:C5)</f>
        <v>15.04</v>
      </c>
      <c r="D6" s="19">
        <f t="shared" si="1"/>
        <v>14.11</v>
      </c>
      <c r="E6" s="19">
        <f t="shared" si="1"/>
        <v>13.3</v>
      </c>
      <c r="F6" s="19">
        <f t="shared" si="1"/>
        <v>12.47</v>
      </c>
      <c r="G6" s="19">
        <f t="shared" si="1"/>
        <v>12.23</v>
      </c>
      <c r="H6" s="19">
        <f t="shared" si="1"/>
        <v>11.5</v>
      </c>
      <c r="I6" s="19">
        <f t="shared" si="1"/>
        <v>10.68</v>
      </c>
      <c r="J6" s="19">
        <f t="shared" si="1"/>
        <v>9.923333333</v>
      </c>
      <c r="K6" s="19">
        <f t="shared" si="1"/>
        <v>6.87</v>
      </c>
      <c r="L6" s="19">
        <f t="shared" si="1"/>
        <v>6.21</v>
      </c>
      <c r="M6" s="19">
        <f t="shared" si="1"/>
        <v>5.473333333</v>
      </c>
      <c r="N6" s="33">
        <f t="shared" si="1"/>
        <v>4.79</v>
      </c>
      <c r="O6" s="23"/>
      <c r="P6" s="50"/>
      <c r="Q6" s="50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>
      <c r="A7" s="28"/>
      <c r="B7" s="52" t="s">
        <v>76</v>
      </c>
      <c r="C7" s="54">
        <f t="shared" ref="C7:N7" si="2">_xlfn.stdev.s(C3:C5)</f>
        <v>0</v>
      </c>
      <c r="D7" s="54">
        <f t="shared" si="2"/>
        <v>0</v>
      </c>
      <c r="E7" s="54">
        <f t="shared" si="2"/>
        <v>0</v>
      </c>
      <c r="F7" s="54">
        <f t="shared" si="2"/>
        <v>0</v>
      </c>
      <c r="G7" s="54">
        <f t="shared" si="2"/>
        <v>0</v>
      </c>
      <c r="H7" s="54">
        <f t="shared" si="2"/>
        <v>0</v>
      </c>
      <c r="I7" s="54">
        <f t="shared" si="2"/>
        <v>0</v>
      </c>
      <c r="J7" s="54">
        <f t="shared" si="2"/>
        <v>0.005773502692</v>
      </c>
      <c r="K7" s="54">
        <f t="shared" si="2"/>
        <v>0</v>
      </c>
      <c r="L7" s="54">
        <f t="shared" si="2"/>
        <v>0</v>
      </c>
      <c r="M7" s="54">
        <f t="shared" si="2"/>
        <v>0.005773502692</v>
      </c>
      <c r="N7" s="56">
        <f t="shared" si="2"/>
        <v>0</v>
      </c>
      <c r="O7" s="23"/>
      <c r="P7" s="20" t="s">
        <v>66</v>
      </c>
      <c r="Q7" s="22" t="s">
        <v>59</v>
      </c>
      <c r="R7" s="22" t="s">
        <v>81</v>
      </c>
      <c r="S7" s="23"/>
      <c r="T7" s="29" t="s">
        <v>82</v>
      </c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>
      <c r="A8" s="28"/>
      <c r="B8" s="52" t="s">
        <v>83</v>
      </c>
      <c r="C8" s="54">
        <f t="shared" ref="C8:N8" si="3">$W$14+$U$14*C6</f>
        <v>0.14032</v>
      </c>
      <c r="D8" s="54">
        <f t="shared" si="3"/>
        <v>0.13288</v>
      </c>
      <c r="E8" s="54">
        <f t="shared" si="3"/>
        <v>0.1264</v>
      </c>
      <c r="F8" s="54">
        <f t="shared" si="3"/>
        <v>0.11976</v>
      </c>
      <c r="G8" s="54">
        <f t="shared" si="3"/>
        <v>0.11784</v>
      </c>
      <c r="H8" s="54">
        <f t="shared" si="3"/>
        <v>0.112</v>
      </c>
      <c r="I8" s="54">
        <f t="shared" si="3"/>
        <v>0.10544</v>
      </c>
      <c r="J8" s="54">
        <f t="shared" si="3"/>
        <v>0.09938666667</v>
      </c>
      <c r="K8" s="54">
        <f t="shared" si="3"/>
        <v>0.07496</v>
      </c>
      <c r="L8" s="54">
        <f t="shared" si="3"/>
        <v>0.06968</v>
      </c>
      <c r="M8" s="54">
        <f t="shared" si="3"/>
        <v>0.06378666667</v>
      </c>
      <c r="N8" s="56">
        <f t="shared" si="3"/>
        <v>0.05832</v>
      </c>
      <c r="O8" s="23"/>
      <c r="P8" s="28"/>
      <c r="Q8" s="35" t="s">
        <v>62</v>
      </c>
      <c r="R8" s="35" t="s">
        <v>63</v>
      </c>
      <c r="S8" s="23"/>
      <c r="T8" s="39" t="s">
        <v>64</v>
      </c>
      <c r="U8" s="39">
        <v>0.05</v>
      </c>
      <c r="V8" s="39" t="s">
        <v>84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A9" s="28"/>
      <c r="B9" s="65" t="s">
        <v>85</v>
      </c>
      <c r="C9" s="68">
        <f t="shared" ref="C9:N9" si="4">sqrt(C7^2+C8^2+$U$15^2)</f>
        <v>0.1404090538</v>
      </c>
      <c r="D9" s="68">
        <f t="shared" si="4"/>
        <v>0.1329740366</v>
      </c>
      <c r="E9" s="68">
        <f t="shared" si="4"/>
        <v>0.1264988537</v>
      </c>
      <c r="F9" s="68">
        <f t="shared" si="4"/>
        <v>0.11986433</v>
      </c>
      <c r="G9" s="68">
        <f t="shared" si="4"/>
        <v>0.1179460283</v>
      </c>
      <c r="H9" s="70">
        <f t="shared" si="4"/>
        <v>0.1121115516</v>
      </c>
      <c r="I9" s="68">
        <f t="shared" si="4"/>
        <v>0.1055584843</v>
      </c>
      <c r="J9" s="68">
        <f t="shared" si="4"/>
        <v>0.09967970127</v>
      </c>
      <c r="K9" s="68">
        <f t="shared" si="4"/>
        <v>0.07512657053</v>
      </c>
      <c r="L9" s="68">
        <f t="shared" si="4"/>
        <v>0.06985916117</v>
      </c>
      <c r="M9" s="68">
        <f t="shared" si="4"/>
        <v>0.06424229275</v>
      </c>
      <c r="N9" s="72">
        <f t="shared" si="4"/>
        <v>0.05853394229</v>
      </c>
      <c r="O9" s="23"/>
      <c r="P9" s="40"/>
      <c r="Q9" s="35" t="s">
        <v>65</v>
      </c>
      <c r="R9" s="46">
        <v>12.93</v>
      </c>
      <c r="S9" s="23"/>
      <c r="T9" s="39" t="s">
        <v>67</v>
      </c>
      <c r="U9" s="50">
        <f>0.1/2</f>
        <v>0.05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8"/>
      <c r="B10" s="76" t="s">
        <v>92</v>
      </c>
      <c r="C10" s="68">
        <f t="shared" ref="C10:N10" si="5">C9/C6</f>
        <v>0.009335708367</v>
      </c>
      <c r="D10" s="68">
        <f t="shared" si="5"/>
        <v>0.009424098977</v>
      </c>
      <c r="E10" s="68">
        <f t="shared" si="5"/>
        <v>0.009511192011</v>
      </c>
      <c r="F10" s="68">
        <f t="shared" si="5"/>
        <v>0.009612215716</v>
      </c>
      <c r="G10" s="68">
        <f t="shared" si="5"/>
        <v>0.009643992505</v>
      </c>
      <c r="H10" s="68">
        <f t="shared" si="5"/>
        <v>0.009748830573</v>
      </c>
      <c r="I10" s="68">
        <f t="shared" si="5"/>
        <v>0.009883753208</v>
      </c>
      <c r="J10" s="68">
        <f t="shared" si="5"/>
        <v>0.01004498165</v>
      </c>
      <c r="K10" s="68">
        <f t="shared" si="5"/>
        <v>0.01093545423</v>
      </c>
      <c r="L10" s="68">
        <f t="shared" si="5"/>
        <v>0.01124946235</v>
      </c>
      <c r="M10" s="68">
        <f t="shared" si="5"/>
        <v>0.01173732511</v>
      </c>
      <c r="N10" s="68">
        <f t="shared" si="5"/>
        <v>0.01222002971</v>
      </c>
      <c r="O10" s="23"/>
      <c r="P10" s="82"/>
      <c r="Q10" s="50"/>
      <c r="R10" s="87"/>
      <c r="S10" s="23"/>
      <c r="T10" s="50"/>
      <c r="U10" s="50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>
      <c r="A11" s="15" t="s">
        <v>69</v>
      </c>
      <c r="B11" s="89">
        <v>1.0</v>
      </c>
      <c r="C11" s="90">
        <v>6.067</v>
      </c>
      <c r="D11" s="91">
        <v>5.778</v>
      </c>
      <c r="E11" s="90">
        <v>5.503</v>
      </c>
      <c r="F11" s="90">
        <v>5.232</v>
      </c>
      <c r="G11" s="90">
        <v>5.162</v>
      </c>
      <c r="H11" s="92">
        <v>4.897</v>
      </c>
      <c r="I11" s="90">
        <v>4.598</v>
      </c>
      <c r="J11" s="90">
        <v>4.313</v>
      </c>
      <c r="K11" s="90">
        <v>3.093</v>
      </c>
      <c r="L11" s="90">
        <v>2.814</v>
      </c>
      <c r="M11" s="90">
        <v>2.497</v>
      </c>
      <c r="N11" s="93">
        <v>2.199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>
      <c r="A12" s="28"/>
      <c r="B12" s="94">
        <v>2.0</v>
      </c>
      <c r="C12" s="95">
        <v>6.066</v>
      </c>
      <c r="D12" s="95">
        <v>5.775</v>
      </c>
      <c r="E12" s="92">
        <v>5.506</v>
      </c>
      <c r="F12" s="92">
        <v>5.229</v>
      </c>
      <c r="G12" s="92">
        <v>5.159</v>
      </c>
      <c r="H12" s="92">
        <v>4.899</v>
      </c>
      <c r="I12" s="92">
        <v>4.599</v>
      </c>
      <c r="J12" s="92">
        <v>4.315</v>
      </c>
      <c r="K12" s="92">
        <v>3.093</v>
      </c>
      <c r="L12" s="92">
        <v>2.815</v>
      </c>
      <c r="M12" s="92">
        <v>2.497</v>
      </c>
      <c r="N12" s="96">
        <v>2.199</v>
      </c>
      <c r="O12" s="23"/>
      <c r="P12" s="69" t="s">
        <v>70</v>
      </c>
      <c r="Q12" s="35" t="s">
        <v>71</v>
      </c>
      <c r="R12" s="35" t="s">
        <v>86</v>
      </c>
      <c r="S12" s="23"/>
      <c r="T12" s="39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28"/>
      <c r="B13" s="94">
        <v>3.0</v>
      </c>
      <c r="C13" s="95">
        <v>6.059</v>
      </c>
      <c r="D13" s="95">
        <v>5.776</v>
      </c>
      <c r="E13" s="92">
        <v>5.508</v>
      </c>
      <c r="F13" s="92">
        <v>5.232</v>
      </c>
      <c r="G13" s="92">
        <v>5.159</v>
      </c>
      <c r="H13" s="92">
        <v>4.898</v>
      </c>
      <c r="I13" s="92">
        <v>4.599</v>
      </c>
      <c r="J13" s="92">
        <v>4.312</v>
      </c>
      <c r="K13" s="92">
        <v>3.093</v>
      </c>
      <c r="L13" s="92">
        <v>2.815</v>
      </c>
      <c r="M13" s="92">
        <v>2.497</v>
      </c>
      <c r="N13" s="96">
        <v>2.199</v>
      </c>
      <c r="O13" s="23"/>
      <c r="P13" s="98"/>
      <c r="Q13" s="50"/>
      <c r="R13" s="50"/>
      <c r="S13" s="23"/>
      <c r="T13" s="14" t="s">
        <v>99</v>
      </c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>
      <c r="A14" s="28"/>
      <c r="B14" s="100" t="s">
        <v>68</v>
      </c>
      <c r="C14" s="54">
        <f t="shared" ref="C14:N14" si="6">average(C11:C13)</f>
        <v>6.064</v>
      </c>
      <c r="D14" s="54">
        <f t="shared" si="6"/>
        <v>5.776333333</v>
      </c>
      <c r="E14" s="54">
        <f t="shared" si="6"/>
        <v>5.505666667</v>
      </c>
      <c r="F14" s="54">
        <f t="shared" si="6"/>
        <v>5.231</v>
      </c>
      <c r="G14" s="54">
        <f t="shared" si="6"/>
        <v>5.16</v>
      </c>
      <c r="H14" s="54">
        <f t="shared" si="6"/>
        <v>4.898</v>
      </c>
      <c r="I14" s="54">
        <f t="shared" si="6"/>
        <v>4.598666667</v>
      </c>
      <c r="J14" s="54">
        <f t="shared" si="6"/>
        <v>4.313333333</v>
      </c>
      <c r="K14" s="54">
        <f t="shared" si="6"/>
        <v>3.093</v>
      </c>
      <c r="L14" s="54">
        <f t="shared" si="6"/>
        <v>2.814666667</v>
      </c>
      <c r="M14" s="54">
        <f t="shared" si="6"/>
        <v>2.497</v>
      </c>
      <c r="N14" s="56">
        <f t="shared" si="6"/>
        <v>2.199</v>
      </c>
      <c r="O14" s="23"/>
      <c r="P14" s="98"/>
      <c r="Q14" s="50"/>
      <c r="R14" s="50"/>
      <c r="S14" s="23"/>
      <c r="T14" s="39" t="s">
        <v>64</v>
      </c>
      <c r="U14" s="104">
        <v>0.008</v>
      </c>
      <c r="V14" s="39" t="s">
        <v>102</v>
      </c>
      <c r="W14" s="39">
        <v>0.02</v>
      </c>
      <c r="X14" s="39" t="s">
        <v>103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>
      <c r="A15" s="28"/>
      <c r="B15" s="94" t="s">
        <v>76</v>
      </c>
      <c r="C15" s="54">
        <f t="shared" ref="C15:N15" si="7">_xlfn.stdev.s(C11:C13)</f>
        <v>0.004358898944</v>
      </c>
      <c r="D15" s="54">
        <f t="shared" si="7"/>
        <v>0.001527525232</v>
      </c>
      <c r="E15" s="54">
        <f t="shared" si="7"/>
        <v>0.002516611478</v>
      </c>
      <c r="F15" s="54">
        <f t="shared" si="7"/>
        <v>0.001732050808</v>
      </c>
      <c r="G15" s="54">
        <f t="shared" si="7"/>
        <v>0.001732050808</v>
      </c>
      <c r="H15" s="54">
        <f t="shared" si="7"/>
        <v>0.001</v>
      </c>
      <c r="I15" s="54">
        <f t="shared" si="7"/>
        <v>0.0005773502692</v>
      </c>
      <c r="J15" s="54">
        <f t="shared" si="7"/>
        <v>0.001527525232</v>
      </c>
      <c r="K15" s="54">
        <f t="shared" si="7"/>
        <v>0</v>
      </c>
      <c r="L15" s="54">
        <f t="shared" si="7"/>
        <v>0.0005773502692</v>
      </c>
      <c r="M15" s="54">
        <f t="shared" si="7"/>
        <v>0</v>
      </c>
      <c r="N15" s="56">
        <f t="shared" si="7"/>
        <v>0</v>
      </c>
      <c r="P15" s="23"/>
      <c r="Q15" s="23"/>
      <c r="R15" s="23"/>
      <c r="T15" s="50" t="s">
        <v>67</v>
      </c>
      <c r="U15" s="53">
        <f>0.01/2</f>
        <v>0.005</v>
      </c>
    </row>
    <row r="16">
      <c r="A16" s="28"/>
      <c r="B16" s="30" t="s">
        <v>83</v>
      </c>
      <c r="C16" s="54">
        <f t="shared" ref="C16:N16" si="8">$W$19+$U$19*C14</f>
        <v>0.06364</v>
      </c>
      <c r="D16" s="54">
        <f t="shared" si="8"/>
        <v>0.06076333333</v>
      </c>
      <c r="E16" s="54">
        <f t="shared" si="8"/>
        <v>0.05805666667</v>
      </c>
      <c r="F16" s="54">
        <f t="shared" si="8"/>
        <v>0.05531</v>
      </c>
      <c r="G16" s="54">
        <f t="shared" si="8"/>
        <v>0.0546</v>
      </c>
      <c r="H16" s="54">
        <f t="shared" si="8"/>
        <v>0.05198</v>
      </c>
      <c r="I16" s="54">
        <f t="shared" si="8"/>
        <v>0.04898666667</v>
      </c>
      <c r="J16" s="54">
        <f t="shared" si="8"/>
        <v>0.04613333333</v>
      </c>
      <c r="K16" s="54">
        <f t="shared" si="8"/>
        <v>0.03393</v>
      </c>
      <c r="L16" s="54">
        <f t="shared" si="8"/>
        <v>0.03114666667</v>
      </c>
      <c r="M16" s="54">
        <f t="shared" si="8"/>
        <v>0.02797</v>
      </c>
      <c r="N16" s="56">
        <f t="shared" si="8"/>
        <v>0.02499</v>
      </c>
      <c r="P16" s="71" t="s">
        <v>88</v>
      </c>
      <c r="Q16" s="23"/>
      <c r="R16" s="23"/>
    </row>
    <row r="17">
      <c r="A17" s="28"/>
      <c r="B17" s="65" t="s">
        <v>85</v>
      </c>
      <c r="C17" s="68">
        <f t="shared" ref="C17:N17" si="9">sqrt(C15^2+C16^2+$U$15^2)</f>
        <v>0.06398476069</v>
      </c>
      <c r="D17" s="68">
        <f t="shared" si="9"/>
        <v>0.06098783494</v>
      </c>
      <c r="E17" s="68">
        <f t="shared" si="9"/>
        <v>0.05832589372</v>
      </c>
      <c r="F17" s="68">
        <f t="shared" si="9"/>
        <v>0.05556254224</v>
      </c>
      <c r="G17" s="68">
        <f t="shared" si="9"/>
        <v>0.054855811</v>
      </c>
      <c r="H17" s="68">
        <f t="shared" si="9"/>
        <v>0.05222949741</v>
      </c>
      <c r="I17" s="68">
        <f t="shared" si="9"/>
        <v>0.04924456157</v>
      </c>
      <c r="J17" s="68">
        <f t="shared" si="9"/>
        <v>0.04642863101</v>
      </c>
      <c r="K17" s="68">
        <f t="shared" si="9"/>
        <v>0.03429642693</v>
      </c>
      <c r="L17" s="68">
        <f t="shared" si="9"/>
        <v>0.03155072389</v>
      </c>
      <c r="M17" s="68">
        <f t="shared" si="9"/>
        <v>0.02841339297</v>
      </c>
      <c r="N17" s="72">
        <f t="shared" si="9"/>
        <v>0.02548529184</v>
      </c>
      <c r="P17" s="116" t="s">
        <v>89</v>
      </c>
      <c r="Q17" s="117" t="s">
        <v>90</v>
      </c>
      <c r="R17" s="39"/>
      <c r="T17" s="1"/>
    </row>
    <row r="18">
      <c r="A18" s="40"/>
      <c r="B18" s="119" t="s">
        <v>92</v>
      </c>
      <c r="C18" s="68">
        <f t="shared" ref="C18:N18" si="10">C17/C14</f>
        <v>0.01055157663</v>
      </c>
      <c r="D18" s="68">
        <f t="shared" si="10"/>
        <v>0.01055822637</v>
      </c>
      <c r="E18" s="68">
        <f t="shared" si="10"/>
        <v>0.01059379313</v>
      </c>
      <c r="F18" s="68">
        <f t="shared" si="10"/>
        <v>0.01062178211</v>
      </c>
      <c r="G18" s="68">
        <f t="shared" si="10"/>
        <v>0.01063097112</v>
      </c>
      <c r="H18" s="68">
        <f t="shared" si="10"/>
        <v>0.01066343353</v>
      </c>
      <c r="I18" s="68">
        <f t="shared" si="10"/>
        <v>0.01070844337</v>
      </c>
      <c r="J18" s="68">
        <f t="shared" si="10"/>
        <v>0.01076397937</v>
      </c>
      <c r="K18" s="68">
        <f t="shared" si="10"/>
        <v>0.01108840185</v>
      </c>
      <c r="L18" s="68">
        <f t="shared" si="10"/>
        <v>0.01120939977</v>
      </c>
      <c r="M18" s="68">
        <f t="shared" si="10"/>
        <v>0.011379012</v>
      </c>
      <c r="N18" s="72">
        <f t="shared" si="10"/>
        <v>0.01158949151</v>
      </c>
      <c r="P18" s="122">
        <v>1.3</v>
      </c>
      <c r="Q18" s="123">
        <v>3.5</v>
      </c>
      <c r="R18" s="124"/>
      <c r="T18" s="14" t="s">
        <v>108</v>
      </c>
    </row>
    <row r="19">
      <c r="A19" s="55" t="s">
        <v>79</v>
      </c>
      <c r="B19" s="126">
        <v>1.0</v>
      </c>
      <c r="C19" s="128">
        <v>27.0</v>
      </c>
      <c r="D19" s="128">
        <v>26.8</v>
      </c>
      <c r="E19" s="128">
        <v>26.8</v>
      </c>
      <c r="F19" s="128">
        <v>26.2</v>
      </c>
      <c r="G19" s="128">
        <v>26.1</v>
      </c>
      <c r="H19" s="128">
        <v>26.1</v>
      </c>
      <c r="I19" s="128">
        <v>26.1</v>
      </c>
      <c r="J19" s="128">
        <v>26.5</v>
      </c>
      <c r="K19" s="128">
        <v>26.4</v>
      </c>
      <c r="L19" s="128">
        <v>26.4</v>
      </c>
      <c r="M19" s="128">
        <v>26.6</v>
      </c>
      <c r="N19" s="129">
        <v>26.7</v>
      </c>
      <c r="P19" s="130">
        <v>1.6</v>
      </c>
      <c r="Q19" s="131">
        <v>3.2</v>
      </c>
      <c r="T19" s="50" t="s">
        <v>64</v>
      </c>
      <c r="U19" s="2">
        <v>0.01</v>
      </c>
      <c r="V19" s="50" t="s">
        <v>102</v>
      </c>
      <c r="W19" s="104">
        <v>0.003</v>
      </c>
      <c r="X19" s="50" t="s">
        <v>103</v>
      </c>
    </row>
    <row r="20">
      <c r="A20" s="28"/>
      <c r="B20" s="52">
        <v>2.0</v>
      </c>
      <c r="C20" s="133">
        <v>27.0</v>
      </c>
      <c r="D20" s="133">
        <v>26.6</v>
      </c>
      <c r="E20" s="133">
        <v>26.8</v>
      </c>
      <c r="F20" s="133">
        <v>26.3</v>
      </c>
      <c r="G20" s="133">
        <v>26.2</v>
      </c>
      <c r="H20" s="133">
        <v>26.3</v>
      </c>
      <c r="I20" s="133">
        <v>26.4</v>
      </c>
      <c r="J20" s="133">
        <v>26.5</v>
      </c>
      <c r="K20" s="133">
        <v>26.4</v>
      </c>
      <c r="L20" s="133">
        <v>26.5</v>
      </c>
      <c r="M20" s="133">
        <v>26.6</v>
      </c>
      <c r="N20" s="134">
        <v>26.8</v>
      </c>
      <c r="P20" s="130">
        <v>1.7</v>
      </c>
      <c r="Q20" s="131">
        <v>3.5</v>
      </c>
      <c r="T20" s="50" t="s">
        <v>67</v>
      </c>
      <c r="U20" s="53">
        <f>0.001/2</f>
        <v>0.0005</v>
      </c>
    </row>
    <row r="21">
      <c r="A21" s="28"/>
      <c r="B21" s="52">
        <v>3.0</v>
      </c>
      <c r="C21" s="133">
        <v>27.0</v>
      </c>
      <c r="D21" s="133">
        <v>26.8</v>
      </c>
      <c r="E21" s="133">
        <v>26.8</v>
      </c>
      <c r="F21" s="133">
        <v>26.2</v>
      </c>
      <c r="G21" s="133">
        <v>26.2</v>
      </c>
      <c r="H21" s="133">
        <v>26.3</v>
      </c>
      <c r="I21" s="133">
        <v>26.4</v>
      </c>
      <c r="J21" s="133">
        <v>26.5</v>
      </c>
      <c r="K21" s="133">
        <v>26.5</v>
      </c>
      <c r="L21" s="133">
        <v>26.5</v>
      </c>
      <c r="M21" s="133">
        <v>26.6</v>
      </c>
      <c r="N21" s="134">
        <v>26.9</v>
      </c>
      <c r="P21" s="130">
        <v>1.6</v>
      </c>
      <c r="Q21" s="131">
        <v>3.3</v>
      </c>
    </row>
    <row r="22">
      <c r="A22" s="28"/>
      <c r="B22" s="52" t="s">
        <v>76</v>
      </c>
      <c r="C22" s="137">
        <f t="shared" ref="C22:N22" si="11">_xlfn.stdev.s(C19:C21)</f>
        <v>0</v>
      </c>
      <c r="D22" s="137">
        <f t="shared" si="11"/>
        <v>0.1154700538</v>
      </c>
      <c r="E22" s="137">
        <f t="shared" si="11"/>
        <v>0</v>
      </c>
      <c r="F22" s="137">
        <f t="shared" si="11"/>
        <v>0.05773502692</v>
      </c>
      <c r="G22" s="137">
        <f t="shared" si="11"/>
        <v>0.05773502692</v>
      </c>
      <c r="H22" s="137">
        <f t="shared" si="11"/>
        <v>0.1154700538</v>
      </c>
      <c r="I22" s="137">
        <f t="shared" si="11"/>
        <v>0.1732050808</v>
      </c>
      <c r="J22" s="137">
        <f t="shared" si="11"/>
        <v>0</v>
      </c>
      <c r="K22" s="137">
        <f t="shared" si="11"/>
        <v>0.05773502692</v>
      </c>
      <c r="L22" s="137">
        <f t="shared" si="11"/>
        <v>0.05773502692</v>
      </c>
      <c r="M22" s="137">
        <f t="shared" si="11"/>
        <v>0</v>
      </c>
      <c r="N22" s="138">
        <f t="shared" si="11"/>
        <v>0.1</v>
      </c>
      <c r="P22" s="130">
        <v>1.8</v>
      </c>
      <c r="Q22" s="131">
        <v>3.4</v>
      </c>
    </row>
    <row r="23">
      <c r="A23" s="40"/>
      <c r="B23" s="140" t="s">
        <v>112</v>
      </c>
      <c r="C23" s="142">
        <f t="shared" ref="C23:N23" si="12">sqrt(C22^2+$U$4^2+$U$5^2)</f>
        <v>0.6020797289</v>
      </c>
      <c r="D23" s="142">
        <f t="shared" si="12"/>
        <v>0.6130524719</v>
      </c>
      <c r="E23" s="142">
        <f t="shared" si="12"/>
        <v>0.6020797289</v>
      </c>
      <c r="F23" s="142">
        <f t="shared" si="12"/>
        <v>0.6048415771</v>
      </c>
      <c r="G23" s="142">
        <f t="shared" si="12"/>
        <v>0.6048415771</v>
      </c>
      <c r="H23" s="142">
        <f t="shared" si="12"/>
        <v>0.6130524719</v>
      </c>
      <c r="I23" s="142">
        <f t="shared" si="12"/>
        <v>0.6264982043</v>
      </c>
      <c r="J23" s="142">
        <f t="shared" si="12"/>
        <v>0.6020797289</v>
      </c>
      <c r="K23" s="142">
        <f t="shared" si="12"/>
        <v>0.6048415771</v>
      </c>
      <c r="L23" s="142">
        <f t="shared" si="12"/>
        <v>0.6048415771</v>
      </c>
      <c r="M23" s="142">
        <f t="shared" si="12"/>
        <v>0.6020797289</v>
      </c>
      <c r="N23" s="145">
        <f t="shared" si="12"/>
        <v>0.6103277808</v>
      </c>
      <c r="P23" s="130">
        <v>1.6</v>
      </c>
      <c r="Q23" s="131">
        <v>3.5</v>
      </c>
    </row>
    <row r="24">
      <c r="A24" s="147" t="s">
        <v>87</v>
      </c>
      <c r="B24" s="52">
        <v>1.0</v>
      </c>
      <c r="C24" s="149">
        <v>29.0</v>
      </c>
      <c r="D24" s="149">
        <v>28.7</v>
      </c>
      <c r="E24" s="150">
        <v>28.8</v>
      </c>
      <c r="F24" s="150">
        <v>28.5</v>
      </c>
      <c r="G24" s="150">
        <v>28.6</v>
      </c>
      <c r="H24" s="150">
        <v>28.5</v>
      </c>
      <c r="I24" s="150">
        <v>28.3</v>
      </c>
      <c r="J24" s="150">
        <v>28.5</v>
      </c>
      <c r="K24" s="150">
        <v>28.7</v>
      </c>
      <c r="L24" s="150">
        <v>28.5</v>
      </c>
      <c r="M24" s="150">
        <v>28.7</v>
      </c>
      <c r="N24" s="134">
        <v>28.6</v>
      </c>
      <c r="P24" s="97">
        <f>average(P18:P23)</f>
        <v>1.6</v>
      </c>
      <c r="Q24" s="99">
        <f>AVERAGE(Q18:Q23)</f>
        <v>3.4</v>
      </c>
      <c r="R24" s="2" t="s">
        <v>100</v>
      </c>
    </row>
    <row r="25">
      <c r="A25" s="28"/>
      <c r="B25" s="52">
        <v>2.0</v>
      </c>
      <c r="C25" s="149">
        <v>29.0</v>
      </c>
      <c r="D25" s="149">
        <v>28.7</v>
      </c>
      <c r="E25" s="150">
        <v>28.7</v>
      </c>
      <c r="F25" s="150">
        <v>28.3</v>
      </c>
      <c r="G25" s="150">
        <v>28.8</v>
      </c>
      <c r="H25" s="150">
        <v>28.4</v>
      </c>
      <c r="I25" s="150">
        <v>28.4</v>
      </c>
      <c r="J25" s="150">
        <v>28.5</v>
      </c>
      <c r="K25" s="150">
        <v>28.7</v>
      </c>
      <c r="L25" s="150">
        <v>28.5</v>
      </c>
      <c r="M25" s="150">
        <v>28.5</v>
      </c>
      <c r="N25" s="134">
        <v>28.5</v>
      </c>
      <c r="P25" s="152">
        <f t="shared" ref="P25:Q25" si="13">2*_xlfn.stdev.s(P18:P23)</f>
        <v>0.3346640106</v>
      </c>
      <c r="Q25" s="153">
        <f t="shared" si="13"/>
        <v>0.2529822128</v>
      </c>
      <c r="R25" s="155" t="s">
        <v>114</v>
      </c>
    </row>
    <row r="26">
      <c r="A26" s="28"/>
      <c r="B26" s="52">
        <v>3.0</v>
      </c>
      <c r="C26" s="149">
        <v>28.8</v>
      </c>
      <c r="D26" s="149">
        <v>28.8</v>
      </c>
      <c r="E26" s="150">
        <v>28.7</v>
      </c>
      <c r="F26" s="150">
        <v>28.4</v>
      </c>
      <c r="G26" s="150">
        <v>28.8</v>
      </c>
      <c r="H26" s="150">
        <v>28.6</v>
      </c>
      <c r="I26" s="150">
        <v>28.6</v>
      </c>
      <c r="J26" s="150">
        <v>28.5</v>
      </c>
      <c r="K26" s="150">
        <v>28.7</v>
      </c>
      <c r="L26" s="150">
        <v>28.6</v>
      </c>
      <c r="M26" s="150">
        <v>28.6</v>
      </c>
      <c r="N26" s="134">
        <v>28.6</v>
      </c>
      <c r="P26" s="157">
        <f t="shared" ref="P26:Q26" si="14">$U$8*P24</f>
        <v>0.08</v>
      </c>
      <c r="Q26" s="159">
        <f t="shared" si="14"/>
        <v>0.17</v>
      </c>
      <c r="R26" s="155" t="s">
        <v>64</v>
      </c>
    </row>
    <row r="27">
      <c r="A27" s="28"/>
      <c r="B27" s="52" t="s">
        <v>76</v>
      </c>
      <c r="C27" s="137">
        <f t="shared" ref="C27:N27" si="15">_xlfn.stdev.s(C24:C26)</f>
        <v>0.1154700538</v>
      </c>
      <c r="D27" s="137">
        <f t="shared" si="15"/>
        <v>0.05773502692</v>
      </c>
      <c r="E27" s="137">
        <f t="shared" si="15"/>
        <v>0.05773502692</v>
      </c>
      <c r="F27" s="137">
        <f t="shared" si="15"/>
        <v>0.1</v>
      </c>
      <c r="G27" s="137">
        <f t="shared" si="15"/>
        <v>0.1154700538</v>
      </c>
      <c r="H27" s="137">
        <f t="shared" si="15"/>
        <v>0.1</v>
      </c>
      <c r="I27" s="137">
        <f t="shared" si="15"/>
        <v>0.1527525232</v>
      </c>
      <c r="J27" s="137">
        <f t="shared" si="15"/>
        <v>0</v>
      </c>
      <c r="K27" s="137">
        <f t="shared" si="15"/>
        <v>0</v>
      </c>
      <c r="L27" s="137">
        <f t="shared" si="15"/>
        <v>0.05773502692</v>
      </c>
      <c r="M27" s="137">
        <f t="shared" si="15"/>
        <v>0.1</v>
      </c>
      <c r="N27" s="138">
        <f t="shared" si="15"/>
        <v>0.05773502692</v>
      </c>
      <c r="P27" s="164">
        <f t="shared" ref="P27:Q27" si="16">sqrt(P25^2+P26^2+$U$9^2)</f>
        <v>0.347706773</v>
      </c>
      <c r="Q27" s="165">
        <f t="shared" si="16"/>
        <v>0.3088689042</v>
      </c>
      <c r="R27" s="155" t="s">
        <v>85</v>
      </c>
    </row>
    <row r="28">
      <c r="A28" s="28"/>
      <c r="B28" s="166" t="s">
        <v>112</v>
      </c>
      <c r="C28" s="167">
        <f t="shared" ref="C28:N28" si="17">sqrt(C27^2+$U$4^2+$U$5^2)</f>
        <v>0.6130524719</v>
      </c>
      <c r="D28" s="167">
        <f t="shared" si="17"/>
        <v>0.6048415771</v>
      </c>
      <c r="E28" s="167">
        <f t="shared" si="17"/>
        <v>0.6048415771</v>
      </c>
      <c r="F28" s="167">
        <f t="shared" si="17"/>
        <v>0.6103277808</v>
      </c>
      <c r="G28" s="167">
        <f t="shared" si="17"/>
        <v>0.6130524719</v>
      </c>
      <c r="H28" s="167">
        <f t="shared" si="17"/>
        <v>0.6103277808</v>
      </c>
      <c r="I28" s="167">
        <f t="shared" si="17"/>
        <v>0.6211548385</v>
      </c>
      <c r="J28" s="167">
        <f t="shared" si="17"/>
        <v>0.6020797289</v>
      </c>
      <c r="K28" s="167">
        <f t="shared" si="17"/>
        <v>0.6020797289</v>
      </c>
      <c r="L28" s="167">
        <f t="shared" si="17"/>
        <v>0.6048415771</v>
      </c>
      <c r="M28" s="167">
        <f t="shared" si="17"/>
        <v>0.6103277808</v>
      </c>
      <c r="N28" s="170">
        <f t="shared" si="17"/>
        <v>0.6048415771</v>
      </c>
      <c r="P28" s="171">
        <f t="shared" ref="P28:Q28" si="18">P27/P24</f>
        <v>0.2173167331</v>
      </c>
      <c r="Q28" s="172">
        <f t="shared" si="18"/>
        <v>0.09084379536</v>
      </c>
      <c r="R28" s="155" t="s">
        <v>92</v>
      </c>
    </row>
    <row r="29">
      <c r="A29" s="55" t="s">
        <v>93</v>
      </c>
      <c r="B29" s="126">
        <v>1.0</v>
      </c>
      <c r="C29" s="173">
        <v>26.6</v>
      </c>
      <c r="D29" s="173">
        <v>26.6</v>
      </c>
      <c r="E29" s="174">
        <v>26.5</v>
      </c>
      <c r="F29" s="174">
        <v>25.7</v>
      </c>
      <c r="G29" s="174">
        <v>26.4</v>
      </c>
      <c r="H29" s="174">
        <v>25.8</v>
      </c>
      <c r="I29" s="174">
        <v>25.7</v>
      </c>
      <c r="J29" s="150">
        <v>26.0</v>
      </c>
      <c r="K29" s="150">
        <v>25.8</v>
      </c>
      <c r="L29" s="150">
        <v>26.1</v>
      </c>
      <c r="M29" s="150">
        <v>26.1</v>
      </c>
      <c r="N29" s="134">
        <v>26.2</v>
      </c>
    </row>
    <row r="30">
      <c r="A30" s="28"/>
      <c r="B30" s="52">
        <v>2.0</v>
      </c>
      <c r="C30" s="149">
        <v>26.7</v>
      </c>
      <c r="D30" s="149">
        <v>26.5</v>
      </c>
      <c r="E30" s="150">
        <v>26.5</v>
      </c>
      <c r="F30" s="150">
        <v>25.8</v>
      </c>
      <c r="G30" s="150">
        <v>26.3</v>
      </c>
      <c r="H30" s="150">
        <v>25.8</v>
      </c>
      <c r="I30" s="150">
        <v>26.0</v>
      </c>
      <c r="J30" s="150">
        <v>26.0</v>
      </c>
      <c r="K30" s="150">
        <v>25.9</v>
      </c>
      <c r="L30" s="150">
        <v>26.2</v>
      </c>
      <c r="M30" s="150">
        <v>26.3</v>
      </c>
      <c r="N30" s="134">
        <v>26.4</v>
      </c>
      <c r="P30" s="101"/>
      <c r="Q30" s="102" t="s">
        <v>58</v>
      </c>
      <c r="R30" s="103" t="s">
        <v>66</v>
      </c>
    </row>
    <row r="31">
      <c r="A31" s="40"/>
      <c r="B31" s="52">
        <v>3.0</v>
      </c>
      <c r="C31" s="149">
        <v>26.6</v>
      </c>
      <c r="D31" s="149">
        <v>26.6</v>
      </c>
      <c r="E31" s="150">
        <v>26.5</v>
      </c>
      <c r="F31" s="150">
        <v>26.0</v>
      </c>
      <c r="G31" s="150">
        <v>26.4</v>
      </c>
      <c r="H31" s="150">
        <v>25.7</v>
      </c>
      <c r="I31" s="150">
        <v>25.8</v>
      </c>
      <c r="J31" s="175">
        <v>26.1</v>
      </c>
      <c r="K31" s="175">
        <v>26.0</v>
      </c>
      <c r="L31" s="175">
        <v>26.1</v>
      </c>
      <c r="M31" s="175">
        <v>26.6</v>
      </c>
      <c r="N31" s="176">
        <v>26.7</v>
      </c>
      <c r="P31" s="177" t="s">
        <v>101</v>
      </c>
      <c r="Q31" s="17">
        <f t="shared" ref="Q31:R31" si="19">P24</f>
        <v>1.6</v>
      </c>
      <c r="R31" s="178">
        <f t="shared" si="19"/>
        <v>3.4</v>
      </c>
    </row>
    <row r="32">
      <c r="A32" s="55" t="s">
        <v>97</v>
      </c>
      <c r="B32" s="126">
        <v>1.0</v>
      </c>
      <c r="C32" s="179">
        <v>65.2</v>
      </c>
      <c r="D32" s="179">
        <v>62.4</v>
      </c>
      <c r="E32" s="174">
        <v>59.9</v>
      </c>
      <c r="F32" s="174">
        <v>57.8</v>
      </c>
      <c r="G32" s="174">
        <v>56.5</v>
      </c>
      <c r="H32" s="174">
        <v>55.4</v>
      </c>
      <c r="I32" s="174">
        <v>52.8</v>
      </c>
      <c r="J32" s="150">
        <v>49.9</v>
      </c>
      <c r="K32" s="150">
        <v>42.4</v>
      </c>
      <c r="L32" s="150">
        <v>40.1</v>
      </c>
      <c r="M32" s="150">
        <v>39.2</v>
      </c>
      <c r="N32" s="134">
        <v>38.1</v>
      </c>
      <c r="P32" s="177" t="s">
        <v>105</v>
      </c>
      <c r="Q32" s="169">
        <f t="shared" ref="Q32:R32" si="20">0.08*0.08</f>
        <v>0.0064</v>
      </c>
      <c r="R32" s="180">
        <f t="shared" si="20"/>
        <v>0.0064</v>
      </c>
    </row>
    <row r="33">
      <c r="A33" s="28"/>
      <c r="B33" s="52">
        <v>2.0</v>
      </c>
      <c r="C33" s="133">
        <v>65.4</v>
      </c>
      <c r="D33" s="133">
        <v>62.5</v>
      </c>
      <c r="E33" s="133">
        <v>59.8</v>
      </c>
      <c r="F33" s="133">
        <v>56.9</v>
      </c>
      <c r="G33" s="133">
        <v>56.3</v>
      </c>
      <c r="H33" s="133">
        <v>55.4</v>
      </c>
      <c r="I33" s="133">
        <v>52.3</v>
      </c>
      <c r="J33" s="133">
        <v>50.0</v>
      </c>
      <c r="K33" s="133">
        <v>42.3</v>
      </c>
      <c r="L33" s="133">
        <v>40.7</v>
      </c>
      <c r="M33" s="133">
        <v>39.4</v>
      </c>
      <c r="N33" s="134">
        <v>37.9</v>
      </c>
      <c r="P33" s="177" t="s">
        <v>107</v>
      </c>
      <c r="Q33" s="169">
        <f t="shared" ref="Q33:R33" si="21">Q31*Q32</f>
        <v>0.01024</v>
      </c>
      <c r="R33" s="180">
        <f t="shared" si="21"/>
        <v>0.02176</v>
      </c>
    </row>
    <row r="34">
      <c r="A34" s="40"/>
      <c r="B34" s="52">
        <v>3.0</v>
      </c>
      <c r="C34" s="133">
        <v>65.2</v>
      </c>
      <c r="D34" s="133">
        <v>62.6</v>
      </c>
      <c r="E34" s="133">
        <v>60.2</v>
      </c>
      <c r="F34" s="133">
        <v>57.4</v>
      </c>
      <c r="G34" s="133">
        <v>56.5</v>
      </c>
      <c r="H34" s="133">
        <v>55.7</v>
      </c>
      <c r="I34" s="133">
        <v>52.0</v>
      </c>
      <c r="J34" s="181">
        <v>50.1</v>
      </c>
      <c r="K34" s="181">
        <v>42.3</v>
      </c>
      <c r="L34" s="181">
        <v>40.5</v>
      </c>
      <c r="M34" s="181">
        <v>39.5</v>
      </c>
      <c r="N34" s="176">
        <v>38.0</v>
      </c>
      <c r="P34" s="182" t="s">
        <v>124</v>
      </c>
      <c r="Q34" s="183">
        <f t="shared" ref="Q34:R34" si="22">P28*sqrt(Q33^2+0)</f>
        <v>0.002225323347</v>
      </c>
      <c r="R34" s="184">
        <f t="shared" si="22"/>
        <v>0.001976760987</v>
      </c>
    </row>
    <row r="35">
      <c r="A35" s="55" t="s">
        <v>98</v>
      </c>
      <c r="B35" s="126">
        <v>1.0</v>
      </c>
      <c r="C35" s="128">
        <v>37.3</v>
      </c>
      <c r="D35" s="128">
        <v>36.9</v>
      </c>
      <c r="E35" s="128">
        <v>36.5</v>
      </c>
      <c r="F35" s="128">
        <v>35.8</v>
      </c>
      <c r="G35" s="128">
        <v>33.4</v>
      </c>
      <c r="H35" s="128">
        <v>35.2</v>
      </c>
      <c r="I35" s="128">
        <v>34.8</v>
      </c>
      <c r="J35" s="133">
        <v>34.6</v>
      </c>
      <c r="K35" s="47">
        <v>32.0</v>
      </c>
      <c r="L35" s="47">
        <v>32.1</v>
      </c>
      <c r="M35" s="47">
        <v>31.7</v>
      </c>
      <c r="N35" s="185">
        <v>31.6</v>
      </c>
      <c r="P35" s="186" t="s">
        <v>125</v>
      </c>
      <c r="Q35" s="187">
        <f t="shared" ref="Q35:R35" si="23">Q34/Q33</f>
        <v>0.2173167331</v>
      </c>
      <c r="R35" s="188">
        <f t="shared" si="23"/>
        <v>0.09084379536</v>
      </c>
    </row>
    <row r="36">
      <c r="A36" s="28"/>
      <c r="B36" s="52">
        <v>2.0</v>
      </c>
      <c r="C36" s="133">
        <v>37.4</v>
      </c>
      <c r="D36" s="133">
        <v>36.9</v>
      </c>
      <c r="E36" s="133">
        <v>36.5</v>
      </c>
      <c r="F36" s="133">
        <v>35.8</v>
      </c>
      <c r="G36" s="133">
        <v>33.4</v>
      </c>
      <c r="H36" s="133">
        <v>35.2</v>
      </c>
      <c r="I36" s="133">
        <v>34.8</v>
      </c>
      <c r="J36" s="133">
        <v>34.5</v>
      </c>
      <c r="K36" s="47">
        <v>32.1</v>
      </c>
      <c r="L36" s="47">
        <v>32.4</v>
      </c>
      <c r="M36" s="47">
        <v>31.7</v>
      </c>
      <c r="N36" s="185">
        <v>31.8</v>
      </c>
      <c r="P36" s="14"/>
      <c r="Q36" s="189"/>
      <c r="R36" s="189"/>
    </row>
    <row r="37">
      <c r="A37" s="40"/>
      <c r="B37" s="52">
        <v>3.0</v>
      </c>
      <c r="C37" s="181">
        <v>37.5</v>
      </c>
      <c r="D37" s="181">
        <v>36.9</v>
      </c>
      <c r="E37" s="181">
        <v>36.5</v>
      </c>
      <c r="F37" s="181">
        <v>35.8</v>
      </c>
      <c r="G37" s="181">
        <v>34.2</v>
      </c>
      <c r="H37" s="181">
        <v>35.2</v>
      </c>
      <c r="I37" s="181">
        <v>34.9</v>
      </c>
      <c r="J37" s="181">
        <v>34.6</v>
      </c>
      <c r="K37" s="190">
        <v>32.2</v>
      </c>
      <c r="L37" s="190">
        <v>32.3</v>
      </c>
      <c r="M37" s="190">
        <v>31.7</v>
      </c>
      <c r="N37" s="67">
        <v>31.8</v>
      </c>
      <c r="P37" s="14" t="s">
        <v>109</v>
      </c>
      <c r="Q37" s="189"/>
      <c r="R37" s="189"/>
    </row>
    <row r="38">
      <c r="A38" s="191"/>
      <c r="B38" s="192"/>
      <c r="C38" s="193"/>
      <c r="D38" s="193"/>
      <c r="E38" s="193"/>
      <c r="F38" s="193"/>
      <c r="G38" s="193"/>
      <c r="H38" s="194"/>
      <c r="I38" s="193"/>
      <c r="J38" s="193"/>
      <c r="K38" s="195"/>
      <c r="L38" s="195"/>
      <c r="M38" s="195"/>
      <c r="P38" s="196" t="s">
        <v>111</v>
      </c>
      <c r="Q38" s="197">
        <f t="shared" ref="Q38:R38" si="24">Q33/$Q$43</f>
        <v>0.008700084962</v>
      </c>
      <c r="R38" s="198">
        <f t="shared" si="24"/>
        <v>0.01848768054</v>
      </c>
    </row>
    <row r="39">
      <c r="A39" s="107" t="s">
        <v>104</v>
      </c>
      <c r="B39" s="108"/>
      <c r="C39" s="193"/>
      <c r="D39" s="193"/>
      <c r="E39" s="193"/>
      <c r="F39" s="193"/>
      <c r="G39" s="193"/>
      <c r="H39" s="193"/>
      <c r="I39" s="193"/>
      <c r="J39" s="193"/>
      <c r="K39" s="195"/>
      <c r="L39" s="195"/>
      <c r="M39" s="195"/>
      <c r="P39" s="199" t="s">
        <v>113</v>
      </c>
      <c r="Q39" s="200">
        <f t="shared" ref="Q39:R39" si="25">Q38/((0.3048^3/60))</f>
        <v>18.43443605</v>
      </c>
      <c r="R39" s="201">
        <f t="shared" si="25"/>
        <v>39.17317661</v>
      </c>
    </row>
    <row r="40">
      <c r="A40" s="111" t="s">
        <v>106</v>
      </c>
      <c r="B40" s="202">
        <v>1.0</v>
      </c>
      <c r="C40" s="203">
        <f t="shared" ref="C40:N40" si="26">(C24+$Q$47)-(C19+$Q$48)</f>
        <v>1.691666667</v>
      </c>
      <c r="D40" s="203">
        <f t="shared" si="26"/>
        <v>1.591666667</v>
      </c>
      <c r="E40" s="203">
        <f t="shared" si="26"/>
        <v>1.691666667</v>
      </c>
      <c r="F40" s="203">
        <f t="shared" si="26"/>
        <v>1.991666667</v>
      </c>
      <c r="G40" s="203">
        <f t="shared" si="26"/>
        <v>2.191666667</v>
      </c>
      <c r="H40" s="203">
        <f t="shared" si="26"/>
        <v>2.091666667</v>
      </c>
      <c r="I40" s="203">
        <f t="shared" si="26"/>
        <v>1.891666667</v>
      </c>
      <c r="J40" s="203">
        <f t="shared" si="26"/>
        <v>1.691666667</v>
      </c>
      <c r="K40" s="113">
        <f t="shared" si="26"/>
        <v>1.991666667</v>
      </c>
      <c r="L40" s="113">
        <f t="shared" si="26"/>
        <v>1.791666667</v>
      </c>
      <c r="M40" s="113">
        <f t="shared" si="26"/>
        <v>1.791666667</v>
      </c>
      <c r="N40" s="114">
        <f t="shared" si="26"/>
        <v>1.591666667</v>
      </c>
      <c r="Q40" s="189"/>
      <c r="R40" s="189"/>
    </row>
    <row r="41">
      <c r="A41" s="28"/>
      <c r="B41" s="204">
        <v>2.0</v>
      </c>
      <c r="C41" s="205">
        <f t="shared" ref="C41:N41" si="27">(C25+$Q$47)-(C20+$Q$48)</f>
        <v>1.691666667</v>
      </c>
      <c r="D41" s="205">
        <f t="shared" si="27"/>
        <v>1.791666667</v>
      </c>
      <c r="E41" s="205">
        <f t="shared" si="27"/>
        <v>1.591666667</v>
      </c>
      <c r="F41" s="205">
        <f t="shared" si="27"/>
        <v>1.691666667</v>
      </c>
      <c r="G41" s="205">
        <f t="shared" si="27"/>
        <v>2.291666667</v>
      </c>
      <c r="H41" s="205">
        <f t="shared" si="27"/>
        <v>1.791666667</v>
      </c>
      <c r="I41" s="205">
        <f t="shared" si="27"/>
        <v>1.691666667</v>
      </c>
      <c r="J41" s="205">
        <f t="shared" si="27"/>
        <v>1.691666667</v>
      </c>
      <c r="K41" s="109">
        <f t="shared" si="27"/>
        <v>1.991666667</v>
      </c>
      <c r="L41" s="109">
        <f t="shared" si="27"/>
        <v>1.691666667</v>
      </c>
      <c r="M41" s="109">
        <f t="shared" si="27"/>
        <v>1.591666667</v>
      </c>
      <c r="N41" s="125">
        <f t="shared" si="27"/>
        <v>1.391666667</v>
      </c>
      <c r="P41" s="1" t="s">
        <v>115</v>
      </c>
      <c r="Q41" s="189"/>
      <c r="R41" s="189"/>
    </row>
    <row r="42">
      <c r="A42" s="28"/>
      <c r="B42" s="204">
        <v>3.0</v>
      </c>
      <c r="C42" s="205">
        <f t="shared" ref="C42:N42" si="28">(C26+$Q$47)-(C21+$Q$48)</f>
        <v>1.491666667</v>
      </c>
      <c r="D42" s="205">
        <f t="shared" si="28"/>
        <v>1.691666667</v>
      </c>
      <c r="E42" s="205">
        <f t="shared" si="28"/>
        <v>1.591666667</v>
      </c>
      <c r="F42" s="205">
        <f t="shared" si="28"/>
        <v>1.891666667</v>
      </c>
      <c r="G42" s="205">
        <f t="shared" si="28"/>
        <v>2.291666667</v>
      </c>
      <c r="H42" s="205">
        <f t="shared" si="28"/>
        <v>1.991666667</v>
      </c>
      <c r="I42" s="205">
        <f t="shared" si="28"/>
        <v>1.891666667</v>
      </c>
      <c r="J42" s="205">
        <f t="shared" si="28"/>
        <v>1.691666667</v>
      </c>
      <c r="K42" s="109">
        <f t="shared" si="28"/>
        <v>1.891666667</v>
      </c>
      <c r="L42" s="109">
        <f t="shared" si="28"/>
        <v>1.791666667</v>
      </c>
      <c r="M42" s="109">
        <f t="shared" si="28"/>
        <v>1.691666667</v>
      </c>
      <c r="N42" s="125">
        <f t="shared" si="28"/>
        <v>1.391666667</v>
      </c>
      <c r="P42" s="196" t="s">
        <v>116</v>
      </c>
      <c r="Q42" s="206">
        <v>1005.0</v>
      </c>
      <c r="R42" s="189"/>
    </row>
    <row r="43">
      <c r="A43" s="28"/>
      <c r="B43" s="207" t="s">
        <v>68</v>
      </c>
      <c r="C43" s="208">
        <f t="shared" ref="C43:N43" si="29">average(C40:C42)</f>
        <v>1.625</v>
      </c>
      <c r="D43" s="208">
        <f t="shared" si="29"/>
        <v>1.691666667</v>
      </c>
      <c r="E43" s="208">
        <f t="shared" si="29"/>
        <v>1.625</v>
      </c>
      <c r="F43" s="208">
        <f t="shared" si="29"/>
        <v>1.858333333</v>
      </c>
      <c r="G43" s="208">
        <f t="shared" si="29"/>
        <v>2.258333333</v>
      </c>
      <c r="H43" s="208">
        <f t="shared" si="29"/>
        <v>1.958333333</v>
      </c>
      <c r="I43" s="208">
        <f t="shared" si="29"/>
        <v>1.825</v>
      </c>
      <c r="J43" s="208">
        <f t="shared" si="29"/>
        <v>1.691666667</v>
      </c>
      <c r="K43" s="208">
        <f t="shared" si="29"/>
        <v>1.958333333</v>
      </c>
      <c r="L43" s="208">
        <f t="shared" si="29"/>
        <v>1.758333333</v>
      </c>
      <c r="M43" s="208">
        <f t="shared" si="29"/>
        <v>1.691666667</v>
      </c>
      <c r="N43" s="209">
        <f t="shared" si="29"/>
        <v>1.458333333</v>
      </c>
      <c r="P43" s="199" t="s">
        <v>117</v>
      </c>
      <c r="Q43" s="210">
        <v>1.177</v>
      </c>
      <c r="R43" s="189"/>
    </row>
    <row r="44">
      <c r="A44" s="28"/>
      <c r="B44" s="207" t="s">
        <v>85</v>
      </c>
      <c r="C44" s="211">
        <f t="shared" ref="C44:N44" si="30">sqrt(C23^2+C28^2)</f>
        <v>0.8592632503</v>
      </c>
      <c r="D44" s="211">
        <f t="shared" si="30"/>
        <v>0.8612007122</v>
      </c>
      <c r="E44" s="211">
        <f t="shared" si="30"/>
        <v>0.8534244743</v>
      </c>
      <c r="F44" s="211">
        <f t="shared" si="30"/>
        <v>0.8592632503</v>
      </c>
      <c r="G44" s="211">
        <f t="shared" si="30"/>
        <v>0.8612007122</v>
      </c>
      <c r="H44" s="211">
        <f t="shared" si="30"/>
        <v>0.8650626182</v>
      </c>
      <c r="I44" s="211">
        <f t="shared" si="30"/>
        <v>0.8822320179</v>
      </c>
      <c r="J44" s="211">
        <f t="shared" si="30"/>
        <v>0.8514693183</v>
      </c>
      <c r="K44" s="211">
        <f t="shared" si="30"/>
        <v>0.8534244743</v>
      </c>
      <c r="L44" s="211">
        <f t="shared" si="30"/>
        <v>0.8553751614</v>
      </c>
      <c r="M44" s="211">
        <f t="shared" si="30"/>
        <v>0.85732141</v>
      </c>
      <c r="N44" s="212">
        <f t="shared" si="30"/>
        <v>0.8592632503</v>
      </c>
    </row>
    <row r="45">
      <c r="A45" s="40"/>
      <c r="B45" s="213" t="s">
        <v>92</v>
      </c>
      <c r="C45" s="214">
        <f t="shared" ref="C45:N45" si="31">C44/C42</f>
        <v>0.5760424024</v>
      </c>
      <c r="D45" s="214">
        <f t="shared" si="31"/>
        <v>0.5090841648</v>
      </c>
      <c r="E45" s="214">
        <f t="shared" si="31"/>
        <v>0.5361829158</v>
      </c>
      <c r="F45" s="214">
        <f t="shared" si="31"/>
        <v>0.4542360795</v>
      </c>
      <c r="G45" s="214">
        <f t="shared" si="31"/>
        <v>0.3757966744</v>
      </c>
      <c r="H45" s="214">
        <f t="shared" si="31"/>
        <v>0.4343410635</v>
      </c>
      <c r="I45" s="214">
        <f t="shared" si="31"/>
        <v>0.4663781592</v>
      </c>
      <c r="J45" s="214">
        <f t="shared" si="31"/>
        <v>0.5033316167</v>
      </c>
      <c r="K45" s="214">
        <f t="shared" si="31"/>
        <v>0.4511495018</v>
      </c>
      <c r="L45" s="214">
        <f t="shared" si="31"/>
        <v>0.4774186947</v>
      </c>
      <c r="M45" s="214">
        <f t="shared" si="31"/>
        <v>0.5067909813</v>
      </c>
      <c r="N45" s="215">
        <f t="shared" si="31"/>
        <v>0.6174346709</v>
      </c>
    </row>
    <row r="46">
      <c r="A46" s="136" t="s">
        <v>110</v>
      </c>
      <c r="B46" s="204">
        <v>1.0</v>
      </c>
      <c r="C46" s="216">
        <f t="shared" ref="C46:N46" si="32">C40*($Q$33*$Q$42)</f>
        <v>17.40928</v>
      </c>
      <c r="D46" s="216">
        <f t="shared" si="32"/>
        <v>16.38016</v>
      </c>
      <c r="E46" s="216">
        <f t="shared" si="32"/>
        <v>17.40928</v>
      </c>
      <c r="F46" s="216">
        <f t="shared" si="32"/>
        <v>20.49664</v>
      </c>
      <c r="G46" s="216">
        <f t="shared" si="32"/>
        <v>22.55488</v>
      </c>
      <c r="H46" s="216">
        <f t="shared" si="32"/>
        <v>21.52576</v>
      </c>
      <c r="I46" s="216">
        <f t="shared" si="32"/>
        <v>19.46752</v>
      </c>
      <c r="J46" s="216">
        <f t="shared" si="32"/>
        <v>17.40928</v>
      </c>
      <c r="K46" s="216">
        <f t="shared" si="32"/>
        <v>20.49664</v>
      </c>
      <c r="L46" s="216">
        <f t="shared" si="32"/>
        <v>18.4384</v>
      </c>
      <c r="M46" s="216">
        <f t="shared" si="32"/>
        <v>18.4384</v>
      </c>
      <c r="N46" s="217">
        <f t="shared" si="32"/>
        <v>16.38016</v>
      </c>
      <c r="P46" s="161" t="s">
        <v>118</v>
      </c>
      <c r="Q46" s="162" t="s">
        <v>119</v>
      </c>
    </row>
    <row r="47">
      <c r="A47" s="144"/>
      <c r="B47" s="204">
        <v>2.0</v>
      </c>
      <c r="C47" s="216">
        <f t="shared" ref="C47:N47" si="33">C41*($Q$33*$Q$42)</f>
        <v>17.40928</v>
      </c>
      <c r="D47" s="216">
        <f t="shared" si="33"/>
        <v>18.4384</v>
      </c>
      <c r="E47" s="216">
        <f t="shared" si="33"/>
        <v>16.38016</v>
      </c>
      <c r="F47" s="216">
        <f t="shared" si="33"/>
        <v>17.40928</v>
      </c>
      <c r="G47" s="216">
        <f t="shared" si="33"/>
        <v>23.584</v>
      </c>
      <c r="H47" s="216">
        <f t="shared" si="33"/>
        <v>18.4384</v>
      </c>
      <c r="I47" s="216">
        <f t="shared" si="33"/>
        <v>17.40928</v>
      </c>
      <c r="J47" s="216">
        <f t="shared" si="33"/>
        <v>17.40928</v>
      </c>
      <c r="K47" s="216">
        <f t="shared" si="33"/>
        <v>20.49664</v>
      </c>
      <c r="L47" s="216">
        <f t="shared" si="33"/>
        <v>17.40928</v>
      </c>
      <c r="M47" s="216">
        <f t="shared" si="33"/>
        <v>16.38016</v>
      </c>
      <c r="N47" s="217">
        <f t="shared" si="33"/>
        <v>14.32192</v>
      </c>
      <c r="P47" s="100" t="s">
        <v>120</v>
      </c>
      <c r="Q47" s="125">
        <f>'Thermocouple Calibration'!F24</f>
        <v>-0.04444444444</v>
      </c>
    </row>
    <row r="48">
      <c r="A48" s="144"/>
      <c r="B48" s="204">
        <v>3.0</v>
      </c>
      <c r="C48" s="216">
        <f t="shared" ref="C48:N48" si="34">C42*($Q$33*$Q$42)</f>
        <v>15.35104</v>
      </c>
      <c r="D48" s="216">
        <f t="shared" si="34"/>
        <v>17.40928</v>
      </c>
      <c r="E48" s="216">
        <f t="shared" si="34"/>
        <v>16.38016</v>
      </c>
      <c r="F48" s="216">
        <f t="shared" si="34"/>
        <v>19.46752</v>
      </c>
      <c r="G48" s="216">
        <f t="shared" si="34"/>
        <v>23.584</v>
      </c>
      <c r="H48" s="216">
        <f t="shared" si="34"/>
        <v>20.49664</v>
      </c>
      <c r="I48" s="216">
        <f t="shared" si="34"/>
        <v>19.46752</v>
      </c>
      <c r="J48" s="216">
        <f t="shared" si="34"/>
        <v>17.40928</v>
      </c>
      <c r="K48" s="216">
        <f t="shared" si="34"/>
        <v>19.46752</v>
      </c>
      <c r="L48" s="216">
        <f t="shared" si="34"/>
        <v>18.4384</v>
      </c>
      <c r="M48" s="216">
        <f t="shared" si="34"/>
        <v>17.40928</v>
      </c>
      <c r="N48" s="217">
        <f t="shared" si="34"/>
        <v>14.32192</v>
      </c>
      <c r="P48" s="100" t="s">
        <v>121</v>
      </c>
      <c r="Q48" s="125">
        <f>'Thermocouple Calibration'!F25</f>
        <v>0.2638888889</v>
      </c>
    </row>
    <row r="49">
      <c r="A49" s="144"/>
      <c r="B49" s="218" t="s">
        <v>68</v>
      </c>
      <c r="C49" s="211">
        <f t="shared" ref="C49:N49" si="35">average(C46:C48)</f>
        <v>16.7232</v>
      </c>
      <c r="D49" s="211">
        <f t="shared" si="35"/>
        <v>17.40928</v>
      </c>
      <c r="E49" s="211">
        <f t="shared" si="35"/>
        <v>16.7232</v>
      </c>
      <c r="F49" s="211">
        <f t="shared" si="35"/>
        <v>19.12448</v>
      </c>
      <c r="G49" s="211">
        <f t="shared" si="35"/>
        <v>23.24096</v>
      </c>
      <c r="H49" s="211">
        <f t="shared" si="35"/>
        <v>20.1536</v>
      </c>
      <c r="I49" s="211">
        <f t="shared" si="35"/>
        <v>18.78144</v>
      </c>
      <c r="J49" s="211">
        <f t="shared" si="35"/>
        <v>17.40928</v>
      </c>
      <c r="K49" s="211">
        <f t="shared" si="35"/>
        <v>20.1536</v>
      </c>
      <c r="L49" s="211">
        <f t="shared" si="35"/>
        <v>18.09536</v>
      </c>
      <c r="M49" s="211">
        <f t="shared" si="35"/>
        <v>17.40928</v>
      </c>
      <c r="N49" s="212">
        <f t="shared" si="35"/>
        <v>15.008</v>
      </c>
      <c r="P49" s="100" t="s">
        <v>122</v>
      </c>
      <c r="Q49" s="125">
        <f>'Thermocouple Calibration'!F26</f>
        <v>-0.2194444444</v>
      </c>
    </row>
    <row r="50">
      <c r="A50" s="144"/>
      <c r="B50" s="219" t="s">
        <v>85</v>
      </c>
      <c r="C50" s="211">
        <f t="shared" ref="C50:N50" si="36">$Q$33*C43*$Q$42*sqrt($Q$35^2+C45^2+0)</f>
        <v>10.29599785</v>
      </c>
      <c r="D50" s="211">
        <f t="shared" si="36"/>
        <v>9.636523981</v>
      </c>
      <c r="E50" s="211">
        <f t="shared" si="36"/>
        <v>9.675186825</v>
      </c>
      <c r="F50" s="211">
        <f t="shared" si="36"/>
        <v>9.630025103</v>
      </c>
      <c r="G50" s="211">
        <f t="shared" si="36"/>
        <v>10.08908525</v>
      </c>
      <c r="H50" s="211">
        <f t="shared" si="36"/>
        <v>9.788068897</v>
      </c>
      <c r="I50" s="211">
        <f t="shared" si="36"/>
        <v>9.663505345</v>
      </c>
      <c r="J50" s="211">
        <f t="shared" si="36"/>
        <v>9.544498301</v>
      </c>
      <c r="K50" s="211">
        <f t="shared" si="36"/>
        <v>10.09215412</v>
      </c>
      <c r="L50" s="211">
        <f t="shared" si="36"/>
        <v>9.491963693</v>
      </c>
      <c r="M50" s="211">
        <f t="shared" si="36"/>
        <v>9.59981957</v>
      </c>
      <c r="N50" s="212">
        <f t="shared" si="36"/>
        <v>9.82367479</v>
      </c>
      <c r="P50" s="220" t="s">
        <v>123</v>
      </c>
      <c r="Q50" s="135">
        <f>'Thermocouple Calibration'!F27</f>
        <v>0.4222222222</v>
      </c>
    </row>
    <row r="51">
      <c r="A51" s="51"/>
      <c r="B51" s="221" t="s">
        <v>92</v>
      </c>
      <c r="C51" s="214">
        <f t="shared" ref="C51:N51" si="37">C50/C49</f>
        <v>0.615671513</v>
      </c>
      <c r="D51" s="214">
        <f t="shared" si="37"/>
        <v>0.5535280024</v>
      </c>
      <c r="E51" s="214">
        <f t="shared" si="37"/>
        <v>0.5785487721</v>
      </c>
      <c r="F51" s="214">
        <f t="shared" si="37"/>
        <v>0.5035444155</v>
      </c>
      <c r="G51" s="214">
        <f t="shared" si="37"/>
        <v>0.4341079393</v>
      </c>
      <c r="H51" s="214">
        <f t="shared" si="37"/>
        <v>0.4856734726</v>
      </c>
      <c r="I51" s="214">
        <f t="shared" si="37"/>
        <v>0.5145241976</v>
      </c>
      <c r="J51" s="214">
        <f t="shared" si="37"/>
        <v>0.5482419894</v>
      </c>
      <c r="K51" s="214">
        <f t="shared" si="37"/>
        <v>0.5007618551</v>
      </c>
      <c r="L51" s="214">
        <f t="shared" si="37"/>
        <v>0.5245523545</v>
      </c>
      <c r="M51" s="214">
        <f t="shared" si="37"/>
        <v>0.5514196779</v>
      </c>
      <c r="N51" s="215">
        <f t="shared" si="37"/>
        <v>0.6545625526</v>
      </c>
      <c r="P51" s="63"/>
      <c r="Q51" s="109"/>
    </row>
    <row r="52">
      <c r="A52" s="136" t="s">
        <v>126</v>
      </c>
      <c r="B52" s="204">
        <v>1.0</v>
      </c>
      <c r="C52" s="205">
        <f t="shared" ref="C52:N52" si="38">C35-C24</f>
        <v>8.3</v>
      </c>
      <c r="D52" s="205">
        <f t="shared" si="38"/>
        <v>8.2</v>
      </c>
      <c r="E52" s="205">
        <f t="shared" si="38"/>
        <v>7.7</v>
      </c>
      <c r="F52" s="205">
        <f t="shared" si="38"/>
        <v>7.3</v>
      </c>
      <c r="G52" s="205">
        <f t="shared" si="38"/>
        <v>4.8</v>
      </c>
      <c r="H52" s="205">
        <f t="shared" si="38"/>
        <v>6.7</v>
      </c>
      <c r="I52" s="205">
        <f t="shared" si="38"/>
        <v>6.5</v>
      </c>
      <c r="J52" s="205">
        <f t="shared" si="38"/>
        <v>6.1</v>
      </c>
      <c r="K52" s="109">
        <f t="shared" si="38"/>
        <v>3.3</v>
      </c>
      <c r="L52" s="109">
        <f t="shared" si="38"/>
        <v>3.6</v>
      </c>
      <c r="M52" s="109">
        <f t="shared" si="38"/>
        <v>3</v>
      </c>
      <c r="N52" s="125">
        <f t="shared" si="38"/>
        <v>3</v>
      </c>
      <c r="O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</row>
    <row r="53">
      <c r="A53" s="144"/>
      <c r="B53" s="204">
        <v>2.0</v>
      </c>
      <c r="C53" s="205">
        <f t="shared" ref="C53:N53" si="39">C36-C25</f>
        <v>8.4</v>
      </c>
      <c r="D53" s="205">
        <f t="shared" si="39"/>
        <v>8.2</v>
      </c>
      <c r="E53" s="205">
        <f t="shared" si="39"/>
        <v>7.8</v>
      </c>
      <c r="F53" s="205">
        <f t="shared" si="39"/>
        <v>7.5</v>
      </c>
      <c r="G53" s="205">
        <f t="shared" si="39"/>
        <v>4.6</v>
      </c>
      <c r="H53" s="205">
        <f t="shared" si="39"/>
        <v>6.8</v>
      </c>
      <c r="I53" s="205">
        <f t="shared" si="39"/>
        <v>6.4</v>
      </c>
      <c r="J53" s="205">
        <f t="shared" si="39"/>
        <v>6</v>
      </c>
      <c r="K53" s="109">
        <f t="shared" si="39"/>
        <v>3.4</v>
      </c>
      <c r="L53" s="109">
        <f t="shared" si="39"/>
        <v>3.9</v>
      </c>
      <c r="M53" s="109">
        <f t="shared" si="39"/>
        <v>3.2</v>
      </c>
      <c r="N53" s="125">
        <f t="shared" si="39"/>
        <v>3.3</v>
      </c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</row>
    <row r="54">
      <c r="A54" s="51"/>
      <c r="B54" s="222">
        <v>3.0</v>
      </c>
      <c r="C54" s="223">
        <f t="shared" ref="C54:N54" si="40">C37-C26</f>
        <v>8.7</v>
      </c>
      <c r="D54" s="223">
        <f t="shared" si="40"/>
        <v>8.1</v>
      </c>
      <c r="E54" s="223">
        <f t="shared" si="40"/>
        <v>7.8</v>
      </c>
      <c r="F54" s="223">
        <f t="shared" si="40"/>
        <v>7.4</v>
      </c>
      <c r="G54" s="223">
        <f t="shared" si="40"/>
        <v>5.4</v>
      </c>
      <c r="H54" s="223">
        <f t="shared" si="40"/>
        <v>6.6</v>
      </c>
      <c r="I54" s="223">
        <f t="shared" si="40"/>
        <v>6.3</v>
      </c>
      <c r="J54" s="223">
        <f t="shared" si="40"/>
        <v>6.1</v>
      </c>
      <c r="K54" s="132">
        <f t="shared" si="40"/>
        <v>3.5</v>
      </c>
      <c r="L54" s="132">
        <f t="shared" si="40"/>
        <v>3.7</v>
      </c>
      <c r="M54" s="132">
        <f t="shared" si="40"/>
        <v>3.1</v>
      </c>
      <c r="N54" s="135">
        <f t="shared" si="40"/>
        <v>3.2</v>
      </c>
      <c r="P54" s="189"/>
      <c r="Q54" s="189"/>
      <c r="R54" s="189"/>
    </row>
    <row r="55">
      <c r="A55" s="224" t="s">
        <v>127</v>
      </c>
      <c r="B55" s="204">
        <v>1.0</v>
      </c>
      <c r="C55" s="216">
        <f t="shared" ref="C55:N55" si="41">C52*$R$33*$Q$42</f>
        <v>181.51104</v>
      </c>
      <c r="D55" s="216">
        <f t="shared" si="41"/>
        <v>179.32416</v>
      </c>
      <c r="E55" s="216">
        <f t="shared" si="41"/>
        <v>168.38976</v>
      </c>
      <c r="F55" s="216">
        <f t="shared" si="41"/>
        <v>159.64224</v>
      </c>
      <c r="G55" s="216">
        <f t="shared" si="41"/>
        <v>104.97024</v>
      </c>
      <c r="H55" s="216">
        <f t="shared" si="41"/>
        <v>146.52096</v>
      </c>
      <c r="I55" s="216">
        <f t="shared" si="41"/>
        <v>142.1472</v>
      </c>
      <c r="J55" s="216">
        <f t="shared" si="41"/>
        <v>133.39968</v>
      </c>
      <c r="K55" s="216">
        <f t="shared" si="41"/>
        <v>72.16704</v>
      </c>
      <c r="L55" s="216">
        <f t="shared" si="41"/>
        <v>78.72768</v>
      </c>
      <c r="M55" s="216">
        <f t="shared" si="41"/>
        <v>65.6064</v>
      </c>
      <c r="N55" s="217">
        <f t="shared" si="41"/>
        <v>65.6064</v>
      </c>
    </row>
    <row r="56">
      <c r="A56" s="144"/>
      <c r="B56" s="204">
        <v>2.0</v>
      </c>
      <c r="C56" s="216">
        <f t="shared" ref="C56:N56" si="42">C53*$R$33*$Q$42</f>
        <v>183.69792</v>
      </c>
      <c r="D56" s="216">
        <f t="shared" si="42"/>
        <v>179.32416</v>
      </c>
      <c r="E56" s="216">
        <f t="shared" si="42"/>
        <v>170.57664</v>
      </c>
      <c r="F56" s="216">
        <f t="shared" si="42"/>
        <v>164.016</v>
      </c>
      <c r="G56" s="216">
        <f t="shared" si="42"/>
        <v>100.59648</v>
      </c>
      <c r="H56" s="216">
        <f t="shared" si="42"/>
        <v>148.70784</v>
      </c>
      <c r="I56" s="216">
        <f t="shared" si="42"/>
        <v>139.96032</v>
      </c>
      <c r="J56" s="216">
        <f t="shared" si="42"/>
        <v>131.2128</v>
      </c>
      <c r="K56" s="216">
        <f t="shared" si="42"/>
        <v>74.35392</v>
      </c>
      <c r="L56" s="216">
        <f t="shared" si="42"/>
        <v>85.28832</v>
      </c>
      <c r="M56" s="216">
        <f t="shared" si="42"/>
        <v>69.98016</v>
      </c>
      <c r="N56" s="217">
        <f t="shared" si="42"/>
        <v>72.16704</v>
      </c>
    </row>
    <row r="57">
      <c r="A57" s="144"/>
      <c r="B57" s="204">
        <v>3.0</v>
      </c>
      <c r="C57" s="216">
        <f t="shared" ref="C57:N57" si="43">C54*$R$33*$Q$42</f>
        <v>190.25856</v>
      </c>
      <c r="D57" s="216">
        <f t="shared" si="43"/>
        <v>177.13728</v>
      </c>
      <c r="E57" s="216">
        <f t="shared" si="43"/>
        <v>170.57664</v>
      </c>
      <c r="F57" s="216">
        <f t="shared" si="43"/>
        <v>161.82912</v>
      </c>
      <c r="G57" s="216">
        <f t="shared" si="43"/>
        <v>118.09152</v>
      </c>
      <c r="H57" s="216">
        <f t="shared" si="43"/>
        <v>144.33408</v>
      </c>
      <c r="I57" s="216">
        <f t="shared" si="43"/>
        <v>137.77344</v>
      </c>
      <c r="J57" s="216">
        <f t="shared" si="43"/>
        <v>133.39968</v>
      </c>
      <c r="K57" s="216">
        <f t="shared" si="43"/>
        <v>76.5408</v>
      </c>
      <c r="L57" s="216">
        <f t="shared" si="43"/>
        <v>80.91456</v>
      </c>
      <c r="M57" s="216">
        <f t="shared" si="43"/>
        <v>67.79328</v>
      </c>
      <c r="N57" s="217">
        <f t="shared" si="43"/>
        <v>69.98016</v>
      </c>
    </row>
    <row r="58">
      <c r="A58" s="51"/>
      <c r="B58" s="225" t="s">
        <v>68</v>
      </c>
      <c r="C58" s="214">
        <f t="shared" ref="C58:N58" si="44">average(C55:C57)</f>
        <v>185.15584</v>
      </c>
      <c r="D58" s="214">
        <f t="shared" si="44"/>
        <v>178.5952</v>
      </c>
      <c r="E58" s="214">
        <f t="shared" si="44"/>
        <v>169.84768</v>
      </c>
      <c r="F58" s="214">
        <f t="shared" si="44"/>
        <v>161.82912</v>
      </c>
      <c r="G58" s="214">
        <f t="shared" si="44"/>
        <v>107.88608</v>
      </c>
      <c r="H58" s="214">
        <f t="shared" si="44"/>
        <v>146.52096</v>
      </c>
      <c r="I58" s="214">
        <f t="shared" si="44"/>
        <v>139.96032</v>
      </c>
      <c r="J58" s="214">
        <f t="shared" si="44"/>
        <v>132.67072</v>
      </c>
      <c r="K58" s="214">
        <f t="shared" si="44"/>
        <v>74.35392</v>
      </c>
      <c r="L58" s="214">
        <f t="shared" si="44"/>
        <v>81.64352</v>
      </c>
      <c r="M58" s="214">
        <f t="shared" si="44"/>
        <v>67.79328</v>
      </c>
      <c r="N58" s="215">
        <f t="shared" si="44"/>
        <v>69.2512</v>
      </c>
    </row>
    <row r="59">
      <c r="B59" s="226"/>
    </row>
    <row r="60">
      <c r="A60" s="227" t="s">
        <v>128</v>
      </c>
      <c r="B60" s="202" t="s">
        <v>68</v>
      </c>
      <c r="C60" s="228">
        <f t="shared" ref="C60:N60" si="45">average(C3:C5)*average(C11:C15)</f>
        <v>72.97515957</v>
      </c>
      <c r="D60" s="228">
        <f t="shared" si="45"/>
        <v>65.20756134</v>
      </c>
      <c r="E60" s="228">
        <f t="shared" si="45"/>
        <v>58.58698752</v>
      </c>
      <c r="F60" s="228">
        <f t="shared" si="45"/>
        <v>52.18877573</v>
      </c>
      <c r="G60" s="228">
        <f t="shared" si="45"/>
        <v>50.4896766</v>
      </c>
      <c r="H60" s="228">
        <f t="shared" si="45"/>
        <v>45.0639</v>
      </c>
      <c r="I60" s="228">
        <f t="shared" si="45"/>
        <v>39.29224122</v>
      </c>
      <c r="J60" s="228">
        <f t="shared" si="45"/>
        <v>34.24514718</v>
      </c>
      <c r="K60" s="228">
        <f t="shared" si="45"/>
        <v>16.999128</v>
      </c>
      <c r="L60" s="228">
        <f t="shared" si="45"/>
        <v>13.98398107</v>
      </c>
      <c r="M60" s="228">
        <f t="shared" si="45"/>
        <v>10.93353067</v>
      </c>
      <c r="N60" s="229">
        <f t="shared" si="45"/>
        <v>8.426568</v>
      </c>
    </row>
    <row r="61">
      <c r="A61" s="28"/>
      <c r="B61" s="204" t="s">
        <v>85</v>
      </c>
      <c r="C61" s="230">
        <f t="shared" ref="C61:N61" si="46">C60*sqrt(C10^2+C18^2)</f>
        <v>1.028124489</v>
      </c>
      <c r="D61" s="230">
        <f t="shared" si="46"/>
        <v>0.9228420166</v>
      </c>
      <c r="E61" s="230">
        <f t="shared" si="46"/>
        <v>0.8341010018</v>
      </c>
      <c r="F61" s="230">
        <f t="shared" si="46"/>
        <v>0.7476248349</v>
      </c>
      <c r="G61" s="230">
        <f t="shared" si="46"/>
        <v>0.7247056417</v>
      </c>
      <c r="H61" s="230">
        <f t="shared" si="46"/>
        <v>0.651089166</v>
      </c>
      <c r="I61" s="230">
        <f t="shared" si="46"/>
        <v>0.5725883161</v>
      </c>
      <c r="J61" s="230">
        <f t="shared" si="46"/>
        <v>0.5041891845</v>
      </c>
      <c r="K61" s="230">
        <f t="shared" si="46"/>
        <v>0.2647375095</v>
      </c>
      <c r="L61" s="230">
        <f t="shared" si="46"/>
        <v>0.2220773515</v>
      </c>
      <c r="M61" s="230">
        <f t="shared" si="46"/>
        <v>0.1787378852</v>
      </c>
      <c r="N61" s="231">
        <f t="shared" si="46"/>
        <v>0.1419183759</v>
      </c>
    </row>
    <row r="62">
      <c r="A62" s="40"/>
      <c r="B62" s="222" t="s">
        <v>92</v>
      </c>
      <c r="C62" s="200">
        <f t="shared" ref="C62:N62" si="47">C61/C60</f>
        <v>0.01408869121</v>
      </c>
      <c r="D62" s="200">
        <f t="shared" si="47"/>
        <v>0.01415237739</v>
      </c>
      <c r="E62" s="200">
        <f t="shared" si="47"/>
        <v>0.0142369669</v>
      </c>
      <c r="F62" s="200">
        <f t="shared" si="47"/>
        <v>0.01432539515</v>
      </c>
      <c r="G62" s="200">
        <f t="shared" si="47"/>
        <v>0.01435354097</v>
      </c>
      <c r="H62" s="200">
        <f t="shared" si="47"/>
        <v>0.01444813179</v>
      </c>
      <c r="I62" s="200">
        <f t="shared" si="47"/>
        <v>0.01457255423</v>
      </c>
      <c r="J62" s="200">
        <f t="shared" si="47"/>
        <v>0.01472293817</v>
      </c>
      <c r="K62" s="200">
        <f t="shared" si="47"/>
        <v>0.01557359351</v>
      </c>
      <c r="L62" s="200">
        <f t="shared" si="47"/>
        <v>0.01588083897</v>
      </c>
      <c r="M62" s="200">
        <f t="shared" si="47"/>
        <v>0.01634768225</v>
      </c>
      <c r="N62" s="201">
        <f t="shared" si="47"/>
        <v>0.01684177661</v>
      </c>
    </row>
    <row r="63">
      <c r="A63" s="232"/>
      <c r="B63" s="233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4"/>
    </row>
    <row r="64">
      <c r="A64" s="235" t="s">
        <v>147</v>
      </c>
      <c r="B64" s="236" t="s">
        <v>68</v>
      </c>
      <c r="C64" s="237">
        <f t="shared" ref="C64:N64" si="48">C49/C60</f>
        <v>0.229162911</v>
      </c>
      <c r="D64" s="237">
        <f t="shared" si="48"/>
        <v>0.2669825346</v>
      </c>
      <c r="E64" s="237">
        <f t="shared" si="48"/>
        <v>0.2854422237</v>
      </c>
      <c r="F64" s="237">
        <f t="shared" si="48"/>
        <v>0.3664481439</v>
      </c>
      <c r="G64" s="237">
        <f t="shared" si="48"/>
        <v>0.4603111283</v>
      </c>
      <c r="H64" s="237">
        <f t="shared" si="48"/>
        <v>0.4472227215</v>
      </c>
      <c r="I64" s="237">
        <f t="shared" si="48"/>
        <v>0.4779936043</v>
      </c>
      <c r="J64" s="237">
        <f t="shared" si="48"/>
        <v>0.5083721763</v>
      </c>
      <c r="K64" s="237">
        <f t="shared" si="48"/>
        <v>1.185566695</v>
      </c>
      <c r="L64" s="237">
        <f t="shared" si="48"/>
        <v>1.294006328</v>
      </c>
      <c r="M64" s="237">
        <f t="shared" si="48"/>
        <v>1.592283456</v>
      </c>
      <c r="N64" s="239">
        <f t="shared" si="48"/>
        <v>1.781033512</v>
      </c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</row>
    <row r="65">
      <c r="A65" s="40"/>
      <c r="B65" s="221" t="s">
        <v>150</v>
      </c>
      <c r="C65" s="242">
        <f t="shared" ref="C65:N65" si="49">C64*sqrt(C62^2+C51^2)</f>
        <v>0.1411260121</v>
      </c>
      <c r="D65" s="242">
        <f t="shared" si="49"/>
        <v>0.1478306039</v>
      </c>
      <c r="E65" s="244">
        <f t="shared" si="49"/>
        <v>0.165192242</v>
      </c>
      <c r="F65" s="242">
        <f t="shared" si="49"/>
        <v>0.1845975734</v>
      </c>
      <c r="G65" s="242">
        <f t="shared" si="49"/>
        <v>0.1999339155</v>
      </c>
      <c r="H65" s="244">
        <f t="shared" si="49"/>
        <v>0.2173003019</v>
      </c>
      <c r="I65" s="242">
        <f t="shared" si="49"/>
        <v>0.2460378969</v>
      </c>
      <c r="J65" s="242">
        <f t="shared" si="49"/>
        <v>0.2788114557</v>
      </c>
      <c r="K65" s="244">
        <f t="shared" si="49"/>
        <v>0.5939736142</v>
      </c>
      <c r="L65" s="242">
        <f t="shared" si="49"/>
        <v>0.6790850695</v>
      </c>
      <c r="M65" s="242">
        <f t="shared" si="49"/>
        <v>0.8784021977</v>
      </c>
      <c r="N65" s="246">
        <f t="shared" si="49"/>
        <v>1.166183671</v>
      </c>
    </row>
    <row r="66">
      <c r="B66" s="226"/>
    </row>
    <row r="67">
      <c r="B67" s="226"/>
    </row>
    <row r="68">
      <c r="B68" s="226"/>
    </row>
    <row r="69">
      <c r="B69" s="226"/>
    </row>
    <row r="70">
      <c r="B70" s="226"/>
    </row>
    <row r="71">
      <c r="B71" s="226"/>
    </row>
    <row r="72">
      <c r="B72" s="226"/>
    </row>
    <row r="73">
      <c r="B73" s="226"/>
    </row>
    <row r="74">
      <c r="B74" s="226"/>
    </row>
    <row r="75">
      <c r="B75" s="226"/>
    </row>
    <row r="76">
      <c r="B76" s="226"/>
    </row>
    <row r="77">
      <c r="B77" s="226"/>
    </row>
    <row r="78">
      <c r="B78" s="226"/>
    </row>
    <row r="79">
      <c r="B79" s="226"/>
    </row>
    <row r="80">
      <c r="B80" s="226"/>
    </row>
    <row r="81">
      <c r="B81" s="226"/>
    </row>
    <row r="82">
      <c r="B82" s="226"/>
    </row>
    <row r="83">
      <c r="B83" s="226"/>
    </row>
    <row r="84">
      <c r="B84" s="226"/>
    </row>
    <row r="85">
      <c r="B85" s="226"/>
    </row>
    <row r="86">
      <c r="B86" s="226"/>
    </row>
    <row r="87">
      <c r="B87" s="226"/>
    </row>
    <row r="88">
      <c r="B88" s="226"/>
    </row>
    <row r="89">
      <c r="B89" s="226"/>
    </row>
    <row r="90">
      <c r="B90" s="226"/>
    </row>
    <row r="91">
      <c r="B91" s="226"/>
    </row>
    <row r="92">
      <c r="B92" s="226"/>
    </row>
    <row r="93">
      <c r="B93" s="226"/>
    </row>
    <row r="94">
      <c r="B94" s="226"/>
    </row>
    <row r="95">
      <c r="B95" s="226"/>
    </row>
    <row r="96">
      <c r="B96" s="226"/>
    </row>
    <row r="97">
      <c r="B97" s="226"/>
    </row>
    <row r="98">
      <c r="B98" s="226"/>
    </row>
    <row r="99">
      <c r="B99" s="226"/>
    </row>
    <row r="100">
      <c r="B100" s="226"/>
    </row>
    <row r="101">
      <c r="B101" s="226"/>
    </row>
    <row r="102">
      <c r="B102" s="226"/>
    </row>
    <row r="103">
      <c r="B103" s="226"/>
    </row>
    <row r="104">
      <c r="B104" s="226"/>
    </row>
    <row r="105">
      <c r="B105" s="226"/>
    </row>
    <row r="106">
      <c r="B106" s="226"/>
    </row>
    <row r="107">
      <c r="B107" s="226"/>
    </row>
    <row r="108">
      <c r="B108" s="226"/>
    </row>
    <row r="109">
      <c r="B109" s="226"/>
    </row>
    <row r="110">
      <c r="B110" s="226"/>
    </row>
    <row r="111">
      <c r="B111" s="226"/>
    </row>
    <row r="112">
      <c r="B112" s="226"/>
    </row>
    <row r="113">
      <c r="B113" s="226"/>
    </row>
    <row r="114">
      <c r="B114" s="226"/>
    </row>
    <row r="115">
      <c r="B115" s="226"/>
    </row>
    <row r="116">
      <c r="B116" s="226"/>
    </row>
    <row r="117">
      <c r="B117" s="226"/>
    </row>
    <row r="118">
      <c r="B118" s="226"/>
    </row>
    <row r="119">
      <c r="B119" s="226"/>
    </row>
    <row r="120">
      <c r="B120" s="226"/>
    </row>
    <row r="121">
      <c r="B121" s="226"/>
    </row>
    <row r="122">
      <c r="B122" s="226"/>
    </row>
    <row r="123">
      <c r="B123" s="226"/>
    </row>
    <row r="124">
      <c r="B124" s="226"/>
    </row>
    <row r="125">
      <c r="B125" s="226"/>
    </row>
    <row r="126">
      <c r="B126" s="226"/>
    </row>
    <row r="127">
      <c r="B127" s="226"/>
    </row>
    <row r="128">
      <c r="B128" s="226"/>
    </row>
    <row r="129">
      <c r="B129" s="226"/>
    </row>
    <row r="130">
      <c r="B130" s="226"/>
    </row>
    <row r="131">
      <c r="B131" s="226"/>
    </row>
    <row r="132">
      <c r="B132" s="226"/>
    </row>
    <row r="133">
      <c r="B133" s="226"/>
    </row>
    <row r="134">
      <c r="B134" s="226"/>
    </row>
    <row r="135">
      <c r="B135" s="226"/>
    </row>
    <row r="136">
      <c r="B136" s="226"/>
    </row>
    <row r="137">
      <c r="B137" s="226"/>
    </row>
    <row r="138">
      <c r="B138" s="226"/>
    </row>
    <row r="139">
      <c r="B139" s="226"/>
    </row>
    <row r="140">
      <c r="B140" s="226"/>
    </row>
    <row r="141">
      <c r="B141" s="226"/>
    </row>
    <row r="142">
      <c r="B142" s="226"/>
    </row>
    <row r="143">
      <c r="B143" s="226"/>
    </row>
    <row r="144">
      <c r="B144" s="226"/>
    </row>
    <row r="145">
      <c r="B145" s="226"/>
    </row>
    <row r="146">
      <c r="B146" s="226"/>
    </row>
    <row r="147">
      <c r="B147" s="226"/>
    </row>
    <row r="148">
      <c r="B148" s="226"/>
    </row>
    <row r="149">
      <c r="B149" s="226"/>
    </row>
    <row r="150">
      <c r="B150" s="226"/>
    </row>
    <row r="151">
      <c r="B151" s="226"/>
    </row>
    <row r="152">
      <c r="B152" s="226"/>
    </row>
    <row r="153">
      <c r="B153" s="226"/>
    </row>
    <row r="154">
      <c r="B154" s="226"/>
    </row>
    <row r="155">
      <c r="B155" s="226"/>
    </row>
    <row r="156">
      <c r="B156" s="226"/>
    </row>
    <row r="157">
      <c r="B157" s="226"/>
    </row>
    <row r="158">
      <c r="B158" s="226"/>
    </row>
    <row r="159">
      <c r="B159" s="226"/>
    </row>
    <row r="160">
      <c r="B160" s="226"/>
    </row>
    <row r="161">
      <c r="B161" s="226"/>
    </row>
    <row r="162">
      <c r="B162" s="226"/>
    </row>
    <row r="163">
      <c r="B163" s="226"/>
    </row>
    <row r="164">
      <c r="B164" s="226"/>
    </row>
    <row r="165">
      <c r="B165" s="226"/>
    </row>
    <row r="166">
      <c r="B166" s="226"/>
    </row>
    <row r="167">
      <c r="B167" s="226"/>
    </row>
    <row r="168">
      <c r="B168" s="226"/>
    </row>
    <row r="169">
      <c r="B169" s="226"/>
    </row>
    <row r="170">
      <c r="B170" s="226"/>
    </row>
    <row r="171">
      <c r="B171" s="226"/>
    </row>
    <row r="172">
      <c r="B172" s="226"/>
    </row>
    <row r="173">
      <c r="B173" s="226"/>
    </row>
    <row r="174">
      <c r="B174" s="226"/>
    </row>
    <row r="175">
      <c r="B175" s="226"/>
    </row>
    <row r="176">
      <c r="B176" s="226"/>
    </row>
    <row r="177">
      <c r="B177" s="226"/>
    </row>
    <row r="178">
      <c r="B178" s="226"/>
    </row>
    <row r="179">
      <c r="B179" s="226"/>
    </row>
    <row r="180">
      <c r="B180" s="226"/>
    </row>
    <row r="181">
      <c r="B181" s="226"/>
    </row>
    <row r="182">
      <c r="B182" s="226"/>
    </row>
    <row r="183">
      <c r="B183" s="226"/>
    </row>
    <row r="184">
      <c r="B184" s="226"/>
    </row>
    <row r="185">
      <c r="B185" s="226"/>
    </row>
    <row r="186">
      <c r="B186" s="226"/>
    </row>
    <row r="187">
      <c r="B187" s="226"/>
    </row>
    <row r="188">
      <c r="B188" s="226"/>
    </row>
    <row r="189">
      <c r="B189" s="226"/>
    </row>
    <row r="190">
      <c r="B190" s="226"/>
    </row>
    <row r="191">
      <c r="B191" s="226"/>
    </row>
    <row r="192">
      <c r="B192" s="226"/>
    </row>
    <row r="193">
      <c r="B193" s="226"/>
    </row>
    <row r="194">
      <c r="B194" s="226"/>
    </row>
    <row r="195">
      <c r="B195" s="226"/>
    </row>
    <row r="196">
      <c r="B196" s="226"/>
    </row>
    <row r="197">
      <c r="B197" s="226"/>
    </row>
    <row r="198">
      <c r="B198" s="226"/>
    </row>
    <row r="199">
      <c r="B199" s="226"/>
    </row>
    <row r="200">
      <c r="B200" s="226"/>
    </row>
    <row r="201">
      <c r="B201" s="226"/>
    </row>
    <row r="202">
      <c r="B202" s="226"/>
    </row>
    <row r="203">
      <c r="B203" s="226"/>
    </row>
    <row r="204">
      <c r="B204" s="226"/>
    </row>
    <row r="205">
      <c r="B205" s="226"/>
    </row>
    <row r="206">
      <c r="B206" s="226"/>
    </row>
    <row r="207">
      <c r="B207" s="226"/>
    </row>
    <row r="208">
      <c r="B208" s="226"/>
    </row>
    <row r="209">
      <c r="B209" s="226"/>
    </row>
    <row r="210">
      <c r="B210" s="226"/>
    </row>
    <row r="211">
      <c r="B211" s="226"/>
    </row>
    <row r="212">
      <c r="B212" s="226"/>
    </row>
    <row r="213">
      <c r="B213" s="226"/>
    </row>
    <row r="214">
      <c r="B214" s="226"/>
    </row>
    <row r="215">
      <c r="B215" s="226"/>
    </row>
    <row r="216">
      <c r="B216" s="226"/>
    </row>
    <row r="217">
      <c r="B217" s="226"/>
    </row>
    <row r="218">
      <c r="B218" s="226"/>
    </row>
    <row r="219">
      <c r="B219" s="226"/>
    </row>
    <row r="220">
      <c r="B220" s="226"/>
    </row>
    <row r="221">
      <c r="B221" s="226"/>
    </row>
    <row r="222">
      <c r="B222" s="226"/>
    </row>
    <row r="223">
      <c r="B223" s="226"/>
    </row>
    <row r="224">
      <c r="B224" s="226"/>
    </row>
    <row r="225">
      <c r="B225" s="226"/>
    </row>
    <row r="226">
      <c r="B226" s="226"/>
    </row>
    <row r="227">
      <c r="B227" s="226"/>
    </row>
    <row r="228">
      <c r="B228" s="226"/>
    </row>
    <row r="229">
      <c r="B229" s="226"/>
    </row>
    <row r="230">
      <c r="B230" s="226"/>
    </row>
    <row r="231">
      <c r="B231" s="226"/>
    </row>
    <row r="232">
      <c r="B232" s="226"/>
    </row>
    <row r="233">
      <c r="B233" s="226"/>
    </row>
    <row r="234">
      <c r="B234" s="226"/>
    </row>
    <row r="235">
      <c r="B235" s="226"/>
    </row>
    <row r="236">
      <c r="B236" s="226"/>
    </row>
    <row r="237">
      <c r="B237" s="226"/>
    </row>
    <row r="238">
      <c r="B238" s="226"/>
    </row>
    <row r="239">
      <c r="B239" s="226"/>
    </row>
    <row r="240">
      <c r="B240" s="226"/>
    </row>
    <row r="241">
      <c r="B241" s="226"/>
    </row>
    <row r="242">
      <c r="B242" s="226"/>
    </row>
    <row r="243">
      <c r="B243" s="226"/>
    </row>
    <row r="244">
      <c r="B244" s="226"/>
    </row>
    <row r="245">
      <c r="B245" s="226"/>
    </row>
    <row r="246">
      <c r="B246" s="226"/>
    </row>
    <row r="247">
      <c r="B247" s="226"/>
    </row>
    <row r="248">
      <c r="B248" s="226"/>
    </row>
    <row r="249">
      <c r="B249" s="226"/>
    </row>
    <row r="250">
      <c r="B250" s="226"/>
    </row>
    <row r="251">
      <c r="B251" s="226"/>
    </row>
    <row r="252">
      <c r="B252" s="226"/>
    </row>
    <row r="253">
      <c r="B253" s="226"/>
    </row>
    <row r="254">
      <c r="B254" s="226"/>
    </row>
    <row r="255">
      <c r="B255" s="226"/>
    </row>
    <row r="256">
      <c r="B256" s="226"/>
    </row>
    <row r="257">
      <c r="B257" s="226"/>
    </row>
    <row r="258">
      <c r="B258" s="226"/>
    </row>
    <row r="259">
      <c r="B259" s="226"/>
    </row>
    <row r="260">
      <c r="B260" s="226"/>
    </row>
    <row r="261">
      <c r="B261" s="226"/>
    </row>
    <row r="262">
      <c r="B262" s="226"/>
    </row>
    <row r="263">
      <c r="B263" s="226"/>
    </row>
    <row r="264">
      <c r="B264" s="226"/>
    </row>
    <row r="265">
      <c r="B265" s="226"/>
    </row>
    <row r="266">
      <c r="B266" s="226"/>
    </row>
    <row r="267">
      <c r="B267" s="226"/>
    </row>
    <row r="268">
      <c r="B268" s="226"/>
    </row>
    <row r="269">
      <c r="B269" s="226"/>
    </row>
    <row r="270">
      <c r="B270" s="226"/>
    </row>
    <row r="271">
      <c r="B271" s="226"/>
    </row>
    <row r="272">
      <c r="B272" s="226"/>
    </row>
    <row r="273">
      <c r="B273" s="226"/>
    </row>
    <row r="274">
      <c r="B274" s="226"/>
    </row>
    <row r="275">
      <c r="B275" s="226"/>
    </row>
    <row r="276">
      <c r="B276" s="226"/>
    </row>
    <row r="277">
      <c r="B277" s="226"/>
    </row>
    <row r="278">
      <c r="B278" s="226"/>
    </row>
    <row r="279">
      <c r="B279" s="226"/>
    </row>
    <row r="280">
      <c r="B280" s="226"/>
    </row>
    <row r="281">
      <c r="B281" s="226"/>
    </row>
    <row r="282">
      <c r="B282" s="226"/>
    </row>
    <row r="283">
      <c r="B283" s="226"/>
    </row>
    <row r="284">
      <c r="B284" s="226"/>
    </row>
    <row r="285">
      <c r="B285" s="226"/>
    </row>
    <row r="286">
      <c r="B286" s="226"/>
    </row>
    <row r="287">
      <c r="B287" s="226"/>
    </row>
    <row r="288">
      <c r="B288" s="226"/>
    </row>
    <row r="289">
      <c r="B289" s="226"/>
    </row>
    <row r="290">
      <c r="B290" s="226"/>
    </row>
    <row r="291">
      <c r="B291" s="226"/>
    </row>
    <row r="292">
      <c r="B292" s="226"/>
    </row>
    <row r="293">
      <c r="B293" s="226"/>
    </row>
    <row r="294">
      <c r="B294" s="226"/>
    </row>
    <row r="295">
      <c r="B295" s="226"/>
    </row>
    <row r="296">
      <c r="B296" s="226"/>
    </row>
    <row r="297">
      <c r="B297" s="226"/>
    </row>
    <row r="298">
      <c r="B298" s="226"/>
    </row>
    <row r="299">
      <c r="B299" s="226"/>
    </row>
    <row r="300">
      <c r="B300" s="226"/>
    </row>
    <row r="301">
      <c r="B301" s="226"/>
    </row>
    <row r="302">
      <c r="B302" s="226"/>
    </row>
    <row r="303">
      <c r="B303" s="226"/>
    </row>
    <row r="304">
      <c r="B304" s="226"/>
    </row>
    <row r="305">
      <c r="B305" s="226"/>
    </row>
    <row r="306">
      <c r="B306" s="226"/>
    </row>
    <row r="307">
      <c r="B307" s="226"/>
    </row>
    <row r="308">
      <c r="B308" s="226"/>
    </row>
    <row r="309">
      <c r="B309" s="226"/>
    </row>
    <row r="310">
      <c r="B310" s="226"/>
    </row>
    <row r="311">
      <c r="B311" s="226"/>
    </row>
    <row r="312">
      <c r="B312" s="226"/>
    </row>
    <row r="313">
      <c r="B313" s="226"/>
    </row>
    <row r="314">
      <c r="B314" s="226"/>
    </row>
    <row r="315">
      <c r="B315" s="226"/>
    </row>
    <row r="316">
      <c r="B316" s="226"/>
    </row>
    <row r="317">
      <c r="B317" s="226"/>
    </row>
    <row r="318">
      <c r="B318" s="226"/>
    </row>
    <row r="319">
      <c r="B319" s="226"/>
    </row>
    <row r="320">
      <c r="B320" s="226"/>
    </row>
    <row r="321">
      <c r="B321" s="226"/>
    </row>
    <row r="322">
      <c r="B322" s="226"/>
    </row>
    <row r="323">
      <c r="B323" s="226"/>
    </row>
    <row r="324">
      <c r="B324" s="226"/>
    </row>
    <row r="325">
      <c r="B325" s="226"/>
    </row>
    <row r="326">
      <c r="B326" s="226"/>
    </row>
    <row r="327">
      <c r="B327" s="226"/>
    </row>
    <row r="328">
      <c r="B328" s="226"/>
    </row>
    <row r="329">
      <c r="B329" s="226"/>
    </row>
    <row r="330">
      <c r="B330" s="226"/>
    </row>
    <row r="331">
      <c r="B331" s="226"/>
    </row>
    <row r="332">
      <c r="B332" s="226"/>
    </row>
    <row r="333">
      <c r="B333" s="226"/>
    </row>
    <row r="334">
      <c r="B334" s="226"/>
    </row>
    <row r="335">
      <c r="B335" s="226"/>
    </row>
    <row r="336">
      <c r="B336" s="226"/>
    </row>
    <row r="337">
      <c r="B337" s="226"/>
    </row>
    <row r="338">
      <c r="B338" s="226"/>
    </row>
    <row r="339">
      <c r="B339" s="226"/>
    </row>
    <row r="340">
      <c r="B340" s="226"/>
    </row>
    <row r="341">
      <c r="B341" s="226"/>
    </row>
    <row r="342">
      <c r="B342" s="226"/>
    </row>
    <row r="343">
      <c r="B343" s="226"/>
    </row>
    <row r="344">
      <c r="B344" s="226"/>
    </row>
    <row r="345">
      <c r="B345" s="226"/>
    </row>
    <row r="346">
      <c r="B346" s="226"/>
    </row>
    <row r="347">
      <c r="B347" s="226"/>
    </row>
    <row r="348">
      <c r="B348" s="226"/>
    </row>
    <row r="349">
      <c r="B349" s="226"/>
    </row>
    <row r="350">
      <c r="B350" s="226"/>
    </row>
    <row r="351">
      <c r="B351" s="226"/>
    </row>
    <row r="352">
      <c r="B352" s="226"/>
    </row>
    <row r="353">
      <c r="B353" s="226"/>
    </row>
    <row r="354">
      <c r="B354" s="226"/>
    </row>
    <row r="355">
      <c r="B355" s="226"/>
    </row>
    <row r="356">
      <c r="B356" s="226"/>
    </row>
    <row r="357">
      <c r="B357" s="226"/>
    </row>
    <row r="358">
      <c r="B358" s="226"/>
    </row>
    <row r="359">
      <c r="B359" s="226"/>
    </row>
    <row r="360">
      <c r="B360" s="226"/>
    </row>
    <row r="361">
      <c r="B361" s="226"/>
    </row>
    <row r="362">
      <c r="B362" s="226"/>
    </row>
    <row r="363">
      <c r="B363" s="226"/>
    </row>
    <row r="364">
      <c r="B364" s="226"/>
    </row>
    <row r="365">
      <c r="B365" s="226"/>
    </row>
    <row r="366">
      <c r="B366" s="226"/>
    </row>
    <row r="367">
      <c r="B367" s="226"/>
    </row>
    <row r="368">
      <c r="B368" s="226"/>
    </row>
    <row r="369">
      <c r="B369" s="226"/>
    </row>
    <row r="370">
      <c r="B370" s="226"/>
    </row>
    <row r="371">
      <c r="B371" s="226"/>
    </row>
    <row r="372">
      <c r="B372" s="226"/>
    </row>
    <row r="373">
      <c r="B373" s="226"/>
    </row>
    <row r="374">
      <c r="B374" s="226"/>
    </row>
    <row r="375">
      <c r="B375" s="226"/>
    </row>
    <row r="376">
      <c r="B376" s="226"/>
    </row>
    <row r="377">
      <c r="B377" s="226"/>
    </row>
    <row r="378">
      <c r="B378" s="226"/>
    </row>
    <row r="379">
      <c r="B379" s="226"/>
    </row>
    <row r="380">
      <c r="B380" s="226"/>
    </row>
    <row r="381">
      <c r="B381" s="226"/>
    </row>
    <row r="382">
      <c r="B382" s="226"/>
    </row>
    <row r="383">
      <c r="B383" s="226"/>
    </row>
    <row r="384">
      <c r="B384" s="226"/>
    </row>
    <row r="385">
      <c r="B385" s="226"/>
    </row>
    <row r="386">
      <c r="B386" s="226"/>
    </row>
    <row r="387">
      <c r="B387" s="226"/>
    </row>
    <row r="388">
      <c r="B388" s="226"/>
    </row>
    <row r="389">
      <c r="B389" s="226"/>
    </row>
    <row r="390">
      <c r="B390" s="226"/>
    </row>
    <row r="391">
      <c r="B391" s="226"/>
    </row>
    <row r="392">
      <c r="B392" s="226"/>
    </row>
    <row r="393">
      <c r="B393" s="226"/>
    </row>
    <row r="394">
      <c r="B394" s="226"/>
    </row>
    <row r="395">
      <c r="B395" s="226"/>
    </row>
    <row r="396">
      <c r="B396" s="226"/>
    </row>
    <row r="397">
      <c r="B397" s="226"/>
    </row>
    <row r="398">
      <c r="B398" s="226"/>
    </row>
    <row r="399">
      <c r="B399" s="226"/>
    </row>
    <row r="400">
      <c r="B400" s="226"/>
    </row>
    <row r="401">
      <c r="B401" s="226"/>
    </row>
    <row r="402">
      <c r="B402" s="226"/>
    </row>
    <row r="403">
      <c r="B403" s="226"/>
    </row>
    <row r="404">
      <c r="B404" s="226"/>
    </row>
    <row r="405">
      <c r="B405" s="226"/>
    </row>
    <row r="406">
      <c r="B406" s="226"/>
    </row>
    <row r="407">
      <c r="B407" s="226"/>
    </row>
    <row r="408">
      <c r="B408" s="226"/>
    </row>
    <row r="409">
      <c r="B409" s="226"/>
    </row>
    <row r="410">
      <c r="B410" s="226"/>
    </row>
    <row r="411">
      <c r="B411" s="226"/>
    </row>
    <row r="412">
      <c r="B412" s="226"/>
    </row>
    <row r="413">
      <c r="B413" s="226"/>
    </row>
    <row r="414">
      <c r="B414" s="226"/>
    </row>
    <row r="415">
      <c r="B415" s="226"/>
    </row>
    <row r="416">
      <c r="B416" s="226"/>
    </row>
    <row r="417">
      <c r="B417" s="226"/>
    </row>
    <row r="418">
      <c r="B418" s="226"/>
    </row>
    <row r="419">
      <c r="B419" s="226"/>
    </row>
    <row r="420">
      <c r="B420" s="226"/>
    </row>
    <row r="421">
      <c r="B421" s="226"/>
    </row>
    <row r="422">
      <c r="B422" s="226"/>
    </row>
    <row r="423">
      <c r="B423" s="226"/>
    </row>
    <row r="424">
      <c r="B424" s="226"/>
    </row>
    <row r="425">
      <c r="B425" s="226"/>
    </row>
    <row r="426">
      <c r="B426" s="226"/>
    </row>
    <row r="427">
      <c r="B427" s="226"/>
    </row>
    <row r="428">
      <c r="B428" s="226"/>
    </row>
    <row r="429">
      <c r="B429" s="226"/>
    </row>
    <row r="430">
      <c r="B430" s="226"/>
    </row>
    <row r="431">
      <c r="B431" s="226"/>
    </row>
    <row r="432">
      <c r="B432" s="226"/>
    </row>
    <row r="433">
      <c r="B433" s="226"/>
    </row>
    <row r="434">
      <c r="B434" s="226"/>
    </row>
    <row r="435">
      <c r="B435" s="226"/>
    </row>
    <row r="436">
      <c r="B436" s="226"/>
    </row>
    <row r="437">
      <c r="B437" s="226"/>
    </row>
    <row r="438">
      <c r="B438" s="226"/>
    </row>
    <row r="439">
      <c r="B439" s="226"/>
    </row>
    <row r="440">
      <c r="B440" s="226"/>
    </row>
    <row r="441">
      <c r="B441" s="226"/>
    </row>
    <row r="442">
      <c r="B442" s="226"/>
    </row>
    <row r="443">
      <c r="B443" s="226"/>
    </row>
    <row r="444">
      <c r="B444" s="226"/>
    </row>
    <row r="445">
      <c r="B445" s="226"/>
    </row>
    <row r="446">
      <c r="B446" s="226"/>
    </row>
    <row r="447">
      <c r="B447" s="226"/>
    </row>
    <row r="448">
      <c r="B448" s="226"/>
    </row>
    <row r="449">
      <c r="B449" s="226"/>
    </row>
    <row r="450">
      <c r="B450" s="226"/>
    </row>
    <row r="451">
      <c r="B451" s="226"/>
    </row>
    <row r="452">
      <c r="B452" s="226"/>
    </row>
    <row r="453">
      <c r="B453" s="226"/>
    </row>
    <row r="454">
      <c r="B454" s="226"/>
    </row>
    <row r="455">
      <c r="B455" s="226"/>
    </row>
    <row r="456">
      <c r="B456" s="226"/>
    </row>
    <row r="457">
      <c r="B457" s="226"/>
    </row>
    <row r="458">
      <c r="B458" s="226"/>
    </row>
    <row r="459">
      <c r="B459" s="226"/>
    </row>
    <row r="460">
      <c r="B460" s="226"/>
    </row>
    <row r="461">
      <c r="B461" s="226"/>
    </row>
    <row r="462">
      <c r="B462" s="226"/>
    </row>
    <row r="463">
      <c r="B463" s="226"/>
    </row>
    <row r="464">
      <c r="B464" s="226"/>
    </row>
    <row r="465">
      <c r="B465" s="226"/>
    </row>
    <row r="466">
      <c r="B466" s="226"/>
    </row>
    <row r="467">
      <c r="B467" s="226"/>
    </row>
    <row r="468">
      <c r="B468" s="226"/>
    </row>
    <row r="469">
      <c r="B469" s="226"/>
    </row>
    <row r="470">
      <c r="B470" s="226"/>
    </row>
    <row r="471">
      <c r="B471" s="226"/>
    </row>
    <row r="472">
      <c r="B472" s="226"/>
    </row>
    <row r="473">
      <c r="B473" s="226"/>
    </row>
    <row r="474">
      <c r="B474" s="226"/>
    </row>
    <row r="475">
      <c r="B475" s="226"/>
    </row>
    <row r="476">
      <c r="B476" s="226"/>
    </row>
    <row r="477">
      <c r="B477" s="226"/>
    </row>
    <row r="478">
      <c r="B478" s="226"/>
    </row>
    <row r="479">
      <c r="B479" s="226"/>
    </row>
    <row r="480">
      <c r="B480" s="226"/>
    </row>
    <row r="481">
      <c r="B481" s="226"/>
    </row>
    <row r="482">
      <c r="B482" s="226"/>
    </row>
    <row r="483">
      <c r="B483" s="226"/>
    </row>
    <row r="484">
      <c r="B484" s="226"/>
    </row>
    <row r="485">
      <c r="B485" s="226"/>
    </row>
    <row r="486">
      <c r="B486" s="226"/>
    </row>
    <row r="487">
      <c r="B487" s="226"/>
    </row>
    <row r="488">
      <c r="B488" s="226"/>
    </row>
    <row r="489">
      <c r="B489" s="226"/>
    </row>
    <row r="490">
      <c r="B490" s="226"/>
    </row>
    <row r="491">
      <c r="B491" s="226"/>
    </row>
    <row r="492">
      <c r="B492" s="226"/>
    </row>
    <row r="493">
      <c r="B493" s="226"/>
    </row>
    <row r="494">
      <c r="B494" s="226"/>
    </row>
    <row r="495">
      <c r="B495" s="226"/>
    </row>
    <row r="496">
      <c r="B496" s="226"/>
    </row>
    <row r="497">
      <c r="B497" s="226"/>
    </row>
    <row r="498">
      <c r="B498" s="226"/>
    </row>
    <row r="499">
      <c r="B499" s="226"/>
    </row>
    <row r="500">
      <c r="B500" s="226"/>
    </row>
    <row r="501">
      <c r="B501" s="226"/>
    </row>
    <row r="502">
      <c r="B502" s="226"/>
    </row>
    <row r="503">
      <c r="B503" s="226"/>
    </row>
    <row r="504">
      <c r="B504" s="226"/>
    </row>
    <row r="505">
      <c r="B505" s="226"/>
    </row>
    <row r="506">
      <c r="B506" s="226"/>
    </row>
    <row r="507">
      <c r="B507" s="226"/>
    </row>
    <row r="508">
      <c r="B508" s="226"/>
    </row>
    <row r="509">
      <c r="B509" s="226"/>
    </row>
    <row r="510">
      <c r="B510" s="226"/>
    </row>
    <row r="511">
      <c r="B511" s="226"/>
    </row>
    <row r="512">
      <c r="B512" s="226"/>
    </row>
    <row r="513">
      <c r="B513" s="226"/>
    </row>
    <row r="514">
      <c r="B514" s="226"/>
    </row>
    <row r="515">
      <c r="B515" s="226"/>
    </row>
    <row r="516">
      <c r="B516" s="226"/>
    </row>
    <row r="517">
      <c r="B517" s="226"/>
    </row>
    <row r="518">
      <c r="B518" s="226"/>
    </row>
    <row r="519">
      <c r="B519" s="226"/>
    </row>
    <row r="520">
      <c r="B520" s="226"/>
    </row>
    <row r="521">
      <c r="B521" s="226"/>
    </row>
    <row r="522">
      <c r="B522" s="226"/>
    </row>
    <row r="523">
      <c r="B523" s="226"/>
    </row>
    <row r="524">
      <c r="B524" s="226"/>
    </row>
    <row r="525">
      <c r="B525" s="226"/>
    </row>
    <row r="526">
      <c r="B526" s="226"/>
    </row>
    <row r="527">
      <c r="B527" s="226"/>
    </row>
    <row r="528">
      <c r="B528" s="226"/>
    </row>
    <row r="529">
      <c r="B529" s="226"/>
    </row>
    <row r="530">
      <c r="B530" s="226"/>
    </row>
    <row r="531">
      <c r="B531" s="226"/>
    </row>
    <row r="532">
      <c r="B532" s="226"/>
    </row>
    <row r="533">
      <c r="B533" s="226"/>
    </row>
    <row r="534">
      <c r="B534" s="226"/>
    </row>
    <row r="535">
      <c r="B535" s="226"/>
    </row>
    <row r="536">
      <c r="B536" s="226"/>
    </row>
    <row r="537">
      <c r="B537" s="226"/>
    </row>
    <row r="538">
      <c r="B538" s="226"/>
    </row>
    <row r="539">
      <c r="B539" s="226"/>
    </row>
    <row r="540">
      <c r="B540" s="226"/>
    </row>
    <row r="541">
      <c r="B541" s="226"/>
    </row>
    <row r="542">
      <c r="B542" s="226"/>
    </row>
    <row r="543">
      <c r="B543" s="226"/>
    </row>
    <row r="544">
      <c r="B544" s="226"/>
    </row>
    <row r="545">
      <c r="B545" s="226"/>
    </row>
    <row r="546">
      <c r="B546" s="226"/>
    </row>
    <row r="547">
      <c r="B547" s="226"/>
    </row>
    <row r="548">
      <c r="B548" s="226"/>
    </row>
    <row r="549">
      <c r="B549" s="226"/>
    </row>
    <row r="550">
      <c r="B550" s="226"/>
    </row>
    <row r="551">
      <c r="B551" s="226"/>
    </row>
    <row r="552">
      <c r="B552" s="226"/>
    </row>
    <row r="553">
      <c r="B553" s="226"/>
    </row>
    <row r="554">
      <c r="B554" s="226"/>
    </row>
    <row r="555">
      <c r="B555" s="226"/>
    </row>
    <row r="556">
      <c r="B556" s="226"/>
    </row>
    <row r="557">
      <c r="B557" s="226"/>
    </row>
    <row r="558">
      <c r="B558" s="226"/>
    </row>
    <row r="559">
      <c r="B559" s="226"/>
    </row>
    <row r="560">
      <c r="B560" s="226"/>
    </row>
    <row r="561">
      <c r="B561" s="226"/>
    </row>
    <row r="562">
      <c r="B562" s="226"/>
    </row>
    <row r="563">
      <c r="B563" s="226"/>
    </row>
    <row r="564">
      <c r="B564" s="226"/>
    </row>
    <row r="565">
      <c r="B565" s="226"/>
    </row>
    <row r="566">
      <c r="B566" s="226"/>
    </row>
    <row r="567">
      <c r="B567" s="226"/>
    </row>
    <row r="568">
      <c r="B568" s="226"/>
    </row>
    <row r="569">
      <c r="B569" s="226"/>
    </row>
    <row r="570">
      <c r="B570" s="226"/>
    </row>
    <row r="571">
      <c r="B571" s="226"/>
    </row>
    <row r="572">
      <c r="B572" s="226"/>
    </row>
    <row r="573">
      <c r="B573" s="226"/>
    </row>
    <row r="574">
      <c r="B574" s="226"/>
    </row>
    <row r="575">
      <c r="B575" s="226"/>
    </row>
    <row r="576">
      <c r="B576" s="226"/>
    </row>
    <row r="577">
      <c r="B577" s="226"/>
    </row>
    <row r="578">
      <c r="B578" s="226"/>
    </row>
    <row r="579">
      <c r="B579" s="226"/>
    </row>
    <row r="580">
      <c r="B580" s="226"/>
    </row>
    <row r="581">
      <c r="B581" s="226"/>
    </row>
    <row r="582">
      <c r="B582" s="226"/>
    </row>
    <row r="583">
      <c r="B583" s="226"/>
    </row>
    <row r="584">
      <c r="B584" s="226"/>
    </row>
    <row r="585">
      <c r="B585" s="226"/>
    </row>
    <row r="586">
      <c r="B586" s="226"/>
    </row>
    <row r="587">
      <c r="B587" s="226"/>
    </row>
    <row r="588">
      <c r="B588" s="226"/>
    </row>
    <row r="589">
      <c r="B589" s="226"/>
    </row>
    <row r="590">
      <c r="B590" s="226"/>
    </row>
    <row r="591">
      <c r="B591" s="226"/>
    </row>
    <row r="592">
      <c r="B592" s="226"/>
    </row>
    <row r="593">
      <c r="B593" s="226"/>
    </row>
    <row r="594">
      <c r="B594" s="226"/>
    </row>
    <row r="595">
      <c r="B595" s="226"/>
    </row>
    <row r="596">
      <c r="B596" s="226"/>
    </row>
    <row r="597">
      <c r="B597" s="226"/>
    </row>
    <row r="598">
      <c r="B598" s="226"/>
    </row>
    <row r="599">
      <c r="B599" s="226"/>
    </row>
    <row r="600">
      <c r="B600" s="226"/>
    </row>
    <row r="601">
      <c r="B601" s="226"/>
    </row>
    <row r="602">
      <c r="B602" s="226"/>
    </row>
    <row r="603">
      <c r="B603" s="226"/>
    </row>
    <row r="604">
      <c r="B604" s="226"/>
    </row>
    <row r="605">
      <c r="B605" s="226"/>
    </row>
    <row r="606">
      <c r="B606" s="226"/>
    </row>
    <row r="607">
      <c r="B607" s="226"/>
    </row>
    <row r="608">
      <c r="B608" s="226"/>
    </row>
    <row r="609">
      <c r="B609" s="226"/>
    </row>
    <row r="610">
      <c r="B610" s="226"/>
    </row>
    <row r="611">
      <c r="B611" s="226"/>
    </row>
    <row r="612">
      <c r="B612" s="226"/>
    </row>
    <row r="613">
      <c r="B613" s="226"/>
    </row>
    <row r="614">
      <c r="B614" s="226"/>
    </row>
    <row r="615">
      <c r="B615" s="226"/>
    </row>
    <row r="616">
      <c r="B616" s="226"/>
    </row>
    <row r="617">
      <c r="B617" s="226"/>
    </row>
    <row r="618">
      <c r="B618" s="226"/>
    </row>
    <row r="619">
      <c r="B619" s="226"/>
    </row>
    <row r="620">
      <c r="B620" s="226"/>
    </row>
    <row r="621">
      <c r="B621" s="226"/>
    </row>
    <row r="622">
      <c r="B622" s="226"/>
    </row>
    <row r="623">
      <c r="B623" s="226"/>
    </row>
    <row r="624">
      <c r="B624" s="226"/>
    </row>
    <row r="625">
      <c r="B625" s="226"/>
    </row>
    <row r="626">
      <c r="B626" s="226"/>
    </row>
    <row r="627">
      <c r="B627" s="226"/>
    </row>
    <row r="628">
      <c r="B628" s="226"/>
    </row>
    <row r="629">
      <c r="B629" s="226"/>
    </row>
    <row r="630">
      <c r="B630" s="226"/>
    </row>
    <row r="631">
      <c r="B631" s="226"/>
    </row>
    <row r="632">
      <c r="B632" s="226"/>
    </row>
    <row r="633">
      <c r="B633" s="226"/>
    </row>
    <row r="634">
      <c r="B634" s="226"/>
    </row>
    <row r="635">
      <c r="B635" s="226"/>
    </row>
    <row r="636">
      <c r="B636" s="226"/>
    </row>
    <row r="637">
      <c r="B637" s="226"/>
    </row>
    <row r="638">
      <c r="B638" s="226"/>
    </row>
    <row r="639">
      <c r="B639" s="226"/>
    </row>
    <row r="640">
      <c r="B640" s="226"/>
    </row>
    <row r="641">
      <c r="B641" s="226"/>
    </row>
    <row r="642">
      <c r="B642" s="226"/>
    </row>
    <row r="643">
      <c r="B643" s="226"/>
    </row>
    <row r="644">
      <c r="B644" s="226"/>
    </row>
    <row r="645">
      <c r="B645" s="226"/>
    </row>
    <row r="646">
      <c r="B646" s="226"/>
    </row>
    <row r="647">
      <c r="B647" s="226"/>
    </row>
    <row r="648">
      <c r="B648" s="226"/>
    </row>
    <row r="649">
      <c r="B649" s="226"/>
    </row>
    <row r="650">
      <c r="B650" s="226"/>
    </row>
    <row r="651">
      <c r="B651" s="226"/>
    </row>
    <row r="652">
      <c r="B652" s="226"/>
    </row>
    <row r="653">
      <c r="B653" s="226"/>
    </row>
    <row r="654">
      <c r="B654" s="226"/>
    </row>
    <row r="655">
      <c r="B655" s="226"/>
    </row>
    <row r="656">
      <c r="B656" s="226"/>
    </row>
    <row r="657">
      <c r="B657" s="226"/>
    </row>
    <row r="658">
      <c r="B658" s="226"/>
    </row>
    <row r="659">
      <c r="B659" s="226"/>
    </row>
    <row r="660">
      <c r="B660" s="226"/>
    </row>
    <row r="661">
      <c r="B661" s="226"/>
    </row>
    <row r="662">
      <c r="B662" s="226"/>
    </row>
    <row r="663">
      <c r="B663" s="226"/>
    </row>
    <row r="664">
      <c r="B664" s="226"/>
    </row>
    <row r="665">
      <c r="B665" s="226"/>
    </row>
    <row r="666">
      <c r="B666" s="226"/>
    </row>
    <row r="667">
      <c r="B667" s="226"/>
    </row>
    <row r="668">
      <c r="B668" s="226"/>
    </row>
    <row r="669">
      <c r="B669" s="226"/>
    </row>
    <row r="670">
      <c r="B670" s="226"/>
    </row>
    <row r="671">
      <c r="B671" s="226"/>
    </row>
    <row r="672">
      <c r="B672" s="226"/>
    </row>
    <row r="673">
      <c r="B673" s="226"/>
    </row>
    <row r="674">
      <c r="B674" s="226"/>
    </row>
    <row r="675">
      <c r="B675" s="226"/>
    </row>
    <row r="676">
      <c r="B676" s="226"/>
    </row>
    <row r="677">
      <c r="B677" s="226"/>
    </row>
    <row r="678">
      <c r="B678" s="226"/>
    </row>
    <row r="679">
      <c r="B679" s="226"/>
    </row>
    <row r="680">
      <c r="B680" s="226"/>
    </row>
    <row r="681">
      <c r="B681" s="226"/>
    </row>
    <row r="682">
      <c r="B682" s="226"/>
    </row>
    <row r="683">
      <c r="B683" s="226"/>
    </row>
    <row r="684">
      <c r="B684" s="226"/>
    </row>
    <row r="685">
      <c r="B685" s="226"/>
    </row>
    <row r="686">
      <c r="B686" s="226"/>
    </row>
    <row r="687">
      <c r="B687" s="226"/>
    </row>
    <row r="688">
      <c r="B688" s="226"/>
    </row>
    <row r="689">
      <c r="B689" s="226"/>
    </row>
    <row r="690">
      <c r="B690" s="226"/>
    </row>
    <row r="691">
      <c r="B691" s="226"/>
    </row>
    <row r="692">
      <c r="B692" s="226"/>
    </row>
    <row r="693">
      <c r="B693" s="226"/>
    </row>
    <row r="694">
      <c r="B694" s="226"/>
    </row>
    <row r="695">
      <c r="B695" s="226"/>
    </row>
    <row r="696">
      <c r="B696" s="226"/>
    </row>
    <row r="697">
      <c r="B697" s="226"/>
    </row>
    <row r="698">
      <c r="B698" s="226"/>
    </row>
    <row r="699">
      <c r="B699" s="226"/>
    </row>
    <row r="700">
      <c r="B700" s="226"/>
    </row>
    <row r="701">
      <c r="B701" s="226"/>
    </row>
    <row r="702">
      <c r="B702" s="226"/>
    </row>
    <row r="703">
      <c r="B703" s="226"/>
    </row>
    <row r="704">
      <c r="B704" s="226"/>
    </row>
    <row r="705">
      <c r="B705" s="226"/>
    </row>
    <row r="706">
      <c r="B706" s="226"/>
    </row>
    <row r="707">
      <c r="B707" s="226"/>
    </row>
    <row r="708">
      <c r="B708" s="226"/>
    </row>
    <row r="709">
      <c r="B709" s="226"/>
    </row>
    <row r="710">
      <c r="B710" s="226"/>
    </row>
    <row r="711">
      <c r="B711" s="226"/>
    </row>
    <row r="712">
      <c r="B712" s="226"/>
    </row>
    <row r="713">
      <c r="B713" s="226"/>
    </row>
    <row r="714">
      <c r="B714" s="226"/>
    </row>
    <row r="715">
      <c r="B715" s="226"/>
    </row>
    <row r="716">
      <c r="B716" s="226"/>
    </row>
    <row r="717">
      <c r="B717" s="226"/>
    </row>
    <row r="718">
      <c r="B718" s="226"/>
    </row>
    <row r="719">
      <c r="B719" s="226"/>
    </row>
    <row r="720">
      <c r="B720" s="226"/>
    </row>
    <row r="721">
      <c r="B721" s="226"/>
    </row>
    <row r="722">
      <c r="B722" s="226"/>
    </row>
    <row r="723">
      <c r="B723" s="226"/>
    </row>
    <row r="724">
      <c r="B724" s="226"/>
    </row>
    <row r="725">
      <c r="B725" s="226"/>
    </row>
    <row r="726">
      <c r="B726" s="226"/>
    </row>
    <row r="727">
      <c r="B727" s="226"/>
    </row>
    <row r="728">
      <c r="B728" s="226"/>
    </row>
    <row r="729">
      <c r="B729" s="226"/>
    </row>
    <row r="730">
      <c r="B730" s="226"/>
    </row>
    <row r="731">
      <c r="B731" s="226"/>
    </row>
    <row r="732">
      <c r="B732" s="226"/>
    </row>
    <row r="733">
      <c r="B733" s="226"/>
    </row>
    <row r="734">
      <c r="B734" s="226"/>
    </row>
    <row r="735">
      <c r="B735" s="226"/>
    </row>
    <row r="736">
      <c r="B736" s="226"/>
    </row>
    <row r="737">
      <c r="B737" s="226"/>
    </row>
    <row r="738">
      <c r="B738" s="226"/>
    </row>
    <row r="739">
      <c r="B739" s="226"/>
    </row>
    <row r="740">
      <c r="B740" s="226"/>
    </row>
    <row r="741">
      <c r="B741" s="226"/>
    </row>
    <row r="742">
      <c r="B742" s="226"/>
    </row>
    <row r="743">
      <c r="B743" s="226"/>
    </row>
    <row r="744">
      <c r="B744" s="226"/>
    </row>
    <row r="745">
      <c r="B745" s="226"/>
    </row>
    <row r="746">
      <c r="B746" s="226"/>
    </row>
    <row r="747">
      <c r="B747" s="226"/>
    </row>
    <row r="748">
      <c r="B748" s="226"/>
    </row>
    <row r="749">
      <c r="B749" s="226"/>
    </row>
    <row r="750">
      <c r="B750" s="226"/>
    </row>
    <row r="751">
      <c r="B751" s="226"/>
    </row>
    <row r="752">
      <c r="B752" s="226"/>
    </row>
    <row r="753">
      <c r="B753" s="226"/>
    </row>
    <row r="754">
      <c r="B754" s="226"/>
    </row>
    <row r="755">
      <c r="B755" s="226"/>
    </row>
    <row r="756">
      <c r="B756" s="226"/>
    </row>
    <row r="757">
      <c r="B757" s="226"/>
    </row>
    <row r="758">
      <c r="B758" s="226"/>
    </row>
    <row r="759">
      <c r="B759" s="226"/>
    </row>
    <row r="760">
      <c r="B760" s="226"/>
    </row>
    <row r="761">
      <c r="B761" s="226"/>
    </row>
    <row r="762">
      <c r="B762" s="226"/>
    </row>
    <row r="763">
      <c r="B763" s="226"/>
    </row>
    <row r="764">
      <c r="B764" s="226"/>
    </row>
    <row r="765">
      <c r="B765" s="226"/>
    </row>
    <row r="766">
      <c r="B766" s="226"/>
    </row>
    <row r="767">
      <c r="B767" s="226"/>
    </row>
    <row r="768">
      <c r="B768" s="226"/>
    </row>
    <row r="769">
      <c r="B769" s="226"/>
    </row>
    <row r="770">
      <c r="B770" s="226"/>
    </row>
    <row r="771">
      <c r="B771" s="226"/>
    </row>
    <row r="772">
      <c r="B772" s="226"/>
    </row>
    <row r="773">
      <c r="B773" s="226"/>
    </row>
    <row r="774">
      <c r="B774" s="226"/>
    </row>
    <row r="775">
      <c r="B775" s="226"/>
    </row>
    <row r="776">
      <c r="B776" s="226"/>
    </row>
    <row r="777">
      <c r="B777" s="226"/>
    </row>
    <row r="778">
      <c r="B778" s="226"/>
    </row>
    <row r="779">
      <c r="B779" s="226"/>
    </row>
    <row r="780">
      <c r="B780" s="226"/>
    </row>
    <row r="781">
      <c r="B781" s="226"/>
    </row>
    <row r="782">
      <c r="B782" s="226"/>
    </row>
    <row r="783">
      <c r="B783" s="226"/>
    </row>
    <row r="784">
      <c r="B784" s="226"/>
    </row>
    <row r="785">
      <c r="B785" s="226"/>
    </row>
    <row r="786">
      <c r="B786" s="226"/>
    </row>
    <row r="787">
      <c r="B787" s="226"/>
    </row>
    <row r="788">
      <c r="B788" s="226"/>
    </row>
    <row r="789">
      <c r="B789" s="226"/>
    </row>
    <row r="790">
      <c r="B790" s="226"/>
    </row>
    <row r="791">
      <c r="B791" s="226"/>
    </row>
    <row r="792">
      <c r="B792" s="226"/>
    </row>
    <row r="793">
      <c r="B793" s="226"/>
    </row>
    <row r="794">
      <c r="B794" s="226"/>
    </row>
    <row r="795">
      <c r="B795" s="226"/>
    </row>
    <row r="796">
      <c r="B796" s="226"/>
    </row>
    <row r="797">
      <c r="B797" s="226"/>
    </row>
    <row r="798">
      <c r="B798" s="226"/>
    </row>
    <row r="799">
      <c r="B799" s="226"/>
    </row>
    <row r="800">
      <c r="B800" s="226"/>
    </row>
    <row r="801">
      <c r="B801" s="226"/>
    </row>
    <row r="802">
      <c r="B802" s="226"/>
    </row>
    <row r="803">
      <c r="B803" s="226"/>
    </row>
    <row r="804">
      <c r="B804" s="226"/>
    </row>
    <row r="805">
      <c r="B805" s="226"/>
    </row>
    <row r="806">
      <c r="B806" s="226"/>
    </row>
    <row r="807">
      <c r="B807" s="226"/>
    </row>
    <row r="808">
      <c r="B808" s="226"/>
    </row>
    <row r="809">
      <c r="B809" s="226"/>
    </row>
    <row r="810">
      <c r="B810" s="226"/>
    </row>
    <row r="811">
      <c r="B811" s="226"/>
    </row>
    <row r="812">
      <c r="B812" s="226"/>
    </row>
    <row r="813">
      <c r="B813" s="226"/>
    </row>
    <row r="814">
      <c r="B814" s="226"/>
    </row>
    <row r="815">
      <c r="B815" s="226"/>
    </row>
    <row r="816">
      <c r="B816" s="226"/>
    </row>
    <row r="817">
      <c r="B817" s="226"/>
    </row>
    <row r="818">
      <c r="B818" s="226"/>
    </row>
    <row r="819">
      <c r="B819" s="226"/>
    </row>
    <row r="820">
      <c r="B820" s="226"/>
    </row>
    <row r="821">
      <c r="B821" s="226"/>
    </row>
    <row r="822">
      <c r="B822" s="226"/>
    </row>
    <row r="823">
      <c r="B823" s="226"/>
    </row>
    <row r="824">
      <c r="B824" s="226"/>
    </row>
    <row r="825">
      <c r="B825" s="226"/>
    </row>
    <row r="826">
      <c r="B826" s="226"/>
    </row>
    <row r="827">
      <c r="B827" s="226"/>
    </row>
    <row r="828">
      <c r="B828" s="226"/>
    </row>
    <row r="829">
      <c r="B829" s="226"/>
    </row>
    <row r="830">
      <c r="B830" s="226"/>
    </row>
    <row r="831">
      <c r="B831" s="226"/>
    </row>
    <row r="832">
      <c r="B832" s="226"/>
    </row>
    <row r="833">
      <c r="B833" s="226"/>
    </row>
    <row r="834">
      <c r="B834" s="226"/>
    </row>
    <row r="835">
      <c r="B835" s="226"/>
    </row>
    <row r="836">
      <c r="B836" s="226"/>
    </row>
    <row r="837">
      <c r="B837" s="226"/>
    </row>
    <row r="838">
      <c r="B838" s="226"/>
    </row>
    <row r="839">
      <c r="B839" s="226"/>
    </row>
    <row r="840">
      <c r="B840" s="226"/>
    </row>
    <row r="841">
      <c r="B841" s="226"/>
    </row>
    <row r="842">
      <c r="B842" s="226"/>
    </row>
    <row r="843">
      <c r="B843" s="226"/>
    </row>
    <row r="844">
      <c r="B844" s="226"/>
    </row>
    <row r="845">
      <c r="B845" s="226"/>
    </row>
    <row r="846">
      <c r="B846" s="226"/>
    </row>
    <row r="847">
      <c r="B847" s="226"/>
    </row>
    <row r="848">
      <c r="B848" s="226"/>
    </row>
    <row r="849">
      <c r="B849" s="226"/>
    </row>
    <row r="850">
      <c r="B850" s="226"/>
    </row>
    <row r="851">
      <c r="B851" s="226"/>
    </row>
    <row r="852">
      <c r="B852" s="226"/>
    </row>
    <row r="853">
      <c r="B853" s="226"/>
    </row>
    <row r="854">
      <c r="B854" s="226"/>
    </row>
    <row r="855">
      <c r="B855" s="226"/>
    </row>
    <row r="856">
      <c r="B856" s="226"/>
    </row>
    <row r="857">
      <c r="B857" s="226"/>
    </row>
    <row r="858">
      <c r="B858" s="226"/>
    </row>
    <row r="859">
      <c r="B859" s="226"/>
    </row>
    <row r="860">
      <c r="B860" s="226"/>
    </row>
    <row r="861">
      <c r="B861" s="226"/>
    </row>
    <row r="862">
      <c r="B862" s="226"/>
    </row>
    <row r="863">
      <c r="B863" s="226"/>
    </row>
    <row r="864">
      <c r="B864" s="226"/>
    </row>
    <row r="865">
      <c r="B865" s="226"/>
    </row>
    <row r="866">
      <c r="B866" s="226"/>
    </row>
    <row r="867">
      <c r="B867" s="226"/>
    </row>
    <row r="868">
      <c r="B868" s="226"/>
    </row>
    <row r="869">
      <c r="B869" s="226"/>
    </row>
    <row r="870">
      <c r="B870" s="226"/>
    </row>
    <row r="871">
      <c r="B871" s="226"/>
    </row>
    <row r="872">
      <c r="B872" s="226"/>
    </row>
    <row r="873">
      <c r="B873" s="226"/>
    </row>
    <row r="874">
      <c r="B874" s="226"/>
    </row>
    <row r="875">
      <c r="B875" s="226"/>
    </row>
    <row r="876">
      <c r="B876" s="226"/>
    </row>
    <row r="877">
      <c r="B877" s="226"/>
    </row>
    <row r="878">
      <c r="B878" s="226"/>
    </row>
    <row r="879">
      <c r="B879" s="226"/>
    </row>
    <row r="880">
      <c r="B880" s="226"/>
    </row>
    <row r="881">
      <c r="B881" s="226"/>
    </row>
    <row r="882">
      <c r="B882" s="226"/>
    </row>
    <row r="883">
      <c r="B883" s="226"/>
    </row>
    <row r="884">
      <c r="B884" s="226"/>
    </row>
    <row r="885">
      <c r="B885" s="226"/>
    </row>
    <row r="886">
      <c r="B886" s="226"/>
    </row>
    <row r="887">
      <c r="B887" s="226"/>
    </row>
    <row r="888">
      <c r="B888" s="226"/>
    </row>
    <row r="889">
      <c r="B889" s="226"/>
    </row>
    <row r="890">
      <c r="B890" s="226"/>
    </row>
    <row r="891">
      <c r="B891" s="226"/>
    </row>
    <row r="892">
      <c r="B892" s="226"/>
    </row>
    <row r="893">
      <c r="B893" s="226"/>
    </row>
    <row r="894">
      <c r="B894" s="226"/>
    </row>
    <row r="895">
      <c r="B895" s="226"/>
    </row>
    <row r="896">
      <c r="B896" s="226"/>
    </row>
    <row r="897">
      <c r="B897" s="226"/>
    </row>
    <row r="898">
      <c r="B898" s="226"/>
    </row>
    <row r="899">
      <c r="B899" s="226"/>
    </row>
    <row r="900">
      <c r="B900" s="226"/>
    </row>
    <row r="901">
      <c r="B901" s="226"/>
    </row>
    <row r="902">
      <c r="B902" s="226"/>
    </row>
    <row r="903">
      <c r="B903" s="226"/>
    </row>
    <row r="904">
      <c r="B904" s="226"/>
    </row>
    <row r="905">
      <c r="B905" s="226"/>
    </row>
    <row r="906">
      <c r="B906" s="226"/>
    </row>
    <row r="907">
      <c r="B907" s="226"/>
    </row>
    <row r="908">
      <c r="B908" s="226"/>
    </row>
    <row r="909">
      <c r="B909" s="226"/>
    </row>
    <row r="910">
      <c r="B910" s="226"/>
    </row>
    <row r="911">
      <c r="B911" s="226"/>
    </row>
    <row r="912">
      <c r="B912" s="226"/>
    </row>
    <row r="913">
      <c r="B913" s="226"/>
    </row>
    <row r="914">
      <c r="B914" s="226"/>
    </row>
    <row r="915">
      <c r="B915" s="226"/>
    </row>
    <row r="916">
      <c r="B916" s="226"/>
    </row>
    <row r="917">
      <c r="B917" s="226"/>
    </row>
    <row r="918">
      <c r="B918" s="226"/>
    </row>
    <row r="919">
      <c r="B919" s="226"/>
    </row>
    <row r="920">
      <c r="B920" s="226"/>
    </row>
    <row r="921">
      <c r="B921" s="226"/>
    </row>
    <row r="922">
      <c r="B922" s="226"/>
    </row>
    <row r="923">
      <c r="B923" s="226"/>
    </row>
    <row r="924">
      <c r="B924" s="226"/>
    </row>
    <row r="925">
      <c r="B925" s="226"/>
    </row>
    <row r="926">
      <c r="B926" s="226"/>
    </row>
    <row r="927">
      <c r="B927" s="226"/>
    </row>
    <row r="928">
      <c r="B928" s="226"/>
    </row>
    <row r="929">
      <c r="B929" s="226"/>
    </row>
    <row r="930">
      <c r="B930" s="226"/>
    </row>
    <row r="931">
      <c r="B931" s="226"/>
    </row>
    <row r="932">
      <c r="B932" s="226"/>
    </row>
    <row r="933">
      <c r="B933" s="226"/>
    </row>
    <row r="934">
      <c r="B934" s="226"/>
    </row>
    <row r="935">
      <c r="B935" s="226"/>
    </row>
    <row r="936">
      <c r="B936" s="226"/>
    </row>
    <row r="937">
      <c r="B937" s="226"/>
    </row>
    <row r="938">
      <c r="B938" s="226"/>
    </row>
    <row r="939">
      <c r="B939" s="226"/>
    </row>
    <row r="940">
      <c r="B940" s="226"/>
    </row>
    <row r="941">
      <c r="B941" s="226"/>
    </row>
    <row r="942">
      <c r="B942" s="226"/>
    </row>
    <row r="943">
      <c r="B943" s="226"/>
    </row>
    <row r="944">
      <c r="B944" s="226"/>
    </row>
    <row r="945">
      <c r="B945" s="226"/>
    </row>
    <row r="946">
      <c r="B946" s="226"/>
    </row>
    <row r="947">
      <c r="B947" s="226"/>
    </row>
    <row r="948">
      <c r="B948" s="226"/>
    </row>
    <row r="949">
      <c r="B949" s="226"/>
    </row>
    <row r="950">
      <c r="B950" s="226"/>
    </row>
    <row r="951">
      <c r="B951" s="226"/>
    </row>
    <row r="952">
      <c r="B952" s="226"/>
    </row>
    <row r="953">
      <c r="B953" s="226"/>
    </row>
    <row r="954">
      <c r="B954" s="226"/>
    </row>
    <row r="955">
      <c r="B955" s="226"/>
    </row>
    <row r="956">
      <c r="B956" s="226"/>
    </row>
    <row r="957">
      <c r="B957" s="226"/>
    </row>
    <row r="958">
      <c r="B958" s="226"/>
    </row>
    <row r="959">
      <c r="B959" s="226"/>
    </row>
    <row r="960">
      <c r="B960" s="226"/>
    </row>
    <row r="961">
      <c r="B961" s="226"/>
    </row>
    <row r="962">
      <c r="B962" s="226"/>
    </row>
    <row r="963">
      <c r="B963" s="226"/>
    </row>
    <row r="964">
      <c r="B964" s="226"/>
    </row>
    <row r="965">
      <c r="B965" s="226"/>
    </row>
    <row r="966">
      <c r="B966" s="226"/>
    </row>
    <row r="967">
      <c r="B967" s="226"/>
    </row>
    <row r="968">
      <c r="B968" s="226"/>
    </row>
    <row r="969">
      <c r="B969" s="226"/>
    </row>
    <row r="970">
      <c r="B970" s="226"/>
    </row>
    <row r="971">
      <c r="B971" s="226"/>
    </row>
    <row r="972">
      <c r="B972" s="226"/>
    </row>
    <row r="973">
      <c r="B973" s="226"/>
    </row>
    <row r="974">
      <c r="B974" s="226"/>
    </row>
    <row r="975">
      <c r="B975" s="226"/>
    </row>
    <row r="976">
      <c r="B976" s="226"/>
    </row>
    <row r="977">
      <c r="B977" s="226"/>
    </row>
    <row r="978">
      <c r="B978" s="226"/>
    </row>
    <row r="979">
      <c r="B979" s="226"/>
    </row>
    <row r="980">
      <c r="B980" s="226"/>
    </row>
    <row r="981">
      <c r="B981" s="226"/>
    </row>
    <row r="982">
      <c r="B982" s="226"/>
    </row>
    <row r="983">
      <c r="B983" s="226"/>
    </row>
    <row r="984">
      <c r="B984" s="226"/>
    </row>
    <row r="985">
      <c r="B985" s="226"/>
    </row>
    <row r="986">
      <c r="B986" s="226"/>
    </row>
    <row r="987">
      <c r="B987" s="226"/>
    </row>
    <row r="988">
      <c r="B988" s="226"/>
    </row>
    <row r="989">
      <c r="B989" s="226"/>
    </row>
    <row r="990">
      <c r="B990" s="226"/>
    </row>
    <row r="991">
      <c r="B991" s="226"/>
    </row>
    <row r="992">
      <c r="B992" s="226"/>
    </row>
    <row r="993">
      <c r="B993" s="226"/>
    </row>
    <row r="994">
      <c r="B994" s="226"/>
    </row>
    <row r="995">
      <c r="B995" s="226"/>
    </row>
    <row r="996">
      <c r="B996" s="226"/>
    </row>
    <row r="997">
      <c r="B997" s="226"/>
    </row>
    <row r="998">
      <c r="B998" s="226"/>
    </row>
    <row r="999">
      <c r="B999" s="226"/>
    </row>
    <row r="1000">
      <c r="B1000" s="226"/>
    </row>
    <row r="1001">
      <c r="B1001" s="226"/>
    </row>
    <row r="1002">
      <c r="B1002" s="226"/>
    </row>
    <row r="1003">
      <c r="B1003" s="226"/>
    </row>
    <row r="1004">
      <c r="B1004" s="226"/>
    </row>
    <row r="1005">
      <c r="B1005" s="226"/>
    </row>
  </sheetData>
  <mergeCells count="16">
    <mergeCell ref="A52:A54"/>
    <mergeCell ref="A46:A51"/>
    <mergeCell ref="A55:A58"/>
    <mergeCell ref="A32:A34"/>
    <mergeCell ref="A35:A37"/>
    <mergeCell ref="A19:A23"/>
    <mergeCell ref="A3:A10"/>
    <mergeCell ref="A11:A18"/>
    <mergeCell ref="P3:P5"/>
    <mergeCell ref="P7:P9"/>
    <mergeCell ref="A29:A31"/>
    <mergeCell ref="A24:A28"/>
    <mergeCell ref="A40:A45"/>
    <mergeCell ref="A39:B39"/>
    <mergeCell ref="A60:A62"/>
    <mergeCell ref="A64:A6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0.0"/>
    <col customWidth="1" min="2" max="2" width="15.71"/>
    <col customWidth="1" min="3" max="3" width="24.29"/>
    <col customWidth="1" min="4" max="4" width="23.29"/>
    <col customWidth="1" min="5" max="5" width="29.43"/>
    <col customWidth="1" min="6" max="6" width="25.14"/>
    <col customWidth="1" min="7" max="7" width="15.71"/>
    <col customWidth="1" min="8" max="8" width="29.43"/>
  </cols>
  <sheetData>
    <row r="1">
      <c r="A1" s="2" t="s">
        <v>52</v>
      </c>
      <c r="B1" s="3"/>
      <c r="C1" s="5" t="s">
        <v>15</v>
      </c>
      <c r="F1" s="2"/>
    </row>
    <row r="2">
      <c r="A2" s="6" t="s">
        <v>26</v>
      </c>
      <c r="B2" s="7" t="s">
        <v>33</v>
      </c>
      <c r="C2" s="10" t="s">
        <v>40</v>
      </c>
      <c r="D2" s="10" t="s">
        <v>42</v>
      </c>
      <c r="F2" s="1" t="s">
        <v>49</v>
      </c>
    </row>
    <row r="3">
      <c r="A3" s="15" t="s">
        <v>51</v>
      </c>
      <c r="B3" s="16">
        <v>1.0</v>
      </c>
      <c r="C3" s="18">
        <v>5.242</v>
      </c>
      <c r="D3" s="21">
        <v>11.5</v>
      </c>
      <c r="E3" s="23"/>
      <c r="F3" s="20" t="s">
        <v>58</v>
      </c>
      <c r="G3" s="22" t="s">
        <v>59</v>
      </c>
      <c r="H3" s="2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>
      <c r="A4" s="28"/>
      <c r="B4" s="30">
        <v>2.0</v>
      </c>
      <c r="C4" s="19">
        <v>5.238</v>
      </c>
      <c r="D4" s="33">
        <v>11.5</v>
      </c>
      <c r="E4" s="23"/>
      <c r="F4" s="28"/>
      <c r="G4" s="35" t="s">
        <v>62</v>
      </c>
      <c r="H4" s="37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>
      <c r="A5" s="40"/>
      <c r="B5" s="41">
        <v>3.0</v>
      </c>
      <c r="C5" s="43">
        <v>5.24</v>
      </c>
      <c r="D5" s="45">
        <v>11.51</v>
      </c>
      <c r="E5" s="23"/>
      <c r="F5" s="40"/>
      <c r="G5" s="35" t="s">
        <v>65</v>
      </c>
      <c r="H5" s="37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>
      <c r="A6" s="48" t="s">
        <v>69</v>
      </c>
      <c r="B6" s="30">
        <v>1.0</v>
      </c>
      <c r="C6" s="19">
        <v>12.47</v>
      </c>
      <c r="D6" s="33">
        <v>4.901</v>
      </c>
      <c r="E6" s="23"/>
      <c r="F6" s="50"/>
      <c r="G6" s="5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>
      <c r="A7" s="28"/>
      <c r="B7" s="30">
        <v>2.0</v>
      </c>
      <c r="C7" s="19">
        <v>12.47</v>
      </c>
      <c r="D7" s="33">
        <v>4.898</v>
      </c>
      <c r="E7" s="23"/>
      <c r="F7" s="20" t="s">
        <v>66</v>
      </c>
      <c r="G7" s="22" t="s">
        <v>59</v>
      </c>
      <c r="H7" s="2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>
      <c r="A8" s="40"/>
      <c r="B8" s="30">
        <v>3.0</v>
      </c>
      <c r="C8" s="19">
        <v>12.48</v>
      </c>
      <c r="D8" s="33">
        <v>4.899</v>
      </c>
      <c r="E8" s="50"/>
      <c r="F8" s="28"/>
      <c r="G8" s="35" t="s">
        <v>62</v>
      </c>
      <c r="H8" s="37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>
      <c r="A9" s="55" t="s">
        <v>79</v>
      </c>
      <c r="B9" s="57">
        <v>1.0</v>
      </c>
      <c r="C9" s="59">
        <v>25.7</v>
      </c>
      <c r="D9" s="61">
        <v>26.1</v>
      </c>
      <c r="E9" s="23"/>
      <c r="F9" s="40"/>
      <c r="G9" s="35" t="s">
        <v>65</v>
      </c>
      <c r="H9" s="37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>
      <c r="A10" s="28"/>
      <c r="B10" s="30">
        <v>2.0</v>
      </c>
      <c r="C10" s="63">
        <v>25.7</v>
      </c>
      <c r="D10" s="64">
        <v>25.9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>
      <c r="A11" s="40"/>
      <c r="B11" s="41">
        <v>3.0</v>
      </c>
      <c r="C11" s="66">
        <v>25.6</v>
      </c>
      <c r="D11" s="67">
        <v>26.0</v>
      </c>
      <c r="E11" s="23"/>
      <c r="F11" s="69" t="s">
        <v>70</v>
      </c>
      <c r="G11" s="35" t="s">
        <v>71</v>
      </c>
      <c r="H11" s="35" t="s">
        <v>86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>
      <c r="A12" s="55" t="s">
        <v>87</v>
      </c>
      <c r="B12" s="30">
        <v>1.0</v>
      </c>
      <c r="C12" s="27">
        <v>28.4</v>
      </c>
      <c r="D12" s="38">
        <v>28.4</v>
      </c>
      <c r="F12" s="23"/>
      <c r="G12" s="23"/>
      <c r="H12" s="23"/>
    </row>
    <row r="13">
      <c r="A13" s="28"/>
      <c r="B13" s="30">
        <v>2.0</v>
      </c>
      <c r="C13" s="27">
        <v>28.5</v>
      </c>
      <c r="D13" s="38">
        <v>28.3</v>
      </c>
      <c r="F13" s="71" t="s">
        <v>88</v>
      </c>
      <c r="G13" s="23"/>
      <c r="H13" s="23"/>
    </row>
    <row r="14">
      <c r="A14" s="40"/>
      <c r="B14" s="30">
        <v>3.0</v>
      </c>
      <c r="C14" s="27">
        <v>28.4</v>
      </c>
      <c r="D14" s="38">
        <v>28.6</v>
      </c>
      <c r="F14" s="73" t="s">
        <v>89</v>
      </c>
      <c r="G14" s="74" t="s">
        <v>90</v>
      </c>
      <c r="H14" s="50"/>
    </row>
    <row r="15">
      <c r="A15" s="55" t="s">
        <v>93</v>
      </c>
      <c r="B15" s="57">
        <v>1.0</v>
      </c>
      <c r="C15" s="78">
        <v>25.6</v>
      </c>
      <c r="D15" s="79">
        <v>25.7</v>
      </c>
      <c r="F15" s="81">
        <v>0.4</v>
      </c>
      <c r="G15" s="83">
        <v>3.5</v>
      </c>
      <c r="H15" s="23"/>
    </row>
    <row r="16">
      <c r="A16" s="28"/>
      <c r="B16" s="30">
        <v>2.0</v>
      </c>
      <c r="C16" s="27">
        <v>25.4</v>
      </c>
      <c r="D16" s="38">
        <v>25.3</v>
      </c>
      <c r="F16" s="85">
        <v>0.6</v>
      </c>
      <c r="G16" s="88">
        <v>3.2</v>
      </c>
    </row>
    <row r="17">
      <c r="A17" s="40"/>
      <c r="B17" s="30">
        <v>3.0</v>
      </c>
      <c r="C17" s="27">
        <v>25.3</v>
      </c>
      <c r="D17" s="38">
        <v>25.4</v>
      </c>
      <c r="F17" s="85">
        <v>0.6</v>
      </c>
      <c r="G17" s="88">
        <v>3.5</v>
      </c>
    </row>
    <row r="18">
      <c r="A18" s="55" t="s">
        <v>97</v>
      </c>
      <c r="B18" s="57">
        <v>1.0</v>
      </c>
      <c r="C18" s="78">
        <v>58.0</v>
      </c>
      <c r="D18" s="79">
        <v>55.0</v>
      </c>
      <c r="F18" s="85">
        <v>0.7</v>
      </c>
      <c r="G18" s="88">
        <v>3.3</v>
      </c>
    </row>
    <row r="19">
      <c r="A19" s="28"/>
      <c r="B19" s="30">
        <v>2.0</v>
      </c>
      <c r="C19" s="63">
        <v>58.0</v>
      </c>
      <c r="D19" s="64">
        <v>54.9</v>
      </c>
      <c r="F19" s="85">
        <v>0.6</v>
      </c>
      <c r="G19" s="88">
        <v>3.4</v>
      </c>
    </row>
    <row r="20">
      <c r="A20" s="40"/>
      <c r="B20" s="30">
        <v>3.0</v>
      </c>
      <c r="C20" s="63">
        <v>57.5</v>
      </c>
      <c r="D20" s="64">
        <v>54.8</v>
      </c>
      <c r="F20" s="85">
        <v>1.0</v>
      </c>
      <c r="G20" s="88">
        <v>3.5</v>
      </c>
    </row>
    <row r="21">
      <c r="A21" s="55" t="s">
        <v>98</v>
      </c>
      <c r="B21" s="57">
        <v>1.0</v>
      </c>
      <c r="C21" s="59">
        <v>35.6</v>
      </c>
      <c r="D21" s="61">
        <v>35.2</v>
      </c>
      <c r="F21" s="97">
        <f>average(F15:F20)</f>
        <v>0.65</v>
      </c>
      <c r="G21" s="99">
        <f>AVERAGE(G15:G20)</f>
        <v>3.4</v>
      </c>
      <c r="H21" s="2" t="s">
        <v>100</v>
      </c>
    </row>
    <row r="22">
      <c r="A22" s="28"/>
      <c r="B22" s="30">
        <v>2.0</v>
      </c>
      <c r="C22" s="63">
        <v>35.6</v>
      </c>
      <c r="D22" s="64">
        <v>35.2</v>
      </c>
    </row>
    <row r="23">
      <c r="A23" s="40"/>
      <c r="B23" s="41">
        <v>3.0</v>
      </c>
      <c r="C23" s="66">
        <v>35.6</v>
      </c>
      <c r="D23" s="67">
        <v>35.2</v>
      </c>
      <c r="F23" s="101"/>
      <c r="G23" s="102" t="s">
        <v>58</v>
      </c>
      <c r="H23" s="103" t="s">
        <v>66</v>
      </c>
    </row>
    <row r="24">
      <c r="B24" s="3"/>
      <c r="F24" s="105" t="s">
        <v>101</v>
      </c>
      <c r="G24" s="50">
        <f t="shared" ref="G24:H24" si="1">F21</f>
        <v>0.65</v>
      </c>
      <c r="H24" s="106">
        <f t="shared" si="1"/>
        <v>3.4</v>
      </c>
    </row>
    <row r="25">
      <c r="A25" s="107" t="s">
        <v>104</v>
      </c>
      <c r="B25" s="108"/>
      <c r="C25" s="109"/>
      <c r="D25" s="109"/>
      <c r="F25" s="105" t="s">
        <v>105</v>
      </c>
      <c r="G25" s="53">
        <f t="shared" ref="G25:H25" si="2">0.08*0.08</f>
        <v>0.0064</v>
      </c>
      <c r="H25" s="110">
        <f t="shared" si="2"/>
        <v>0.0064</v>
      </c>
    </row>
    <row r="26">
      <c r="A26" s="111" t="s">
        <v>106</v>
      </c>
      <c r="B26" s="112">
        <v>1.0</v>
      </c>
      <c r="C26" s="113">
        <f t="shared" ref="C26:D26" si="3">(C12+$G$38)-(C9+$G$39)</f>
        <v>2.391666667</v>
      </c>
      <c r="D26" s="114">
        <f t="shared" si="3"/>
        <v>1.991666667</v>
      </c>
      <c r="F26" s="115" t="s">
        <v>107</v>
      </c>
      <c r="G26" s="118">
        <f t="shared" ref="G26:H26" si="4">G24*G25</f>
        <v>0.00416</v>
      </c>
      <c r="H26" s="120">
        <f t="shared" si="4"/>
        <v>0.02176</v>
      </c>
    </row>
    <row r="27">
      <c r="A27" s="28"/>
      <c r="B27" s="121">
        <v>2.0</v>
      </c>
      <c r="C27" s="109">
        <f t="shared" ref="C27:D27" si="5">(C13+$G$38)-(C10+$G$39)</f>
        <v>2.491666667</v>
      </c>
      <c r="D27" s="125">
        <f t="shared" si="5"/>
        <v>2.091666667</v>
      </c>
    </row>
    <row r="28">
      <c r="A28" s="40"/>
      <c r="B28" s="127">
        <v>3.0</v>
      </c>
      <c r="C28" s="132">
        <f t="shared" ref="C28:D28" si="6">(C14+$G$38)-(C11+$G$39)</f>
        <v>2.491666667</v>
      </c>
      <c r="D28" s="135">
        <f t="shared" si="6"/>
        <v>2.291666667</v>
      </c>
      <c r="F28" s="1" t="s">
        <v>109</v>
      </c>
    </row>
    <row r="29">
      <c r="A29" s="136" t="s">
        <v>110</v>
      </c>
      <c r="B29" s="112">
        <v>1.0</v>
      </c>
      <c r="C29" s="113">
        <f t="shared" ref="C29:D29" si="7">C26*($G$26*$G$33)</f>
        <v>9.99908</v>
      </c>
      <c r="D29" s="114">
        <f t="shared" si="7"/>
        <v>8.32676</v>
      </c>
      <c r="F29" s="139" t="s">
        <v>111</v>
      </c>
      <c r="G29" s="141">
        <f t="shared" ref="G29:H29" si="8">G26/$G$34</f>
        <v>0.003534409516</v>
      </c>
      <c r="H29" s="143">
        <f t="shared" si="8"/>
        <v>0.01848768054</v>
      </c>
    </row>
    <row r="30">
      <c r="A30" s="144"/>
      <c r="B30" s="121">
        <v>2.0</v>
      </c>
      <c r="C30" s="109">
        <f t="shared" ref="C30:D30" si="9">C27*($G$26*$G$33)</f>
        <v>10.41716</v>
      </c>
      <c r="D30" s="125">
        <f t="shared" si="9"/>
        <v>8.74484</v>
      </c>
      <c r="F30" s="115" t="s">
        <v>113</v>
      </c>
      <c r="G30" s="146">
        <f t="shared" ref="G30:H30" si="10">G29/((0.3048^3/60))</f>
        <v>7.488989646</v>
      </c>
      <c r="H30" s="148">
        <f t="shared" si="10"/>
        <v>39.17317661</v>
      </c>
    </row>
    <row r="31">
      <c r="A31" s="144"/>
      <c r="B31" s="121">
        <v>3.0</v>
      </c>
      <c r="C31" s="109">
        <f t="shared" ref="C31:D31" si="11">C28*($G$26*$G$33)</f>
        <v>10.41716</v>
      </c>
      <c r="D31" s="125">
        <f t="shared" si="11"/>
        <v>9.581</v>
      </c>
    </row>
    <row r="32">
      <c r="A32" s="51"/>
      <c r="B32" s="151" t="s">
        <v>68</v>
      </c>
      <c r="C32" s="154">
        <f t="shared" ref="C32:D32" si="12">average(C29:C31)</f>
        <v>10.2778</v>
      </c>
      <c r="D32" s="156">
        <f t="shared" si="12"/>
        <v>8.8842</v>
      </c>
      <c r="F32" s="1" t="s">
        <v>115</v>
      </c>
    </row>
    <row r="33">
      <c r="B33" s="3"/>
      <c r="F33" s="139" t="s">
        <v>116</v>
      </c>
      <c r="G33" s="158">
        <v>1005.0</v>
      </c>
    </row>
    <row r="34">
      <c r="B34" s="3"/>
      <c r="F34" s="115" t="s">
        <v>117</v>
      </c>
      <c r="G34" s="160">
        <v>1.177</v>
      </c>
    </row>
    <row r="35">
      <c r="B35" s="3"/>
    </row>
    <row r="36">
      <c r="B36" s="3"/>
    </row>
    <row r="37">
      <c r="B37" s="3"/>
      <c r="F37" s="161" t="s">
        <v>118</v>
      </c>
      <c r="G37" s="162" t="s">
        <v>119</v>
      </c>
    </row>
    <row r="38">
      <c r="B38" s="3"/>
      <c r="F38" s="163" t="s">
        <v>120</v>
      </c>
      <c r="G38" s="125">
        <f>'Thermocouple Calibration'!F24</f>
        <v>-0.04444444444</v>
      </c>
    </row>
    <row r="39">
      <c r="B39" s="3"/>
      <c r="F39" s="163" t="s">
        <v>121</v>
      </c>
      <c r="G39" s="125">
        <f>'Thermocouple Calibration'!F25</f>
        <v>0.2638888889</v>
      </c>
    </row>
    <row r="40">
      <c r="B40" s="3"/>
      <c r="F40" s="163" t="s">
        <v>122</v>
      </c>
      <c r="G40" s="125">
        <f>'Thermocouple Calibration'!F26</f>
        <v>-0.2194444444</v>
      </c>
    </row>
    <row r="41">
      <c r="B41" s="3"/>
      <c r="F41" s="168" t="s">
        <v>123</v>
      </c>
      <c r="G41" s="135">
        <f>'Thermocouple Calibration'!F27</f>
        <v>0.4222222222</v>
      </c>
    </row>
    <row r="42">
      <c r="B42" s="3"/>
    </row>
    <row r="43">
      <c r="B43" s="3"/>
      <c r="F43" s="169"/>
      <c r="G43" s="169"/>
      <c r="H43" s="169"/>
    </row>
    <row r="44">
      <c r="B44" s="3"/>
      <c r="F44" s="169"/>
      <c r="G44" s="169"/>
      <c r="H44" s="169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</sheetData>
  <mergeCells count="12">
    <mergeCell ref="A18:A20"/>
    <mergeCell ref="A21:A23"/>
    <mergeCell ref="A25:B25"/>
    <mergeCell ref="A26:A28"/>
    <mergeCell ref="A29:A32"/>
    <mergeCell ref="A3:A5"/>
    <mergeCell ref="F3:F5"/>
    <mergeCell ref="A6:A8"/>
    <mergeCell ref="F7:F9"/>
    <mergeCell ref="A9:A11"/>
    <mergeCell ref="A12:A14"/>
    <mergeCell ref="A15:A1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86"/>
    <col customWidth="1" min="3" max="3" width="19.14"/>
    <col customWidth="1" min="4" max="4" width="18.14"/>
    <col customWidth="1" min="5" max="5" width="20.71"/>
    <col customWidth="1" min="6" max="6" width="17.57"/>
    <col customWidth="1" min="9" max="9" width="15.71"/>
    <col customWidth="1" min="10" max="10" width="29.43"/>
  </cols>
  <sheetData>
    <row r="1">
      <c r="H1" s="2" t="s">
        <v>49</v>
      </c>
    </row>
    <row r="2">
      <c r="B2" s="6" t="s">
        <v>53</v>
      </c>
      <c r="C2" s="9" t="s">
        <v>54</v>
      </c>
      <c r="D2" s="10" t="s">
        <v>55</v>
      </c>
      <c r="E2" s="9" t="s">
        <v>56</v>
      </c>
      <c r="F2" s="10" t="s">
        <v>57</v>
      </c>
      <c r="H2" s="20" t="s">
        <v>58</v>
      </c>
      <c r="I2" s="22" t="s">
        <v>59</v>
      </c>
      <c r="J2" s="25"/>
    </row>
    <row r="3">
      <c r="B3" s="26">
        <v>4.83</v>
      </c>
      <c r="C3" s="27">
        <v>27.6</v>
      </c>
      <c r="D3" s="27"/>
      <c r="E3" s="27">
        <v>25.1</v>
      </c>
      <c r="F3" s="31"/>
      <c r="H3" s="28"/>
      <c r="I3" s="22" t="s">
        <v>62</v>
      </c>
      <c r="J3" s="25"/>
    </row>
    <row r="4">
      <c r="B4" s="36">
        <v>4.83</v>
      </c>
      <c r="C4" s="27">
        <v>27.5</v>
      </c>
      <c r="D4" s="27"/>
      <c r="E4" s="27">
        <v>25.1</v>
      </c>
      <c r="F4" s="38"/>
      <c r="H4" s="40"/>
      <c r="I4" s="22" t="s">
        <v>65</v>
      </c>
      <c r="J4" s="25"/>
    </row>
    <row r="5">
      <c r="B5" s="36"/>
      <c r="C5" s="27"/>
      <c r="D5" s="27"/>
      <c r="E5" s="42"/>
      <c r="F5" s="44"/>
      <c r="H5" s="2"/>
      <c r="I5" s="2"/>
    </row>
    <row r="6">
      <c r="B6" s="36"/>
      <c r="C6" s="27"/>
      <c r="D6" s="27"/>
      <c r="E6" s="27"/>
      <c r="F6" s="38"/>
      <c r="H6" s="20" t="s">
        <v>66</v>
      </c>
      <c r="I6" s="22" t="s">
        <v>59</v>
      </c>
      <c r="J6" s="25"/>
    </row>
    <row r="7">
      <c r="B7" s="36"/>
      <c r="C7" s="27"/>
      <c r="D7" s="27"/>
      <c r="E7" s="27"/>
      <c r="F7" s="38"/>
      <c r="H7" s="28"/>
      <c r="I7" s="22" t="s">
        <v>62</v>
      </c>
      <c r="J7" s="25"/>
    </row>
    <row r="8">
      <c r="B8" s="36"/>
      <c r="C8" s="27"/>
      <c r="D8" s="27"/>
      <c r="E8" s="42"/>
      <c r="F8" s="44"/>
      <c r="H8" s="40"/>
      <c r="I8" s="22" t="s">
        <v>65</v>
      </c>
      <c r="J8" s="25"/>
    </row>
    <row r="9">
      <c r="B9" s="36"/>
      <c r="C9" s="27"/>
      <c r="D9" s="27"/>
      <c r="E9" s="42"/>
      <c r="F9" s="44"/>
    </row>
    <row r="10">
      <c r="B10" s="36"/>
      <c r="C10" s="27"/>
      <c r="D10" s="27"/>
      <c r="E10" s="42"/>
      <c r="F10" s="44"/>
      <c r="H10" s="49" t="s">
        <v>70</v>
      </c>
      <c r="I10" s="22" t="s">
        <v>71</v>
      </c>
      <c r="J10" s="22" t="s">
        <v>72</v>
      </c>
    </row>
    <row r="11">
      <c r="B11" s="36"/>
      <c r="C11" s="27"/>
      <c r="D11" s="27"/>
      <c r="E11" s="42"/>
      <c r="F11" s="44"/>
      <c r="H11" s="51"/>
    </row>
    <row r="12">
      <c r="B12" s="36"/>
      <c r="C12" s="27"/>
      <c r="D12" s="27"/>
      <c r="E12" s="42"/>
      <c r="F12" s="44"/>
    </row>
    <row r="13">
      <c r="B13" s="36"/>
      <c r="C13" s="27"/>
      <c r="D13" s="27"/>
      <c r="E13" s="27"/>
      <c r="F13" s="38"/>
    </row>
    <row r="14">
      <c r="B14" s="36"/>
      <c r="C14" s="27"/>
      <c r="D14" s="27"/>
      <c r="E14" s="27"/>
      <c r="F14" s="38"/>
      <c r="H14" s="2" t="s">
        <v>73</v>
      </c>
      <c r="I14" s="2">
        <v>1.2</v>
      </c>
      <c r="J14" s="2" t="s">
        <v>74</v>
      </c>
    </row>
    <row r="15">
      <c r="B15" s="36"/>
      <c r="C15" s="27"/>
      <c r="D15" s="27"/>
      <c r="E15" s="27"/>
      <c r="F15" s="38"/>
      <c r="H15" s="2" t="s">
        <v>75</v>
      </c>
      <c r="I15" s="53">
        <f>0.08*0.08</f>
        <v>0.0064</v>
      </c>
      <c r="J15" s="2" t="s">
        <v>77</v>
      </c>
    </row>
    <row r="16">
      <c r="B16" s="36"/>
      <c r="C16" s="27"/>
      <c r="D16" s="27"/>
      <c r="E16" s="27"/>
      <c r="F16" s="38"/>
      <c r="H16" s="2" t="s">
        <v>78</v>
      </c>
      <c r="I16" s="53">
        <f>I14*I15</f>
        <v>0.00768</v>
      </c>
      <c r="J16" s="2" t="s">
        <v>80</v>
      </c>
    </row>
    <row r="17">
      <c r="B17" s="36"/>
      <c r="C17" s="27"/>
      <c r="D17" s="27"/>
      <c r="E17" s="27"/>
      <c r="F17" s="38"/>
    </row>
    <row r="18">
      <c r="B18" s="36"/>
      <c r="C18" s="27"/>
      <c r="D18" s="27"/>
      <c r="E18" s="27"/>
      <c r="F18" s="38"/>
    </row>
    <row r="19">
      <c r="B19" s="36"/>
      <c r="C19" s="27"/>
      <c r="D19" s="27"/>
      <c r="E19" s="27"/>
      <c r="F19" s="38"/>
    </row>
    <row r="20">
      <c r="B20" s="36"/>
      <c r="C20" s="27"/>
      <c r="D20" s="27"/>
      <c r="E20" s="27"/>
      <c r="F20" s="38"/>
    </row>
    <row r="21">
      <c r="B21" s="36"/>
      <c r="C21" s="27"/>
      <c r="D21" s="27"/>
      <c r="E21" s="27"/>
      <c r="F21" s="38"/>
    </row>
    <row r="22">
      <c r="B22" s="36"/>
      <c r="C22" s="27"/>
      <c r="D22" s="27"/>
      <c r="E22" s="27"/>
      <c r="F22" s="38"/>
    </row>
    <row r="23">
      <c r="B23" s="58"/>
      <c r="C23" s="60"/>
      <c r="D23" s="60"/>
      <c r="E23" s="60"/>
      <c r="F23" s="62"/>
    </row>
  </sheetData>
  <mergeCells count="3">
    <mergeCell ref="H2:H4"/>
    <mergeCell ref="H6:H8"/>
    <mergeCell ref="H10:H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29"/>
    <col customWidth="1" min="3" max="4" width="16.86"/>
    <col customWidth="1" min="5" max="5" width="20.71"/>
    <col customWidth="1" min="6" max="6" width="17.57"/>
    <col customWidth="1" min="9" max="9" width="15.71"/>
    <col customWidth="1" min="10" max="10" width="29.43"/>
  </cols>
  <sheetData>
    <row r="1">
      <c r="B1" s="75" t="s">
        <v>91</v>
      </c>
      <c r="C1" s="77"/>
      <c r="D1" s="77"/>
      <c r="E1" s="77"/>
      <c r="F1" s="77"/>
      <c r="H1" s="2" t="s">
        <v>49</v>
      </c>
    </row>
    <row r="2">
      <c r="B2" s="6" t="s">
        <v>94</v>
      </c>
      <c r="C2" s="9" t="s">
        <v>95</v>
      </c>
      <c r="D2" s="9" t="s">
        <v>96</v>
      </c>
      <c r="E2" s="9" t="s">
        <v>56</v>
      </c>
      <c r="F2" s="10" t="s">
        <v>57</v>
      </c>
      <c r="H2" s="20" t="s">
        <v>58</v>
      </c>
      <c r="I2" s="22" t="s">
        <v>59</v>
      </c>
      <c r="J2" s="25"/>
    </row>
    <row r="3">
      <c r="B3" s="80">
        <v>0.5</v>
      </c>
      <c r="C3" s="84"/>
      <c r="D3" s="84"/>
      <c r="E3" s="84"/>
      <c r="F3" s="31"/>
      <c r="H3" s="28"/>
      <c r="I3" s="22" t="s">
        <v>62</v>
      </c>
      <c r="J3" s="25"/>
    </row>
    <row r="4">
      <c r="B4" s="86">
        <v>1.0</v>
      </c>
      <c r="C4" s="27"/>
      <c r="D4" s="27"/>
      <c r="E4" s="27"/>
      <c r="F4" s="38"/>
      <c r="H4" s="40"/>
      <c r="I4" s="22" t="s">
        <v>65</v>
      </c>
      <c r="J4" s="25"/>
    </row>
    <row r="5">
      <c r="B5" s="86">
        <v>1.5</v>
      </c>
      <c r="C5" s="27"/>
      <c r="D5" s="27"/>
      <c r="E5" s="42"/>
      <c r="F5" s="44"/>
      <c r="H5" s="2"/>
      <c r="I5" s="2"/>
    </row>
    <row r="6">
      <c r="B6" s="86">
        <v>2.0</v>
      </c>
      <c r="C6" s="27"/>
      <c r="D6" s="27"/>
      <c r="E6" s="27"/>
      <c r="F6" s="38"/>
      <c r="H6" s="20" t="s">
        <v>66</v>
      </c>
      <c r="I6" s="22" t="s">
        <v>59</v>
      </c>
      <c r="J6" s="25"/>
    </row>
    <row r="7">
      <c r="B7" s="86">
        <v>2.5</v>
      </c>
      <c r="C7" s="27"/>
      <c r="D7" s="27"/>
      <c r="E7" s="27"/>
      <c r="F7" s="38"/>
      <c r="H7" s="28"/>
      <c r="I7" s="22" t="s">
        <v>62</v>
      </c>
      <c r="J7" s="25"/>
    </row>
    <row r="8">
      <c r="B8" s="86">
        <v>3.0</v>
      </c>
      <c r="C8" s="27"/>
      <c r="D8" s="27"/>
      <c r="E8" s="42"/>
      <c r="F8" s="44"/>
      <c r="H8" s="40"/>
      <c r="I8" s="22" t="s">
        <v>65</v>
      </c>
      <c r="J8" s="25"/>
    </row>
    <row r="9">
      <c r="B9" s="86">
        <v>3.5</v>
      </c>
      <c r="C9" s="27"/>
      <c r="D9" s="27"/>
      <c r="E9" s="42"/>
      <c r="F9" s="44"/>
    </row>
    <row r="10">
      <c r="B10" s="86">
        <v>4.0</v>
      </c>
      <c r="C10" s="27"/>
      <c r="D10" s="27"/>
      <c r="E10" s="42"/>
      <c r="F10" s="44"/>
      <c r="H10" s="49" t="s">
        <v>70</v>
      </c>
      <c r="I10" s="22" t="s">
        <v>53</v>
      </c>
      <c r="J10" s="25"/>
    </row>
    <row r="11">
      <c r="B11" s="86">
        <v>4.5</v>
      </c>
      <c r="C11" s="27"/>
      <c r="D11" s="27"/>
      <c r="E11" s="42"/>
      <c r="F11" s="44"/>
      <c r="H11" s="51"/>
      <c r="I11" s="22" t="s">
        <v>71</v>
      </c>
      <c r="J11" s="22" t="s">
        <v>86</v>
      </c>
    </row>
    <row r="12">
      <c r="B12" s="86">
        <v>5.0</v>
      </c>
      <c r="C12" s="27"/>
      <c r="D12" s="27"/>
      <c r="E12" s="42"/>
      <c r="F12" s="44"/>
    </row>
    <row r="13">
      <c r="B13" s="86">
        <v>5.5</v>
      </c>
      <c r="C13" s="27"/>
      <c r="D13" s="27"/>
      <c r="E13" s="27"/>
      <c r="F13" s="38"/>
    </row>
    <row r="14">
      <c r="B14" s="86">
        <v>6.0</v>
      </c>
      <c r="C14" s="27"/>
      <c r="D14" s="27"/>
      <c r="E14" s="27"/>
      <c r="F14" s="38"/>
    </row>
    <row r="15">
      <c r="B15" s="86">
        <v>6.5</v>
      </c>
      <c r="C15" s="27"/>
      <c r="D15" s="27"/>
      <c r="E15" s="27"/>
      <c r="F15" s="38"/>
    </row>
    <row r="16">
      <c r="B16" s="86">
        <v>7.0</v>
      </c>
      <c r="C16" s="27"/>
      <c r="D16" s="27"/>
      <c r="E16" s="27"/>
      <c r="F16" s="38"/>
    </row>
    <row r="17">
      <c r="B17" s="86">
        <v>7.5</v>
      </c>
      <c r="C17" s="27"/>
      <c r="D17" s="27"/>
      <c r="E17" s="27"/>
      <c r="F17" s="38"/>
    </row>
    <row r="18">
      <c r="B18" s="86">
        <v>8.0</v>
      </c>
      <c r="C18" s="27"/>
      <c r="D18" s="27"/>
      <c r="E18" s="27"/>
      <c r="F18" s="38"/>
    </row>
    <row r="19">
      <c r="B19" s="86">
        <v>8.5</v>
      </c>
      <c r="C19" s="27"/>
      <c r="D19" s="27"/>
      <c r="E19" s="27"/>
      <c r="F19" s="38"/>
    </row>
    <row r="20">
      <c r="B20" s="86">
        <v>9.0</v>
      </c>
      <c r="C20" s="27"/>
      <c r="D20" s="27"/>
      <c r="E20" s="27"/>
      <c r="F20" s="38"/>
    </row>
    <row r="21">
      <c r="B21" s="86">
        <v>9.5</v>
      </c>
      <c r="C21" s="27"/>
      <c r="D21" s="27"/>
      <c r="E21" s="27"/>
      <c r="F21" s="38"/>
    </row>
    <row r="22">
      <c r="B22" s="86">
        <v>10.0</v>
      </c>
      <c r="C22" s="27"/>
      <c r="D22" s="27"/>
      <c r="E22" s="27"/>
      <c r="F22" s="38"/>
    </row>
    <row r="23">
      <c r="B23" s="58"/>
      <c r="C23" s="60"/>
      <c r="D23" s="60"/>
      <c r="E23" s="60"/>
      <c r="F23" s="62"/>
    </row>
    <row r="24">
      <c r="B24" s="77"/>
      <c r="C24" s="77"/>
      <c r="D24" s="77"/>
      <c r="E24" s="77"/>
      <c r="F24" s="77"/>
    </row>
    <row r="25">
      <c r="B25" s="77"/>
      <c r="C25" s="77"/>
      <c r="D25" s="77"/>
      <c r="E25" s="77"/>
      <c r="F25" s="77"/>
    </row>
    <row r="26">
      <c r="B26" s="77"/>
      <c r="C26" s="77"/>
      <c r="D26" s="77"/>
      <c r="E26" s="77"/>
      <c r="F26" s="77"/>
    </row>
    <row r="27">
      <c r="B27" s="77"/>
      <c r="C27" s="77"/>
      <c r="D27" s="77"/>
      <c r="E27" s="77"/>
      <c r="F27" s="77"/>
    </row>
    <row r="28">
      <c r="B28" s="75" t="s">
        <v>91</v>
      </c>
      <c r="C28" s="77"/>
      <c r="D28" s="77"/>
      <c r="E28" s="77"/>
      <c r="F28" s="77"/>
    </row>
    <row r="29">
      <c r="B29" s="6" t="s">
        <v>94</v>
      </c>
      <c r="C29" s="9" t="s">
        <v>95</v>
      </c>
      <c r="D29" s="9" t="s">
        <v>96</v>
      </c>
      <c r="E29" s="9" t="s">
        <v>56</v>
      </c>
      <c r="F29" s="10" t="s">
        <v>57</v>
      </c>
    </row>
    <row r="30">
      <c r="B30" s="80">
        <v>0.5</v>
      </c>
      <c r="C30" s="84"/>
      <c r="D30" s="84"/>
      <c r="E30" s="84"/>
      <c r="F30" s="31"/>
    </row>
    <row r="31">
      <c r="B31" s="86">
        <v>1.0</v>
      </c>
      <c r="C31" s="27"/>
      <c r="D31" s="27"/>
      <c r="E31" s="27"/>
      <c r="F31" s="38"/>
    </row>
    <row r="32">
      <c r="B32" s="86">
        <v>1.5</v>
      </c>
      <c r="C32" s="27"/>
      <c r="D32" s="27"/>
      <c r="E32" s="42"/>
      <c r="F32" s="44"/>
    </row>
    <row r="33">
      <c r="B33" s="86">
        <v>2.0</v>
      </c>
      <c r="C33" s="27"/>
      <c r="D33" s="27"/>
      <c r="E33" s="27"/>
      <c r="F33" s="38"/>
    </row>
    <row r="34">
      <c r="B34" s="86">
        <v>2.5</v>
      </c>
      <c r="C34" s="27"/>
      <c r="D34" s="27"/>
      <c r="E34" s="27"/>
      <c r="F34" s="38"/>
    </row>
    <row r="35">
      <c r="B35" s="86">
        <v>3.0</v>
      </c>
      <c r="C35" s="27"/>
      <c r="D35" s="27"/>
      <c r="E35" s="42"/>
      <c r="F35" s="44"/>
    </row>
    <row r="36">
      <c r="B36" s="86">
        <v>3.5</v>
      </c>
      <c r="C36" s="27"/>
      <c r="D36" s="27"/>
      <c r="E36" s="42"/>
      <c r="F36" s="44"/>
    </row>
    <row r="37">
      <c r="B37" s="86">
        <v>4.0</v>
      </c>
      <c r="C37" s="27"/>
      <c r="D37" s="27"/>
      <c r="E37" s="42"/>
      <c r="F37" s="44"/>
    </row>
    <row r="38">
      <c r="B38" s="86">
        <v>4.5</v>
      </c>
      <c r="C38" s="27"/>
      <c r="D38" s="27"/>
      <c r="E38" s="42"/>
      <c r="F38" s="44"/>
    </row>
    <row r="39">
      <c r="B39" s="86">
        <v>5.0</v>
      </c>
      <c r="C39" s="27"/>
      <c r="D39" s="27"/>
      <c r="E39" s="42"/>
      <c r="F39" s="44"/>
    </row>
    <row r="40">
      <c r="B40" s="86">
        <v>5.5</v>
      </c>
      <c r="C40" s="27"/>
      <c r="D40" s="27"/>
      <c r="E40" s="27"/>
      <c r="F40" s="38"/>
    </row>
    <row r="41">
      <c r="B41" s="86">
        <v>6.0</v>
      </c>
      <c r="C41" s="27"/>
      <c r="D41" s="27"/>
      <c r="E41" s="27"/>
      <c r="F41" s="38"/>
    </row>
    <row r="42">
      <c r="B42" s="86">
        <v>6.5</v>
      </c>
      <c r="C42" s="27"/>
      <c r="D42" s="27"/>
      <c r="E42" s="27"/>
      <c r="F42" s="38"/>
    </row>
    <row r="43">
      <c r="B43" s="86">
        <v>7.0</v>
      </c>
      <c r="C43" s="27"/>
      <c r="D43" s="27"/>
      <c r="E43" s="27"/>
      <c r="F43" s="38"/>
    </row>
    <row r="44">
      <c r="B44" s="86">
        <v>7.5</v>
      </c>
      <c r="C44" s="27"/>
      <c r="D44" s="27"/>
      <c r="E44" s="27"/>
      <c r="F44" s="38"/>
    </row>
    <row r="45">
      <c r="B45" s="86">
        <v>8.0</v>
      </c>
      <c r="C45" s="27"/>
      <c r="D45" s="27"/>
      <c r="E45" s="27"/>
      <c r="F45" s="38"/>
    </row>
    <row r="46">
      <c r="B46" s="86">
        <v>8.5</v>
      </c>
      <c r="C46" s="27"/>
      <c r="D46" s="27"/>
      <c r="E46" s="27"/>
      <c r="F46" s="38"/>
    </row>
    <row r="47">
      <c r="B47" s="86">
        <v>9.0</v>
      </c>
      <c r="C47" s="27"/>
      <c r="D47" s="27"/>
      <c r="E47" s="27"/>
      <c r="F47" s="38"/>
    </row>
    <row r="48">
      <c r="B48" s="86">
        <v>9.5</v>
      </c>
      <c r="C48" s="27"/>
      <c r="D48" s="27"/>
      <c r="E48" s="27"/>
      <c r="F48" s="38"/>
    </row>
    <row r="49">
      <c r="B49" s="86">
        <v>10.0</v>
      </c>
      <c r="C49" s="27"/>
      <c r="D49" s="27"/>
      <c r="E49" s="27"/>
      <c r="F49" s="38"/>
    </row>
    <row r="50">
      <c r="B50" s="58"/>
      <c r="C50" s="60"/>
      <c r="D50" s="60"/>
      <c r="E50" s="60"/>
      <c r="F50" s="62"/>
    </row>
    <row r="51">
      <c r="B51" s="77"/>
      <c r="C51" s="77"/>
      <c r="D51" s="77"/>
      <c r="E51" s="77"/>
      <c r="F51" s="77"/>
    </row>
    <row r="52">
      <c r="B52" s="77"/>
      <c r="C52" s="77"/>
      <c r="D52" s="77"/>
      <c r="E52" s="77"/>
      <c r="F52" s="77"/>
    </row>
    <row r="53">
      <c r="B53" s="77"/>
      <c r="C53" s="77"/>
      <c r="D53" s="77"/>
      <c r="E53" s="77"/>
      <c r="F53" s="77"/>
    </row>
    <row r="54">
      <c r="B54" s="77"/>
      <c r="C54" s="77"/>
      <c r="D54" s="77"/>
      <c r="E54" s="77"/>
      <c r="F54" s="77"/>
    </row>
    <row r="55">
      <c r="B55" s="77"/>
      <c r="C55" s="77"/>
      <c r="D55" s="77"/>
      <c r="E55" s="77"/>
      <c r="F55" s="77"/>
    </row>
    <row r="56">
      <c r="B56" s="77"/>
      <c r="C56" s="77"/>
      <c r="D56" s="77"/>
      <c r="E56" s="77"/>
      <c r="F56" s="77"/>
    </row>
    <row r="57">
      <c r="B57" s="77"/>
      <c r="C57" s="77"/>
      <c r="D57" s="77"/>
      <c r="E57" s="77"/>
      <c r="F57" s="77"/>
    </row>
    <row r="58">
      <c r="B58" s="77"/>
      <c r="C58" s="77"/>
      <c r="D58" s="77"/>
      <c r="E58" s="77"/>
      <c r="F58" s="77"/>
    </row>
    <row r="59">
      <c r="B59" s="77"/>
      <c r="C59" s="77"/>
      <c r="D59" s="77"/>
      <c r="E59" s="77"/>
      <c r="F59" s="77"/>
    </row>
    <row r="60">
      <c r="B60" s="77"/>
      <c r="C60" s="77"/>
      <c r="D60" s="77"/>
      <c r="E60" s="77"/>
      <c r="F60" s="77"/>
    </row>
    <row r="61">
      <c r="B61" s="77"/>
      <c r="C61" s="77"/>
      <c r="D61" s="77"/>
      <c r="E61" s="77"/>
      <c r="F61" s="77"/>
    </row>
    <row r="62">
      <c r="B62" s="77"/>
      <c r="C62" s="77"/>
      <c r="D62" s="77"/>
      <c r="E62" s="77"/>
      <c r="F62" s="77"/>
    </row>
    <row r="63">
      <c r="B63" s="77"/>
      <c r="C63" s="77"/>
      <c r="D63" s="77"/>
      <c r="E63" s="77"/>
      <c r="F63" s="77"/>
    </row>
    <row r="64">
      <c r="B64" s="77"/>
      <c r="C64" s="77"/>
      <c r="D64" s="77"/>
      <c r="E64" s="77"/>
      <c r="F64" s="77"/>
    </row>
    <row r="65">
      <c r="B65" s="77"/>
      <c r="C65" s="77"/>
      <c r="D65" s="77"/>
      <c r="E65" s="77"/>
      <c r="F65" s="77"/>
    </row>
    <row r="66">
      <c r="B66" s="77"/>
      <c r="C66" s="77"/>
      <c r="D66" s="77"/>
      <c r="E66" s="77"/>
      <c r="F66" s="77"/>
    </row>
    <row r="67">
      <c r="B67" s="77"/>
      <c r="C67" s="77"/>
      <c r="D67" s="77"/>
      <c r="E67" s="77"/>
      <c r="F67" s="77"/>
    </row>
    <row r="68">
      <c r="B68" s="77"/>
      <c r="C68" s="77"/>
      <c r="D68" s="77"/>
      <c r="E68" s="77"/>
      <c r="F68" s="77"/>
    </row>
    <row r="69">
      <c r="B69" s="77"/>
      <c r="C69" s="77"/>
      <c r="D69" s="77"/>
      <c r="E69" s="77"/>
      <c r="F69" s="77"/>
    </row>
    <row r="70">
      <c r="B70" s="77"/>
      <c r="C70" s="77"/>
      <c r="D70" s="77"/>
      <c r="E70" s="77"/>
      <c r="F70" s="77"/>
    </row>
    <row r="71">
      <c r="B71" s="77"/>
      <c r="C71" s="77"/>
      <c r="D71" s="77"/>
      <c r="E71" s="77"/>
      <c r="F71" s="77"/>
    </row>
    <row r="72">
      <c r="B72" s="77"/>
      <c r="C72" s="77"/>
      <c r="D72" s="77"/>
      <c r="E72" s="77"/>
      <c r="F72" s="77"/>
    </row>
    <row r="73">
      <c r="B73" s="77"/>
      <c r="C73" s="77"/>
      <c r="D73" s="77"/>
      <c r="E73" s="77"/>
      <c r="F73" s="77"/>
    </row>
    <row r="74">
      <c r="B74" s="77"/>
      <c r="C74" s="77"/>
      <c r="D74" s="77"/>
      <c r="E74" s="77"/>
      <c r="F74" s="77"/>
    </row>
    <row r="75">
      <c r="B75" s="77"/>
      <c r="C75" s="77"/>
      <c r="D75" s="77"/>
      <c r="E75" s="77"/>
      <c r="F75" s="77"/>
    </row>
    <row r="76">
      <c r="B76" s="77"/>
      <c r="C76" s="77"/>
      <c r="D76" s="77"/>
      <c r="E76" s="77"/>
      <c r="F76" s="77"/>
    </row>
    <row r="77">
      <c r="B77" s="77"/>
      <c r="C77" s="77"/>
      <c r="D77" s="77"/>
      <c r="E77" s="77"/>
      <c r="F77" s="77"/>
    </row>
    <row r="78">
      <c r="B78" s="77"/>
      <c r="C78" s="77"/>
      <c r="D78" s="77"/>
      <c r="E78" s="77"/>
      <c r="F78" s="77"/>
    </row>
    <row r="79">
      <c r="B79" s="77"/>
      <c r="C79" s="77"/>
      <c r="D79" s="77"/>
      <c r="E79" s="77"/>
      <c r="F79" s="77"/>
    </row>
    <row r="80">
      <c r="B80" s="77"/>
      <c r="C80" s="77"/>
      <c r="D80" s="77"/>
      <c r="E80" s="77"/>
      <c r="F80" s="77"/>
    </row>
    <row r="81">
      <c r="B81" s="77"/>
      <c r="C81" s="77"/>
      <c r="D81" s="77"/>
      <c r="E81" s="77"/>
      <c r="F81" s="77"/>
    </row>
    <row r="82">
      <c r="B82" s="77"/>
      <c r="C82" s="77"/>
      <c r="D82" s="77"/>
      <c r="E82" s="77"/>
      <c r="F82" s="77"/>
    </row>
    <row r="83">
      <c r="B83" s="77"/>
      <c r="C83" s="77"/>
      <c r="D83" s="77"/>
      <c r="E83" s="77"/>
      <c r="F83" s="77"/>
    </row>
    <row r="84">
      <c r="B84" s="77"/>
      <c r="C84" s="77"/>
      <c r="D84" s="77"/>
      <c r="E84" s="77"/>
      <c r="F84" s="77"/>
    </row>
    <row r="85">
      <c r="B85" s="77"/>
      <c r="C85" s="77"/>
      <c r="D85" s="77"/>
      <c r="E85" s="77"/>
      <c r="F85" s="77"/>
    </row>
    <row r="86">
      <c r="B86" s="77"/>
      <c r="C86" s="77"/>
      <c r="D86" s="77"/>
      <c r="E86" s="77"/>
      <c r="F86" s="77"/>
    </row>
    <row r="87">
      <c r="B87" s="77"/>
      <c r="C87" s="77"/>
      <c r="D87" s="77"/>
      <c r="E87" s="77"/>
      <c r="F87" s="77"/>
    </row>
    <row r="88">
      <c r="B88" s="77"/>
      <c r="C88" s="77"/>
      <c r="D88" s="77"/>
      <c r="E88" s="77"/>
      <c r="F88" s="77"/>
    </row>
    <row r="89">
      <c r="B89" s="77"/>
      <c r="C89" s="77"/>
      <c r="D89" s="77"/>
      <c r="E89" s="77"/>
      <c r="F89" s="77"/>
    </row>
    <row r="90">
      <c r="B90" s="77"/>
      <c r="C90" s="77"/>
      <c r="D90" s="77"/>
      <c r="E90" s="77"/>
      <c r="F90" s="77"/>
    </row>
    <row r="91">
      <c r="B91" s="77"/>
      <c r="C91" s="77"/>
      <c r="D91" s="77"/>
      <c r="E91" s="77"/>
      <c r="F91" s="77"/>
    </row>
    <row r="92">
      <c r="B92" s="77"/>
      <c r="C92" s="77"/>
      <c r="D92" s="77"/>
      <c r="E92" s="77"/>
      <c r="F92" s="77"/>
    </row>
    <row r="93">
      <c r="B93" s="77"/>
      <c r="C93" s="77"/>
      <c r="D93" s="77"/>
      <c r="E93" s="77"/>
      <c r="F93" s="77"/>
    </row>
    <row r="94">
      <c r="B94" s="77"/>
      <c r="C94" s="77"/>
      <c r="D94" s="77"/>
      <c r="E94" s="77"/>
      <c r="F94" s="77"/>
    </row>
    <row r="95">
      <c r="B95" s="77"/>
      <c r="C95" s="77"/>
      <c r="D95" s="77"/>
      <c r="E95" s="77"/>
      <c r="F95" s="77"/>
    </row>
    <row r="96">
      <c r="B96" s="77"/>
      <c r="C96" s="77"/>
      <c r="D96" s="77"/>
      <c r="E96" s="77"/>
      <c r="F96" s="77"/>
    </row>
    <row r="97">
      <c r="B97" s="77"/>
      <c r="C97" s="77"/>
      <c r="D97" s="77"/>
      <c r="E97" s="77"/>
      <c r="F97" s="77"/>
    </row>
    <row r="98">
      <c r="B98" s="77"/>
      <c r="C98" s="77"/>
      <c r="D98" s="77"/>
      <c r="E98" s="77"/>
      <c r="F98" s="77"/>
    </row>
    <row r="99">
      <c r="B99" s="77"/>
      <c r="C99" s="77"/>
      <c r="D99" s="77"/>
      <c r="E99" s="77"/>
      <c r="F99" s="77"/>
    </row>
    <row r="100">
      <c r="B100" s="77"/>
      <c r="C100" s="77"/>
      <c r="D100" s="77"/>
      <c r="E100" s="77"/>
      <c r="F100" s="77"/>
    </row>
    <row r="101">
      <c r="B101" s="77"/>
      <c r="C101" s="77"/>
      <c r="D101" s="77"/>
      <c r="E101" s="77"/>
      <c r="F101" s="77"/>
    </row>
    <row r="102">
      <c r="B102" s="77"/>
      <c r="C102" s="77"/>
      <c r="D102" s="77"/>
      <c r="E102" s="77"/>
      <c r="F102" s="77"/>
    </row>
    <row r="103">
      <c r="B103" s="77"/>
      <c r="C103" s="77"/>
      <c r="D103" s="77"/>
      <c r="E103" s="77"/>
      <c r="F103" s="77"/>
    </row>
    <row r="104">
      <c r="B104" s="77"/>
      <c r="C104" s="77"/>
      <c r="D104" s="77"/>
      <c r="E104" s="77"/>
      <c r="F104" s="77"/>
    </row>
    <row r="105">
      <c r="B105" s="77"/>
      <c r="C105" s="77"/>
      <c r="D105" s="77"/>
      <c r="E105" s="77"/>
      <c r="F105" s="77"/>
    </row>
    <row r="106">
      <c r="B106" s="77"/>
      <c r="C106" s="77"/>
      <c r="D106" s="77"/>
      <c r="E106" s="77"/>
      <c r="F106" s="77"/>
    </row>
    <row r="107">
      <c r="B107" s="77"/>
      <c r="C107" s="77"/>
      <c r="D107" s="77"/>
      <c r="E107" s="77"/>
      <c r="F107" s="77"/>
    </row>
    <row r="108">
      <c r="B108" s="77"/>
      <c r="C108" s="77"/>
      <c r="D108" s="77"/>
      <c r="E108" s="77"/>
      <c r="F108" s="77"/>
    </row>
    <row r="109">
      <c r="B109" s="77"/>
      <c r="C109" s="77"/>
      <c r="D109" s="77"/>
      <c r="E109" s="77"/>
      <c r="F109" s="77"/>
    </row>
    <row r="110">
      <c r="B110" s="77"/>
      <c r="C110" s="77"/>
      <c r="D110" s="77"/>
      <c r="E110" s="77"/>
      <c r="F110" s="77"/>
    </row>
    <row r="111">
      <c r="B111" s="77"/>
      <c r="C111" s="77"/>
      <c r="D111" s="77"/>
      <c r="E111" s="77"/>
      <c r="F111" s="77"/>
    </row>
    <row r="112">
      <c r="B112" s="77"/>
      <c r="C112" s="77"/>
      <c r="D112" s="77"/>
      <c r="E112" s="77"/>
      <c r="F112" s="77"/>
    </row>
    <row r="113">
      <c r="B113" s="77"/>
      <c r="C113" s="77"/>
      <c r="D113" s="77"/>
      <c r="E113" s="77"/>
      <c r="F113" s="77"/>
    </row>
    <row r="114">
      <c r="B114" s="77"/>
      <c r="C114" s="77"/>
      <c r="D114" s="77"/>
      <c r="E114" s="77"/>
      <c r="F114" s="77"/>
    </row>
    <row r="115">
      <c r="B115" s="77"/>
      <c r="C115" s="77"/>
      <c r="D115" s="77"/>
      <c r="E115" s="77"/>
      <c r="F115" s="77"/>
    </row>
    <row r="116">
      <c r="B116" s="77"/>
      <c r="C116" s="77"/>
      <c r="D116" s="77"/>
      <c r="E116" s="77"/>
      <c r="F116" s="77"/>
    </row>
    <row r="117">
      <c r="B117" s="77"/>
      <c r="C117" s="77"/>
      <c r="D117" s="77"/>
      <c r="E117" s="77"/>
      <c r="F117" s="77"/>
    </row>
    <row r="118">
      <c r="B118" s="77"/>
      <c r="C118" s="77"/>
      <c r="D118" s="77"/>
      <c r="E118" s="77"/>
      <c r="F118" s="77"/>
    </row>
    <row r="119">
      <c r="B119" s="77"/>
      <c r="C119" s="77"/>
      <c r="D119" s="77"/>
      <c r="E119" s="77"/>
      <c r="F119" s="77"/>
    </row>
    <row r="120">
      <c r="B120" s="77"/>
      <c r="C120" s="77"/>
      <c r="D120" s="77"/>
      <c r="E120" s="77"/>
      <c r="F120" s="77"/>
    </row>
    <row r="121">
      <c r="B121" s="77"/>
      <c r="C121" s="77"/>
      <c r="D121" s="77"/>
      <c r="E121" s="77"/>
      <c r="F121" s="77"/>
    </row>
    <row r="122">
      <c r="B122" s="77"/>
      <c r="C122" s="77"/>
      <c r="D122" s="77"/>
      <c r="E122" s="77"/>
      <c r="F122" s="77"/>
    </row>
    <row r="123">
      <c r="B123" s="77"/>
      <c r="C123" s="77"/>
      <c r="D123" s="77"/>
      <c r="E123" s="77"/>
      <c r="F123" s="77"/>
    </row>
    <row r="124">
      <c r="B124" s="77"/>
      <c r="C124" s="77"/>
      <c r="D124" s="77"/>
      <c r="E124" s="77"/>
      <c r="F124" s="77"/>
    </row>
    <row r="125">
      <c r="B125" s="77"/>
      <c r="C125" s="77"/>
      <c r="D125" s="77"/>
      <c r="E125" s="77"/>
      <c r="F125" s="77"/>
    </row>
    <row r="126">
      <c r="B126" s="77"/>
      <c r="C126" s="77"/>
      <c r="D126" s="77"/>
      <c r="E126" s="77"/>
      <c r="F126" s="77"/>
    </row>
    <row r="127">
      <c r="B127" s="77"/>
      <c r="C127" s="77"/>
      <c r="D127" s="77"/>
      <c r="E127" s="77"/>
      <c r="F127" s="77"/>
    </row>
    <row r="128">
      <c r="B128" s="77"/>
      <c r="C128" s="77"/>
      <c r="D128" s="77"/>
      <c r="E128" s="77"/>
      <c r="F128" s="77"/>
    </row>
    <row r="129">
      <c r="B129" s="77"/>
      <c r="C129" s="77"/>
      <c r="D129" s="77"/>
      <c r="E129" s="77"/>
      <c r="F129" s="77"/>
    </row>
    <row r="130">
      <c r="B130" s="77"/>
      <c r="C130" s="77"/>
      <c r="D130" s="77"/>
      <c r="E130" s="77"/>
      <c r="F130" s="77"/>
    </row>
    <row r="131">
      <c r="B131" s="77"/>
      <c r="C131" s="77"/>
      <c r="D131" s="77"/>
      <c r="E131" s="77"/>
      <c r="F131" s="77"/>
    </row>
    <row r="132">
      <c r="B132" s="77"/>
      <c r="C132" s="77"/>
      <c r="D132" s="77"/>
      <c r="E132" s="77"/>
      <c r="F132" s="77"/>
    </row>
    <row r="133">
      <c r="B133" s="77"/>
      <c r="C133" s="77"/>
      <c r="D133" s="77"/>
      <c r="E133" s="77"/>
      <c r="F133" s="77"/>
    </row>
    <row r="134">
      <c r="B134" s="77"/>
      <c r="C134" s="77"/>
      <c r="D134" s="77"/>
      <c r="E134" s="77"/>
      <c r="F134" s="77"/>
    </row>
    <row r="135">
      <c r="B135" s="77"/>
      <c r="C135" s="77"/>
      <c r="D135" s="77"/>
      <c r="E135" s="77"/>
      <c r="F135" s="77"/>
    </row>
    <row r="136">
      <c r="B136" s="77"/>
      <c r="C136" s="77"/>
      <c r="D136" s="77"/>
      <c r="E136" s="77"/>
      <c r="F136" s="77"/>
    </row>
    <row r="137">
      <c r="B137" s="77"/>
      <c r="C137" s="77"/>
      <c r="D137" s="77"/>
      <c r="E137" s="77"/>
      <c r="F137" s="77"/>
    </row>
    <row r="138">
      <c r="B138" s="77"/>
      <c r="C138" s="77"/>
      <c r="D138" s="77"/>
      <c r="E138" s="77"/>
      <c r="F138" s="77"/>
    </row>
    <row r="139">
      <c r="B139" s="77"/>
      <c r="C139" s="77"/>
      <c r="D139" s="77"/>
      <c r="E139" s="77"/>
      <c r="F139" s="77"/>
    </row>
    <row r="140">
      <c r="B140" s="77"/>
      <c r="C140" s="77"/>
      <c r="D140" s="77"/>
      <c r="E140" s="77"/>
      <c r="F140" s="77"/>
    </row>
    <row r="141">
      <c r="B141" s="77"/>
      <c r="C141" s="77"/>
      <c r="D141" s="77"/>
      <c r="E141" s="77"/>
      <c r="F141" s="77"/>
    </row>
    <row r="142">
      <c r="B142" s="77"/>
      <c r="C142" s="77"/>
      <c r="D142" s="77"/>
      <c r="E142" s="77"/>
      <c r="F142" s="77"/>
    </row>
    <row r="143">
      <c r="B143" s="77"/>
      <c r="C143" s="77"/>
      <c r="D143" s="77"/>
      <c r="E143" s="77"/>
      <c r="F143" s="77"/>
    </row>
    <row r="144">
      <c r="B144" s="77"/>
      <c r="C144" s="77"/>
      <c r="D144" s="77"/>
      <c r="E144" s="77"/>
      <c r="F144" s="77"/>
    </row>
    <row r="145">
      <c r="B145" s="77"/>
      <c r="C145" s="77"/>
      <c r="D145" s="77"/>
      <c r="E145" s="77"/>
      <c r="F145" s="77"/>
    </row>
    <row r="146">
      <c r="B146" s="77"/>
      <c r="C146" s="77"/>
      <c r="D146" s="77"/>
      <c r="E146" s="77"/>
      <c r="F146" s="77"/>
    </row>
    <row r="147">
      <c r="B147" s="77"/>
      <c r="C147" s="77"/>
      <c r="D147" s="77"/>
      <c r="E147" s="77"/>
      <c r="F147" s="77"/>
    </row>
    <row r="148">
      <c r="B148" s="77"/>
      <c r="C148" s="77"/>
      <c r="D148" s="77"/>
      <c r="E148" s="77"/>
      <c r="F148" s="77"/>
    </row>
    <row r="149">
      <c r="B149" s="77"/>
      <c r="C149" s="77"/>
      <c r="D149" s="77"/>
      <c r="E149" s="77"/>
      <c r="F149" s="77"/>
    </row>
    <row r="150">
      <c r="B150" s="77"/>
      <c r="C150" s="77"/>
      <c r="D150" s="77"/>
      <c r="E150" s="77"/>
      <c r="F150" s="77"/>
    </row>
    <row r="151">
      <c r="B151" s="77"/>
      <c r="C151" s="77"/>
      <c r="D151" s="77"/>
      <c r="E151" s="77"/>
      <c r="F151" s="77"/>
    </row>
    <row r="152">
      <c r="B152" s="77"/>
      <c r="C152" s="77"/>
      <c r="D152" s="77"/>
      <c r="E152" s="77"/>
      <c r="F152" s="77"/>
    </row>
    <row r="153">
      <c r="B153" s="77"/>
      <c r="C153" s="77"/>
      <c r="D153" s="77"/>
      <c r="E153" s="77"/>
      <c r="F153" s="77"/>
    </row>
    <row r="154">
      <c r="B154" s="77"/>
      <c r="C154" s="77"/>
      <c r="D154" s="77"/>
      <c r="E154" s="77"/>
      <c r="F154" s="77"/>
    </row>
    <row r="155">
      <c r="B155" s="77"/>
      <c r="C155" s="77"/>
      <c r="D155" s="77"/>
      <c r="E155" s="77"/>
      <c r="F155" s="77"/>
    </row>
    <row r="156">
      <c r="B156" s="77"/>
      <c r="C156" s="77"/>
      <c r="D156" s="77"/>
      <c r="E156" s="77"/>
      <c r="F156" s="77"/>
    </row>
    <row r="157">
      <c r="B157" s="77"/>
      <c r="C157" s="77"/>
      <c r="D157" s="77"/>
      <c r="E157" s="77"/>
      <c r="F157" s="77"/>
    </row>
    <row r="158">
      <c r="B158" s="77"/>
      <c r="C158" s="77"/>
      <c r="D158" s="77"/>
      <c r="E158" s="77"/>
      <c r="F158" s="77"/>
    </row>
    <row r="159">
      <c r="B159" s="77"/>
      <c r="C159" s="77"/>
      <c r="D159" s="77"/>
      <c r="E159" s="77"/>
      <c r="F159" s="77"/>
    </row>
    <row r="160">
      <c r="B160" s="77"/>
      <c r="C160" s="77"/>
      <c r="D160" s="77"/>
      <c r="E160" s="77"/>
      <c r="F160" s="77"/>
    </row>
    <row r="161">
      <c r="B161" s="77"/>
      <c r="C161" s="77"/>
      <c r="D161" s="77"/>
      <c r="E161" s="77"/>
      <c r="F161" s="77"/>
    </row>
    <row r="162">
      <c r="B162" s="77"/>
      <c r="C162" s="77"/>
      <c r="D162" s="77"/>
      <c r="E162" s="77"/>
      <c r="F162" s="77"/>
    </row>
    <row r="163">
      <c r="B163" s="77"/>
      <c r="C163" s="77"/>
      <c r="D163" s="77"/>
      <c r="E163" s="77"/>
      <c r="F163" s="77"/>
    </row>
    <row r="164">
      <c r="B164" s="77"/>
      <c r="C164" s="77"/>
      <c r="D164" s="77"/>
      <c r="E164" s="77"/>
      <c r="F164" s="77"/>
    </row>
    <row r="165">
      <c r="B165" s="77"/>
      <c r="C165" s="77"/>
      <c r="D165" s="77"/>
      <c r="E165" s="77"/>
      <c r="F165" s="77"/>
    </row>
    <row r="166">
      <c r="B166" s="77"/>
      <c r="C166" s="77"/>
      <c r="D166" s="77"/>
      <c r="E166" s="77"/>
      <c r="F166" s="77"/>
    </row>
    <row r="167">
      <c r="B167" s="77"/>
      <c r="C167" s="77"/>
      <c r="D167" s="77"/>
      <c r="E167" s="77"/>
      <c r="F167" s="77"/>
    </row>
    <row r="168">
      <c r="B168" s="77"/>
      <c r="C168" s="77"/>
      <c r="D168" s="77"/>
      <c r="E168" s="77"/>
      <c r="F168" s="77"/>
    </row>
    <row r="169">
      <c r="B169" s="77"/>
      <c r="C169" s="77"/>
      <c r="D169" s="77"/>
      <c r="E169" s="77"/>
      <c r="F169" s="77"/>
    </row>
    <row r="170">
      <c r="B170" s="77"/>
      <c r="C170" s="77"/>
      <c r="D170" s="77"/>
      <c r="E170" s="77"/>
      <c r="F170" s="77"/>
    </row>
    <row r="171">
      <c r="B171" s="77"/>
      <c r="C171" s="77"/>
      <c r="D171" s="77"/>
      <c r="E171" s="77"/>
      <c r="F171" s="77"/>
    </row>
    <row r="172">
      <c r="B172" s="77"/>
      <c r="C172" s="77"/>
      <c r="D172" s="77"/>
      <c r="E172" s="77"/>
      <c r="F172" s="77"/>
    </row>
    <row r="173">
      <c r="B173" s="77"/>
      <c r="C173" s="77"/>
      <c r="D173" s="77"/>
      <c r="E173" s="77"/>
      <c r="F173" s="77"/>
    </row>
    <row r="174">
      <c r="B174" s="77"/>
      <c r="C174" s="77"/>
      <c r="D174" s="77"/>
      <c r="E174" s="77"/>
      <c r="F174" s="77"/>
    </row>
    <row r="175">
      <c r="B175" s="77"/>
      <c r="C175" s="77"/>
      <c r="D175" s="77"/>
      <c r="E175" s="77"/>
      <c r="F175" s="77"/>
    </row>
    <row r="176">
      <c r="B176" s="77"/>
      <c r="C176" s="77"/>
      <c r="D176" s="77"/>
      <c r="E176" s="77"/>
      <c r="F176" s="77"/>
    </row>
    <row r="177">
      <c r="B177" s="77"/>
      <c r="C177" s="77"/>
      <c r="D177" s="77"/>
      <c r="E177" s="77"/>
      <c r="F177" s="77"/>
    </row>
    <row r="178">
      <c r="B178" s="77"/>
      <c r="C178" s="77"/>
      <c r="D178" s="77"/>
      <c r="E178" s="77"/>
      <c r="F178" s="77"/>
    </row>
    <row r="179">
      <c r="B179" s="77"/>
      <c r="C179" s="77"/>
      <c r="D179" s="77"/>
      <c r="E179" s="77"/>
      <c r="F179" s="77"/>
    </row>
    <row r="180">
      <c r="B180" s="77"/>
      <c r="C180" s="77"/>
      <c r="D180" s="77"/>
      <c r="E180" s="77"/>
      <c r="F180" s="77"/>
    </row>
    <row r="181">
      <c r="B181" s="77"/>
      <c r="C181" s="77"/>
      <c r="D181" s="77"/>
      <c r="E181" s="77"/>
      <c r="F181" s="77"/>
    </row>
    <row r="182">
      <c r="B182" s="77"/>
      <c r="C182" s="77"/>
      <c r="D182" s="77"/>
      <c r="E182" s="77"/>
      <c r="F182" s="77"/>
    </row>
    <row r="183">
      <c r="B183" s="77"/>
      <c r="C183" s="77"/>
      <c r="D183" s="77"/>
      <c r="E183" s="77"/>
      <c r="F183" s="77"/>
    </row>
    <row r="184">
      <c r="B184" s="77"/>
      <c r="C184" s="77"/>
      <c r="D184" s="77"/>
      <c r="E184" s="77"/>
      <c r="F184" s="77"/>
    </row>
    <row r="185">
      <c r="B185" s="77"/>
      <c r="C185" s="77"/>
      <c r="D185" s="77"/>
      <c r="E185" s="77"/>
      <c r="F185" s="77"/>
    </row>
    <row r="186">
      <c r="B186" s="77"/>
      <c r="C186" s="77"/>
      <c r="D186" s="77"/>
      <c r="E186" s="77"/>
      <c r="F186" s="77"/>
    </row>
    <row r="187">
      <c r="B187" s="77"/>
      <c r="C187" s="77"/>
      <c r="D187" s="77"/>
      <c r="E187" s="77"/>
      <c r="F187" s="77"/>
    </row>
    <row r="188">
      <c r="B188" s="77"/>
      <c r="C188" s="77"/>
      <c r="D188" s="77"/>
      <c r="E188" s="77"/>
      <c r="F188" s="77"/>
    </row>
    <row r="189">
      <c r="B189" s="77"/>
      <c r="C189" s="77"/>
      <c r="D189" s="77"/>
      <c r="E189" s="77"/>
      <c r="F189" s="77"/>
    </row>
    <row r="190">
      <c r="B190" s="77"/>
      <c r="C190" s="77"/>
      <c r="D190" s="77"/>
      <c r="E190" s="77"/>
      <c r="F190" s="77"/>
    </row>
    <row r="191">
      <c r="B191" s="77"/>
      <c r="C191" s="77"/>
      <c r="D191" s="77"/>
      <c r="E191" s="77"/>
      <c r="F191" s="77"/>
    </row>
    <row r="192">
      <c r="B192" s="77"/>
      <c r="C192" s="77"/>
      <c r="D192" s="77"/>
      <c r="E192" s="77"/>
      <c r="F192" s="77"/>
    </row>
    <row r="193">
      <c r="B193" s="77"/>
      <c r="C193" s="77"/>
      <c r="D193" s="77"/>
      <c r="E193" s="77"/>
      <c r="F193" s="77"/>
    </row>
    <row r="194">
      <c r="B194" s="77"/>
      <c r="C194" s="77"/>
      <c r="D194" s="77"/>
      <c r="E194" s="77"/>
      <c r="F194" s="77"/>
    </row>
    <row r="195">
      <c r="B195" s="77"/>
      <c r="C195" s="77"/>
      <c r="D195" s="77"/>
      <c r="E195" s="77"/>
      <c r="F195" s="77"/>
    </row>
    <row r="196">
      <c r="B196" s="77"/>
      <c r="C196" s="77"/>
      <c r="D196" s="77"/>
      <c r="E196" s="77"/>
      <c r="F196" s="77"/>
    </row>
    <row r="197">
      <c r="B197" s="77"/>
      <c r="C197" s="77"/>
      <c r="D197" s="77"/>
      <c r="E197" s="77"/>
      <c r="F197" s="77"/>
    </row>
    <row r="198">
      <c r="B198" s="77"/>
      <c r="C198" s="77"/>
      <c r="D198" s="77"/>
      <c r="E198" s="77"/>
      <c r="F198" s="77"/>
    </row>
    <row r="199">
      <c r="B199" s="77"/>
      <c r="C199" s="77"/>
      <c r="D199" s="77"/>
      <c r="E199" s="77"/>
      <c r="F199" s="77"/>
    </row>
    <row r="200">
      <c r="B200" s="77"/>
      <c r="C200" s="77"/>
      <c r="D200" s="77"/>
      <c r="E200" s="77"/>
      <c r="F200" s="77"/>
    </row>
    <row r="201">
      <c r="B201" s="77"/>
      <c r="C201" s="77"/>
      <c r="D201" s="77"/>
      <c r="E201" s="77"/>
      <c r="F201" s="77"/>
    </row>
    <row r="202">
      <c r="B202" s="77"/>
      <c r="C202" s="77"/>
      <c r="D202" s="77"/>
      <c r="E202" s="77"/>
      <c r="F202" s="77"/>
    </row>
    <row r="203">
      <c r="B203" s="77"/>
      <c r="C203" s="77"/>
      <c r="D203" s="77"/>
      <c r="E203" s="77"/>
      <c r="F203" s="77"/>
    </row>
    <row r="204">
      <c r="B204" s="77"/>
      <c r="C204" s="77"/>
      <c r="D204" s="77"/>
      <c r="E204" s="77"/>
      <c r="F204" s="77"/>
    </row>
    <row r="205">
      <c r="B205" s="77"/>
      <c r="C205" s="77"/>
      <c r="D205" s="77"/>
      <c r="E205" s="77"/>
      <c r="F205" s="77"/>
    </row>
    <row r="206">
      <c r="B206" s="77"/>
      <c r="C206" s="77"/>
      <c r="D206" s="77"/>
      <c r="E206" s="77"/>
      <c r="F206" s="77"/>
    </row>
    <row r="207">
      <c r="B207" s="77"/>
      <c r="C207" s="77"/>
      <c r="D207" s="77"/>
      <c r="E207" s="77"/>
      <c r="F207" s="77"/>
    </row>
    <row r="208">
      <c r="B208" s="77"/>
      <c r="C208" s="77"/>
      <c r="D208" s="77"/>
      <c r="E208" s="77"/>
      <c r="F208" s="77"/>
    </row>
    <row r="209">
      <c r="B209" s="77"/>
      <c r="C209" s="77"/>
      <c r="D209" s="77"/>
      <c r="E209" s="77"/>
      <c r="F209" s="77"/>
    </row>
    <row r="210">
      <c r="B210" s="77"/>
      <c r="C210" s="77"/>
      <c r="D210" s="77"/>
      <c r="E210" s="77"/>
      <c r="F210" s="77"/>
    </row>
    <row r="211">
      <c r="B211" s="77"/>
      <c r="C211" s="77"/>
      <c r="D211" s="77"/>
      <c r="E211" s="77"/>
      <c r="F211" s="77"/>
    </row>
    <row r="212">
      <c r="B212" s="77"/>
      <c r="C212" s="77"/>
      <c r="D212" s="77"/>
      <c r="E212" s="77"/>
      <c r="F212" s="77"/>
    </row>
    <row r="213">
      <c r="B213" s="77"/>
      <c r="C213" s="77"/>
      <c r="D213" s="77"/>
      <c r="E213" s="77"/>
      <c r="F213" s="77"/>
    </row>
    <row r="214">
      <c r="B214" s="77"/>
      <c r="C214" s="77"/>
      <c r="D214" s="77"/>
      <c r="E214" s="77"/>
      <c r="F214" s="77"/>
    </row>
    <row r="215">
      <c r="B215" s="77"/>
      <c r="C215" s="77"/>
      <c r="D215" s="77"/>
      <c r="E215" s="77"/>
      <c r="F215" s="77"/>
    </row>
    <row r="216">
      <c r="B216" s="77"/>
      <c r="C216" s="77"/>
      <c r="D216" s="77"/>
      <c r="E216" s="77"/>
      <c r="F216" s="77"/>
    </row>
    <row r="217">
      <c r="B217" s="77"/>
      <c r="C217" s="77"/>
      <c r="D217" s="77"/>
      <c r="E217" s="77"/>
      <c r="F217" s="77"/>
    </row>
    <row r="218">
      <c r="B218" s="77"/>
      <c r="C218" s="77"/>
      <c r="D218" s="77"/>
      <c r="E218" s="77"/>
      <c r="F218" s="77"/>
    </row>
    <row r="219">
      <c r="B219" s="77"/>
      <c r="C219" s="77"/>
      <c r="D219" s="77"/>
      <c r="E219" s="77"/>
      <c r="F219" s="77"/>
    </row>
    <row r="220">
      <c r="B220" s="77"/>
      <c r="C220" s="77"/>
      <c r="D220" s="77"/>
      <c r="E220" s="77"/>
      <c r="F220" s="77"/>
    </row>
    <row r="221">
      <c r="B221" s="77"/>
      <c r="C221" s="77"/>
      <c r="D221" s="77"/>
      <c r="E221" s="77"/>
      <c r="F221" s="77"/>
    </row>
    <row r="222">
      <c r="B222" s="77"/>
      <c r="C222" s="77"/>
      <c r="D222" s="77"/>
      <c r="E222" s="77"/>
      <c r="F222" s="77"/>
    </row>
    <row r="223">
      <c r="B223" s="77"/>
      <c r="C223" s="77"/>
      <c r="D223" s="77"/>
      <c r="E223" s="77"/>
      <c r="F223" s="77"/>
    </row>
    <row r="224">
      <c r="B224" s="77"/>
      <c r="C224" s="77"/>
      <c r="D224" s="77"/>
      <c r="E224" s="77"/>
      <c r="F224" s="77"/>
    </row>
    <row r="225">
      <c r="B225" s="77"/>
      <c r="C225" s="77"/>
      <c r="D225" s="77"/>
      <c r="E225" s="77"/>
      <c r="F225" s="77"/>
    </row>
    <row r="226">
      <c r="B226" s="77"/>
      <c r="C226" s="77"/>
      <c r="D226" s="77"/>
      <c r="E226" s="77"/>
      <c r="F226" s="77"/>
    </row>
    <row r="227">
      <c r="B227" s="77"/>
      <c r="C227" s="77"/>
      <c r="D227" s="77"/>
      <c r="E227" s="77"/>
      <c r="F227" s="77"/>
    </row>
    <row r="228">
      <c r="B228" s="77"/>
      <c r="C228" s="77"/>
      <c r="D228" s="77"/>
      <c r="E228" s="77"/>
      <c r="F228" s="77"/>
    </row>
    <row r="229">
      <c r="B229" s="77"/>
      <c r="C229" s="77"/>
      <c r="D229" s="77"/>
      <c r="E229" s="77"/>
      <c r="F229" s="77"/>
    </row>
    <row r="230">
      <c r="B230" s="77"/>
      <c r="C230" s="77"/>
      <c r="D230" s="77"/>
      <c r="E230" s="77"/>
      <c r="F230" s="77"/>
    </row>
    <row r="231">
      <c r="B231" s="77"/>
      <c r="C231" s="77"/>
      <c r="D231" s="77"/>
      <c r="E231" s="77"/>
      <c r="F231" s="77"/>
    </row>
    <row r="232">
      <c r="B232" s="77"/>
      <c r="C232" s="77"/>
      <c r="D232" s="77"/>
      <c r="E232" s="77"/>
      <c r="F232" s="77"/>
    </row>
    <row r="233">
      <c r="B233" s="77"/>
      <c r="C233" s="77"/>
      <c r="D233" s="77"/>
      <c r="E233" s="77"/>
      <c r="F233" s="77"/>
    </row>
    <row r="234">
      <c r="B234" s="77"/>
      <c r="C234" s="77"/>
      <c r="D234" s="77"/>
      <c r="E234" s="77"/>
      <c r="F234" s="77"/>
    </row>
    <row r="235">
      <c r="B235" s="77"/>
      <c r="C235" s="77"/>
      <c r="D235" s="77"/>
      <c r="E235" s="77"/>
      <c r="F235" s="77"/>
    </row>
    <row r="236">
      <c r="B236" s="77"/>
      <c r="C236" s="77"/>
      <c r="D236" s="77"/>
      <c r="E236" s="77"/>
      <c r="F236" s="77"/>
    </row>
    <row r="237">
      <c r="B237" s="77"/>
      <c r="C237" s="77"/>
      <c r="D237" s="77"/>
      <c r="E237" s="77"/>
      <c r="F237" s="77"/>
    </row>
    <row r="238">
      <c r="B238" s="77"/>
      <c r="C238" s="77"/>
      <c r="D238" s="77"/>
      <c r="E238" s="77"/>
      <c r="F238" s="77"/>
    </row>
    <row r="239">
      <c r="B239" s="77"/>
      <c r="C239" s="77"/>
      <c r="D239" s="77"/>
      <c r="E239" s="77"/>
      <c r="F239" s="77"/>
    </row>
    <row r="240">
      <c r="B240" s="77"/>
      <c r="C240" s="77"/>
      <c r="D240" s="77"/>
      <c r="E240" s="77"/>
      <c r="F240" s="77"/>
    </row>
    <row r="241">
      <c r="B241" s="77"/>
      <c r="C241" s="77"/>
      <c r="D241" s="77"/>
      <c r="E241" s="77"/>
      <c r="F241" s="77"/>
    </row>
    <row r="242">
      <c r="B242" s="77"/>
      <c r="C242" s="77"/>
      <c r="D242" s="77"/>
      <c r="E242" s="77"/>
      <c r="F242" s="77"/>
    </row>
    <row r="243">
      <c r="B243" s="77"/>
      <c r="C243" s="77"/>
      <c r="D243" s="77"/>
      <c r="E243" s="77"/>
      <c r="F243" s="77"/>
    </row>
    <row r="244">
      <c r="B244" s="77"/>
      <c r="C244" s="77"/>
      <c r="D244" s="77"/>
      <c r="E244" s="77"/>
      <c r="F244" s="77"/>
    </row>
    <row r="245">
      <c r="B245" s="77"/>
      <c r="C245" s="77"/>
      <c r="D245" s="77"/>
      <c r="E245" s="77"/>
      <c r="F245" s="77"/>
    </row>
    <row r="246">
      <c r="B246" s="77"/>
      <c r="C246" s="77"/>
      <c r="D246" s="77"/>
      <c r="E246" s="77"/>
      <c r="F246" s="77"/>
    </row>
    <row r="247">
      <c r="B247" s="77"/>
      <c r="C247" s="77"/>
      <c r="D247" s="77"/>
      <c r="E247" s="77"/>
      <c r="F247" s="77"/>
    </row>
    <row r="248">
      <c r="B248" s="77"/>
      <c r="C248" s="77"/>
      <c r="D248" s="77"/>
      <c r="E248" s="77"/>
      <c r="F248" s="77"/>
    </row>
    <row r="249">
      <c r="B249" s="77"/>
      <c r="C249" s="77"/>
      <c r="D249" s="77"/>
      <c r="E249" s="77"/>
      <c r="F249" s="77"/>
    </row>
    <row r="250">
      <c r="B250" s="77"/>
      <c r="C250" s="77"/>
      <c r="D250" s="77"/>
      <c r="E250" s="77"/>
      <c r="F250" s="77"/>
    </row>
    <row r="251">
      <c r="B251" s="77"/>
      <c r="C251" s="77"/>
      <c r="D251" s="77"/>
      <c r="E251" s="77"/>
      <c r="F251" s="77"/>
    </row>
    <row r="252">
      <c r="B252" s="77"/>
      <c r="C252" s="77"/>
      <c r="D252" s="77"/>
      <c r="E252" s="77"/>
      <c r="F252" s="77"/>
    </row>
    <row r="253">
      <c r="B253" s="77"/>
      <c r="C253" s="77"/>
      <c r="D253" s="77"/>
      <c r="E253" s="77"/>
      <c r="F253" s="77"/>
    </row>
    <row r="254">
      <c r="B254" s="77"/>
      <c r="C254" s="77"/>
      <c r="D254" s="77"/>
      <c r="E254" s="77"/>
      <c r="F254" s="77"/>
    </row>
    <row r="255">
      <c r="B255" s="77"/>
      <c r="C255" s="77"/>
      <c r="D255" s="77"/>
      <c r="E255" s="77"/>
      <c r="F255" s="77"/>
    </row>
    <row r="256">
      <c r="B256" s="77"/>
      <c r="C256" s="77"/>
      <c r="D256" s="77"/>
      <c r="E256" s="77"/>
      <c r="F256" s="77"/>
    </row>
    <row r="257">
      <c r="B257" s="77"/>
      <c r="C257" s="77"/>
      <c r="D257" s="77"/>
      <c r="E257" s="77"/>
      <c r="F257" s="77"/>
    </row>
    <row r="258">
      <c r="B258" s="77"/>
      <c r="C258" s="77"/>
      <c r="D258" s="77"/>
      <c r="E258" s="77"/>
      <c r="F258" s="77"/>
    </row>
    <row r="259">
      <c r="B259" s="77"/>
      <c r="C259" s="77"/>
      <c r="D259" s="77"/>
      <c r="E259" s="77"/>
      <c r="F259" s="77"/>
    </row>
    <row r="260">
      <c r="B260" s="77"/>
      <c r="C260" s="77"/>
      <c r="D260" s="77"/>
      <c r="E260" s="77"/>
      <c r="F260" s="77"/>
    </row>
    <row r="261">
      <c r="B261" s="77"/>
      <c r="C261" s="77"/>
      <c r="D261" s="77"/>
      <c r="E261" s="77"/>
      <c r="F261" s="77"/>
    </row>
    <row r="262">
      <c r="B262" s="77"/>
      <c r="C262" s="77"/>
      <c r="D262" s="77"/>
      <c r="E262" s="77"/>
      <c r="F262" s="77"/>
    </row>
    <row r="263">
      <c r="B263" s="77"/>
      <c r="C263" s="77"/>
      <c r="D263" s="77"/>
      <c r="E263" s="77"/>
      <c r="F263" s="77"/>
    </row>
    <row r="264">
      <c r="B264" s="77"/>
      <c r="C264" s="77"/>
      <c r="D264" s="77"/>
      <c r="E264" s="77"/>
      <c r="F264" s="77"/>
    </row>
    <row r="265">
      <c r="B265" s="77"/>
      <c r="C265" s="77"/>
      <c r="D265" s="77"/>
      <c r="E265" s="77"/>
      <c r="F265" s="77"/>
    </row>
    <row r="266">
      <c r="B266" s="77"/>
      <c r="C266" s="77"/>
      <c r="D266" s="77"/>
      <c r="E266" s="77"/>
      <c r="F266" s="77"/>
    </row>
    <row r="267">
      <c r="B267" s="77"/>
      <c r="C267" s="77"/>
      <c r="D267" s="77"/>
      <c r="E267" s="77"/>
      <c r="F267" s="77"/>
    </row>
    <row r="268">
      <c r="B268" s="77"/>
      <c r="C268" s="77"/>
      <c r="D268" s="77"/>
      <c r="E268" s="77"/>
      <c r="F268" s="77"/>
    </row>
    <row r="269">
      <c r="B269" s="77"/>
      <c r="C269" s="77"/>
      <c r="D269" s="77"/>
      <c r="E269" s="77"/>
      <c r="F269" s="77"/>
    </row>
    <row r="270">
      <c r="B270" s="77"/>
      <c r="C270" s="77"/>
      <c r="D270" s="77"/>
      <c r="E270" s="77"/>
      <c r="F270" s="77"/>
    </row>
    <row r="271">
      <c r="B271" s="77"/>
      <c r="C271" s="77"/>
      <c r="D271" s="77"/>
      <c r="E271" s="77"/>
      <c r="F271" s="77"/>
    </row>
    <row r="272">
      <c r="B272" s="77"/>
      <c r="C272" s="77"/>
      <c r="D272" s="77"/>
      <c r="E272" s="77"/>
      <c r="F272" s="77"/>
    </row>
    <row r="273">
      <c r="B273" s="77"/>
      <c r="C273" s="77"/>
      <c r="D273" s="77"/>
      <c r="E273" s="77"/>
      <c r="F273" s="77"/>
    </row>
    <row r="274">
      <c r="B274" s="77"/>
      <c r="C274" s="77"/>
      <c r="D274" s="77"/>
      <c r="E274" s="77"/>
      <c r="F274" s="77"/>
    </row>
    <row r="275">
      <c r="B275" s="77"/>
      <c r="C275" s="77"/>
      <c r="D275" s="77"/>
      <c r="E275" s="77"/>
      <c r="F275" s="77"/>
    </row>
    <row r="276">
      <c r="B276" s="77"/>
      <c r="C276" s="77"/>
      <c r="D276" s="77"/>
      <c r="E276" s="77"/>
      <c r="F276" s="77"/>
    </row>
    <row r="277">
      <c r="B277" s="77"/>
      <c r="C277" s="77"/>
      <c r="D277" s="77"/>
      <c r="E277" s="77"/>
      <c r="F277" s="77"/>
    </row>
    <row r="278">
      <c r="B278" s="77"/>
      <c r="C278" s="77"/>
      <c r="D278" s="77"/>
      <c r="E278" s="77"/>
      <c r="F278" s="77"/>
    </row>
    <row r="279">
      <c r="B279" s="77"/>
      <c r="C279" s="77"/>
      <c r="D279" s="77"/>
      <c r="E279" s="77"/>
      <c r="F279" s="77"/>
    </row>
    <row r="280">
      <c r="B280" s="77"/>
      <c r="C280" s="77"/>
      <c r="D280" s="77"/>
      <c r="E280" s="77"/>
      <c r="F280" s="77"/>
    </row>
    <row r="281">
      <c r="B281" s="77"/>
      <c r="C281" s="77"/>
      <c r="D281" s="77"/>
      <c r="E281" s="77"/>
      <c r="F281" s="77"/>
    </row>
    <row r="282">
      <c r="B282" s="77"/>
      <c r="C282" s="77"/>
      <c r="D282" s="77"/>
      <c r="E282" s="77"/>
      <c r="F282" s="77"/>
    </row>
    <row r="283">
      <c r="B283" s="77"/>
      <c r="C283" s="77"/>
      <c r="D283" s="77"/>
      <c r="E283" s="77"/>
      <c r="F283" s="77"/>
    </row>
    <row r="284">
      <c r="B284" s="77"/>
      <c r="C284" s="77"/>
      <c r="D284" s="77"/>
      <c r="E284" s="77"/>
      <c r="F284" s="77"/>
    </row>
    <row r="285">
      <c r="B285" s="77"/>
      <c r="C285" s="77"/>
      <c r="D285" s="77"/>
      <c r="E285" s="77"/>
      <c r="F285" s="77"/>
    </row>
    <row r="286">
      <c r="B286" s="77"/>
      <c r="C286" s="77"/>
      <c r="D286" s="77"/>
      <c r="E286" s="77"/>
      <c r="F286" s="77"/>
    </row>
    <row r="287">
      <c r="B287" s="77"/>
      <c r="C287" s="77"/>
      <c r="D287" s="77"/>
      <c r="E287" s="77"/>
      <c r="F287" s="77"/>
    </row>
    <row r="288">
      <c r="B288" s="77"/>
      <c r="C288" s="77"/>
      <c r="D288" s="77"/>
      <c r="E288" s="77"/>
      <c r="F288" s="77"/>
    </row>
    <row r="289">
      <c r="B289" s="77"/>
      <c r="C289" s="77"/>
      <c r="D289" s="77"/>
      <c r="E289" s="77"/>
      <c r="F289" s="77"/>
    </row>
    <row r="290">
      <c r="B290" s="77"/>
      <c r="C290" s="77"/>
      <c r="D290" s="77"/>
      <c r="E290" s="77"/>
      <c r="F290" s="77"/>
    </row>
    <row r="291">
      <c r="B291" s="77"/>
      <c r="C291" s="77"/>
      <c r="D291" s="77"/>
      <c r="E291" s="77"/>
      <c r="F291" s="77"/>
    </row>
    <row r="292">
      <c r="B292" s="77"/>
      <c r="C292" s="77"/>
      <c r="D292" s="77"/>
      <c r="E292" s="77"/>
      <c r="F292" s="77"/>
    </row>
    <row r="293">
      <c r="B293" s="77"/>
      <c r="C293" s="77"/>
      <c r="D293" s="77"/>
      <c r="E293" s="77"/>
      <c r="F293" s="77"/>
    </row>
    <row r="294">
      <c r="B294" s="77"/>
      <c r="C294" s="77"/>
      <c r="D294" s="77"/>
      <c r="E294" s="77"/>
      <c r="F294" s="77"/>
    </row>
    <row r="295">
      <c r="B295" s="77"/>
      <c r="C295" s="77"/>
      <c r="D295" s="77"/>
      <c r="E295" s="77"/>
      <c r="F295" s="77"/>
    </row>
    <row r="296">
      <c r="B296" s="77"/>
      <c r="C296" s="77"/>
      <c r="D296" s="77"/>
      <c r="E296" s="77"/>
      <c r="F296" s="77"/>
    </row>
    <row r="297">
      <c r="B297" s="77"/>
      <c r="C297" s="77"/>
      <c r="D297" s="77"/>
      <c r="E297" s="77"/>
      <c r="F297" s="77"/>
    </row>
    <row r="298">
      <c r="B298" s="77"/>
      <c r="C298" s="77"/>
      <c r="D298" s="77"/>
      <c r="E298" s="77"/>
      <c r="F298" s="77"/>
    </row>
    <row r="299">
      <c r="B299" s="77"/>
      <c r="C299" s="77"/>
      <c r="D299" s="77"/>
      <c r="E299" s="77"/>
      <c r="F299" s="77"/>
    </row>
    <row r="300">
      <c r="B300" s="77"/>
      <c r="C300" s="77"/>
      <c r="D300" s="77"/>
      <c r="E300" s="77"/>
      <c r="F300" s="77"/>
    </row>
    <row r="301">
      <c r="B301" s="77"/>
      <c r="C301" s="77"/>
      <c r="D301" s="77"/>
      <c r="E301" s="77"/>
      <c r="F301" s="77"/>
    </row>
    <row r="302">
      <c r="B302" s="77"/>
      <c r="C302" s="77"/>
      <c r="D302" s="77"/>
      <c r="E302" s="77"/>
      <c r="F302" s="77"/>
    </row>
    <row r="303">
      <c r="B303" s="77"/>
      <c r="C303" s="77"/>
      <c r="D303" s="77"/>
      <c r="E303" s="77"/>
      <c r="F303" s="77"/>
    </row>
    <row r="304">
      <c r="B304" s="77"/>
      <c r="C304" s="77"/>
      <c r="D304" s="77"/>
      <c r="E304" s="77"/>
      <c r="F304" s="77"/>
    </row>
    <row r="305">
      <c r="B305" s="77"/>
      <c r="C305" s="77"/>
      <c r="D305" s="77"/>
      <c r="E305" s="77"/>
      <c r="F305" s="77"/>
    </row>
    <row r="306">
      <c r="B306" s="77"/>
      <c r="C306" s="77"/>
      <c r="D306" s="77"/>
      <c r="E306" s="77"/>
      <c r="F306" s="77"/>
    </row>
    <row r="307">
      <c r="B307" s="77"/>
      <c r="C307" s="77"/>
      <c r="D307" s="77"/>
      <c r="E307" s="77"/>
      <c r="F307" s="77"/>
    </row>
    <row r="308">
      <c r="B308" s="77"/>
      <c r="C308" s="77"/>
      <c r="D308" s="77"/>
      <c r="E308" s="77"/>
      <c r="F308" s="77"/>
    </row>
    <row r="309">
      <c r="B309" s="77"/>
      <c r="C309" s="77"/>
      <c r="D309" s="77"/>
      <c r="E309" s="77"/>
      <c r="F309" s="77"/>
    </row>
    <row r="310">
      <c r="B310" s="77"/>
      <c r="C310" s="77"/>
      <c r="D310" s="77"/>
      <c r="E310" s="77"/>
      <c r="F310" s="77"/>
    </row>
    <row r="311">
      <c r="B311" s="77"/>
      <c r="C311" s="77"/>
      <c r="D311" s="77"/>
      <c r="E311" s="77"/>
      <c r="F311" s="77"/>
    </row>
    <row r="312">
      <c r="B312" s="77"/>
      <c r="C312" s="77"/>
      <c r="D312" s="77"/>
      <c r="E312" s="77"/>
      <c r="F312" s="77"/>
    </row>
    <row r="313">
      <c r="B313" s="77"/>
      <c r="C313" s="77"/>
      <c r="D313" s="77"/>
      <c r="E313" s="77"/>
      <c r="F313" s="77"/>
    </row>
    <row r="314">
      <c r="B314" s="77"/>
      <c r="C314" s="77"/>
      <c r="D314" s="77"/>
      <c r="E314" s="77"/>
      <c r="F314" s="77"/>
    </row>
    <row r="315">
      <c r="B315" s="77"/>
      <c r="C315" s="77"/>
      <c r="D315" s="77"/>
      <c r="E315" s="77"/>
      <c r="F315" s="77"/>
    </row>
    <row r="316">
      <c r="B316" s="77"/>
      <c r="C316" s="77"/>
      <c r="D316" s="77"/>
      <c r="E316" s="77"/>
      <c r="F316" s="77"/>
    </row>
    <row r="317">
      <c r="B317" s="77"/>
      <c r="C317" s="77"/>
      <c r="D317" s="77"/>
      <c r="E317" s="77"/>
      <c r="F317" s="77"/>
    </row>
    <row r="318">
      <c r="B318" s="77"/>
      <c r="C318" s="77"/>
      <c r="D318" s="77"/>
      <c r="E318" s="77"/>
      <c r="F318" s="77"/>
    </row>
    <row r="319">
      <c r="B319" s="77"/>
      <c r="C319" s="77"/>
      <c r="D319" s="77"/>
      <c r="E319" s="77"/>
      <c r="F319" s="77"/>
    </row>
    <row r="320">
      <c r="B320" s="77"/>
      <c r="C320" s="77"/>
      <c r="D320" s="77"/>
      <c r="E320" s="77"/>
      <c r="F320" s="77"/>
    </row>
    <row r="321">
      <c r="B321" s="77"/>
      <c r="C321" s="77"/>
      <c r="D321" s="77"/>
      <c r="E321" s="77"/>
      <c r="F321" s="77"/>
    </row>
    <row r="322">
      <c r="B322" s="77"/>
      <c r="C322" s="77"/>
      <c r="D322" s="77"/>
      <c r="E322" s="77"/>
      <c r="F322" s="77"/>
    </row>
    <row r="323">
      <c r="B323" s="77"/>
      <c r="C323" s="77"/>
      <c r="D323" s="77"/>
      <c r="E323" s="77"/>
      <c r="F323" s="77"/>
    </row>
    <row r="324">
      <c r="B324" s="77"/>
      <c r="C324" s="77"/>
      <c r="D324" s="77"/>
      <c r="E324" s="77"/>
      <c r="F324" s="77"/>
    </row>
    <row r="325">
      <c r="B325" s="77"/>
      <c r="C325" s="77"/>
      <c r="D325" s="77"/>
      <c r="E325" s="77"/>
      <c r="F325" s="77"/>
    </row>
    <row r="326">
      <c r="B326" s="77"/>
      <c r="C326" s="77"/>
      <c r="D326" s="77"/>
      <c r="E326" s="77"/>
      <c r="F326" s="77"/>
    </row>
    <row r="327">
      <c r="B327" s="77"/>
      <c r="C327" s="77"/>
      <c r="D327" s="77"/>
      <c r="E327" s="77"/>
      <c r="F327" s="77"/>
    </row>
    <row r="328">
      <c r="B328" s="77"/>
      <c r="C328" s="77"/>
      <c r="D328" s="77"/>
      <c r="E328" s="77"/>
      <c r="F328" s="77"/>
    </row>
    <row r="329">
      <c r="B329" s="77"/>
      <c r="C329" s="77"/>
      <c r="D329" s="77"/>
      <c r="E329" s="77"/>
      <c r="F329" s="77"/>
    </row>
    <row r="330">
      <c r="B330" s="77"/>
      <c r="C330" s="77"/>
      <c r="D330" s="77"/>
      <c r="E330" s="77"/>
      <c r="F330" s="77"/>
    </row>
    <row r="331">
      <c r="B331" s="77"/>
      <c r="C331" s="77"/>
      <c r="D331" s="77"/>
      <c r="E331" s="77"/>
      <c r="F331" s="77"/>
    </row>
    <row r="332">
      <c r="B332" s="77"/>
      <c r="C332" s="77"/>
      <c r="D332" s="77"/>
      <c r="E332" s="77"/>
      <c r="F332" s="77"/>
    </row>
    <row r="333">
      <c r="B333" s="77"/>
      <c r="C333" s="77"/>
      <c r="D333" s="77"/>
      <c r="E333" s="77"/>
      <c r="F333" s="77"/>
    </row>
    <row r="334">
      <c r="B334" s="77"/>
      <c r="C334" s="77"/>
      <c r="D334" s="77"/>
      <c r="E334" s="77"/>
      <c r="F334" s="77"/>
    </row>
    <row r="335">
      <c r="B335" s="77"/>
      <c r="C335" s="77"/>
      <c r="D335" s="77"/>
      <c r="E335" s="77"/>
      <c r="F335" s="77"/>
    </row>
    <row r="336">
      <c r="B336" s="77"/>
      <c r="C336" s="77"/>
      <c r="D336" s="77"/>
      <c r="E336" s="77"/>
      <c r="F336" s="77"/>
    </row>
    <row r="337">
      <c r="B337" s="77"/>
      <c r="C337" s="77"/>
      <c r="D337" s="77"/>
      <c r="E337" s="77"/>
      <c r="F337" s="77"/>
    </row>
    <row r="338">
      <c r="B338" s="77"/>
      <c r="C338" s="77"/>
      <c r="D338" s="77"/>
      <c r="E338" s="77"/>
      <c r="F338" s="77"/>
    </row>
    <row r="339">
      <c r="B339" s="77"/>
      <c r="C339" s="77"/>
      <c r="D339" s="77"/>
      <c r="E339" s="77"/>
      <c r="F339" s="77"/>
    </row>
    <row r="340">
      <c r="B340" s="77"/>
      <c r="C340" s="77"/>
      <c r="D340" s="77"/>
      <c r="E340" s="77"/>
      <c r="F340" s="77"/>
    </row>
    <row r="341">
      <c r="B341" s="77"/>
      <c r="C341" s="77"/>
      <c r="D341" s="77"/>
      <c r="E341" s="77"/>
      <c r="F341" s="77"/>
    </row>
    <row r="342">
      <c r="B342" s="77"/>
      <c r="C342" s="77"/>
      <c r="D342" s="77"/>
      <c r="E342" s="77"/>
      <c r="F342" s="77"/>
    </row>
    <row r="343">
      <c r="B343" s="77"/>
      <c r="C343" s="77"/>
      <c r="D343" s="77"/>
      <c r="E343" s="77"/>
      <c r="F343" s="77"/>
    </row>
    <row r="344">
      <c r="B344" s="77"/>
      <c r="C344" s="77"/>
      <c r="D344" s="77"/>
      <c r="E344" s="77"/>
      <c r="F344" s="77"/>
    </row>
    <row r="345">
      <c r="B345" s="77"/>
      <c r="C345" s="77"/>
      <c r="D345" s="77"/>
      <c r="E345" s="77"/>
      <c r="F345" s="77"/>
    </row>
    <row r="346">
      <c r="B346" s="77"/>
      <c r="C346" s="77"/>
      <c r="D346" s="77"/>
      <c r="E346" s="77"/>
      <c r="F346" s="77"/>
    </row>
    <row r="347">
      <c r="B347" s="77"/>
      <c r="C347" s="77"/>
      <c r="D347" s="77"/>
      <c r="E347" s="77"/>
      <c r="F347" s="77"/>
    </row>
    <row r="348">
      <c r="B348" s="77"/>
      <c r="C348" s="77"/>
      <c r="D348" s="77"/>
      <c r="E348" s="77"/>
      <c r="F348" s="77"/>
    </row>
    <row r="349">
      <c r="B349" s="77"/>
      <c r="C349" s="77"/>
      <c r="D349" s="77"/>
      <c r="E349" s="77"/>
      <c r="F349" s="77"/>
    </row>
    <row r="350">
      <c r="B350" s="77"/>
      <c r="C350" s="77"/>
      <c r="D350" s="77"/>
      <c r="E350" s="77"/>
      <c r="F350" s="77"/>
    </row>
    <row r="351">
      <c r="B351" s="77"/>
      <c r="C351" s="77"/>
      <c r="D351" s="77"/>
      <c r="E351" s="77"/>
      <c r="F351" s="77"/>
    </row>
    <row r="352">
      <c r="B352" s="77"/>
      <c r="C352" s="77"/>
      <c r="D352" s="77"/>
      <c r="E352" s="77"/>
      <c r="F352" s="77"/>
    </row>
    <row r="353">
      <c r="B353" s="77"/>
      <c r="C353" s="77"/>
      <c r="D353" s="77"/>
      <c r="E353" s="77"/>
      <c r="F353" s="77"/>
    </row>
    <row r="354">
      <c r="B354" s="77"/>
      <c r="C354" s="77"/>
      <c r="D354" s="77"/>
      <c r="E354" s="77"/>
      <c r="F354" s="77"/>
    </row>
    <row r="355">
      <c r="B355" s="77"/>
      <c r="C355" s="77"/>
      <c r="D355" s="77"/>
      <c r="E355" s="77"/>
      <c r="F355" s="77"/>
    </row>
    <row r="356">
      <c r="B356" s="77"/>
      <c r="C356" s="77"/>
      <c r="D356" s="77"/>
      <c r="E356" s="77"/>
      <c r="F356" s="77"/>
    </row>
    <row r="357">
      <c r="B357" s="77"/>
      <c r="C357" s="77"/>
      <c r="D357" s="77"/>
      <c r="E357" s="77"/>
      <c r="F357" s="77"/>
    </row>
    <row r="358">
      <c r="B358" s="77"/>
      <c r="C358" s="77"/>
      <c r="D358" s="77"/>
      <c r="E358" s="77"/>
      <c r="F358" s="77"/>
    </row>
    <row r="359">
      <c r="B359" s="77"/>
      <c r="C359" s="77"/>
      <c r="D359" s="77"/>
      <c r="E359" s="77"/>
      <c r="F359" s="77"/>
    </row>
    <row r="360">
      <c r="B360" s="77"/>
      <c r="C360" s="77"/>
      <c r="D360" s="77"/>
      <c r="E360" s="77"/>
      <c r="F360" s="77"/>
    </row>
    <row r="361">
      <c r="B361" s="77"/>
      <c r="C361" s="77"/>
      <c r="D361" s="77"/>
      <c r="E361" s="77"/>
      <c r="F361" s="77"/>
    </row>
    <row r="362">
      <c r="B362" s="77"/>
      <c r="C362" s="77"/>
      <c r="D362" s="77"/>
      <c r="E362" s="77"/>
      <c r="F362" s="77"/>
    </row>
    <row r="363">
      <c r="B363" s="77"/>
      <c r="C363" s="77"/>
      <c r="D363" s="77"/>
      <c r="E363" s="77"/>
      <c r="F363" s="77"/>
    </row>
    <row r="364">
      <c r="B364" s="77"/>
      <c r="C364" s="77"/>
      <c r="D364" s="77"/>
      <c r="E364" s="77"/>
      <c r="F364" s="77"/>
    </row>
    <row r="365">
      <c r="B365" s="77"/>
      <c r="C365" s="77"/>
      <c r="D365" s="77"/>
      <c r="E365" s="77"/>
      <c r="F365" s="77"/>
    </row>
    <row r="366">
      <c r="B366" s="77"/>
      <c r="C366" s="77"/>
      <c r="D366" s="77"/>
      <c r="E366" s="77"/>
      <c r="F366" s="77"/>
    </row>
    <row r="367">
      <c r="B367" s="77"/>
      <c r="C367" s="77"/>
      <c r="D367" s="77"/>
      <c r="E367" s="77"/>
      <c r="F367" s="77"/>
    </row>
    <row r="368">
      <c r="B368" s="77"/>
      <c r="C368" s="77"/>
      <c r="D368" s="77"/>
      <c r="E368" s="77"/>
      <c r="F368" s="77"/>
    </row>
    <row r="369">
      <c r="B369" s="77"/>
      <c r="C369" s="77"/>
      <c r="D369" s="77"/>
      <c r="E369" s="77"/>
      <c r="F369" s="77"/>
    </row>
    <row r="370">
      <c r="B370" s="77"/>
      <c r="C370" s="77"/>
      <c r="D370" s="77"/>
      <c r="E370" s="77"/>
      <c r="F370" s="77"/>
    </row>
    <row r="371">
      <c r="B371" s="77"/>
      <c r="C371" s="77"/>
      <c r="D371" s="77"/>
      <c r="E371" s="77"/>
      <c r="F371" s="77"/>
    </row>
    <row r="372">
      <c r="B372" s="77"/>
      <c r="C372" s="77"/>
      <c r="D372" s="77"/>
      <c r="E372" s="77"/>
      <c r="F372" s="77"/>
    </row>
    <row r="373">
      <c r="B373" s="77"/>
      <c r="C373" s="77"/>
      <c r="D373" s="77"/>
      <c r="E373" s="77"/>
      <c r="F373" s="77"/>
    </row>
    <row r="374">
      <c r="B374" s="77"/>
      <c r="C374" s="77"/>
      <c r="D374" s="77"/>
      <c r="E374" s="77"/>
      <c r="F374" s="77"/>
    </row>
    <row r="375">
      <c r="B375" s="77"/>
      <c r="C375" s="77"/>
      <c r="D375" s="77"/>
      <c r="E375" s="77"/>
      <c r="F375" s="77"/>
    </row>
    <row r="376">
      <c r="B376" s="77"/>
      <c r="C376" s="77"/>
      <c r="D376" s="77"/>
      <c r="E376" s="77"/>
      <c r="F376" s="77"/>
    </row>
    <row r="377">
      <c r="B377" s="77"/>
      <c r="C377" s="77"/>
      <c r="D377" s="77"/>
      <c r="E377" s="77"/>
      <c r="F377" s="77"/>
    </row>
    <row r="378">
      <c r="B378" s="77"/>
      <c r="C378" s="77"/>
      <c r="D378" s="77"/>
      <c r="E378" s="77"/>
      <c r="F378" s="77"/>
    </row>
    <row r="379">
      <c r="B379" s="77"/>
      <c r="C379" s="77"/>
      <c r="D379" s="77"/>
      <c r="E379" s="77"/>
      <c r="F379" s="77"/>
    </row>
    <row r="380">
      <c r="B380" s="77"/>
      <c r="C380" s="77"/>
      <c r="D380" s="77"/>
      <c r="E380" s="77"/>
      <c r="F380" s="77"/>
    </row>
    <row r="381">
      <c r="B381" s="77"/>
      <c r="C381" s="77"/>
      <c r="D381" s="77"/>
      <c r="E381" s="77"/>
      <c r="F381" s="77"/>
    </row>
    <row r="382">
      <c r="B382" s="77"/>
      <c r="C382" s="77"/>
      <c r="D382" s="77"/>
      <c r="E382" s="77"/>
      <c r="F382" s="77"/>
    </row>
    <row r="383">
      <c r="B383" s="77"/>
      <c r="C383" s="77"/>
      <c r="D383" s="77"/>
      <c r="E383" s="77"/>
      <c r="F383" s="77"/>
    </row>
    <row r="384">
      <c r="B384" s="77"/>
      <c r="C384" s="77"/>
      <c r="D384" s="77"/>
      <c r="E384" s="77"/>
      <c r="F384" s="77"/>
    </row>
    <row r="385">
      <c r="B385" s="77"/>
      <c r="C385" s="77"/>
      <c r="D385" s="77"/>
      <c r="E385" s="77"/>
      <c r="F385" s="77"/>
    </row>
    <row r="386">
      <c r="B386" s="77"/>
      <c r="C386" s="77"/>
      <c r="D386" s="77"/>
      <c r="E386" s="77"/>
      <c r="F386" s="77"/>
    </row>
    <row r="387">
      <c r="B387" s="77"/>
      <c r="C387" s="77"/>
      <c r="D387" s="77"/>
      <c r="E387" s="77"/>
      <c r="F387" s="77"/>
    </row>
    <row r="388">
      <c r="B388" s="77"/>
      <c r="C388" s="77"/>
      <c r="D388" s="77"/>
      <c r="E388" s="77"/>
      <c r="F388" s="77"/>
    </row>
    <row r="389">
      <c r="B389" s="77"/>
      <c r="C389" s="77"/>
      <c r="D389" s="77"/>
      <c r="E389" s="77"/>
      <c r="F389" s="77"/>
    </row>
    <row r="390">
      <c r="B390" s="77"/>
      <c r="C390" s="77"/>
      <c r="D390" s="77"/>
      <c r="E390" s="77"/>
      <c r="F390" s="77"/>
    </row>
    <row r="391">
      <c r="B391" s="77"/>
      <c r="C391" s="77"/>
      <c r="D391" s="77"/>
      <c r="E391" s="77"/>
      <c r="F391" s="77"/>
    </row>
    <row r="392">
      <c r="B392" s="77"/>
      <c r="C392" s="77"/>
      <c r="D392" s="77"/>
      <c r="E392" s="77"/>
      <c r="F392" s="77"/>
    </row>
    <row r="393">
      <c r="B393" s="77"/>
      <c r="C393" s="77"/>
      <c r="D393" s="77"/>
      <c r="E393" s="77"/>
      <c r="F393" s="77"/>
    </row>
    <row r="394">
      <c r="B394" s="77"/>
      <c r="C394" s="77"/>
      <c r="D394" s="77"/>
      <c r="E394" s="77"/>
      <c r="F394" s="77"/>
    </row>
    <row r="395">
      <c r="B395" s="77"/>
      <c r="C395" s="77"/>
      <c r="D395" s="77"/>
      <c r="E395" s="77"/>
      <c r="F395" s="77"/>
    </row>
    <row r="396">
      <c r="B396" s="77"/>
      <c r="C396" s="77"/>
      <c r="D396" s="77"/>
      <c r="E396" s="77"/>
      <c r="F396" s="77"/>
    </row>
    <row r="397">
      <c r="B397" s="77"/>
      <c r="C397" s="77"/>
      <c r="D397" s="77"/>
      <c r="E397" s="77"/>
      <c r="F397" s="77"/>
    </row>
    <row r="398">
      <c r="B398" s="77"/>
      <c r="C398" s="77"/>
      <c r="D398" s="77"/>
      <c r="E398" s="77"/>
      <c r="F398" s="77"/>
    </row>
    <row r="399">
      <c r="B399" s="77"/>
      <c r="C399" s="77"/>
      <c r="D399" s="77"/>
      <c r="E399" s="77"/>
      <c r="F399" s="77"/>
    </row>
    <row r="400">
      <c r="B400" s="77"/>
      <c r="C400" s="77"/>
      <c r="D400" s="77"/>
      <c r="E400" s="77"/>
      <c r="F400" s="77"/>
    </row>
    <row r="401">
      <c r="B401" s="77"/>
      <c r="C401" s="77"/>
      <c r="D401" s="77"/>
      <c r="E401" s="77"/>
      <c r="F401" s="77"/>
    </row>
    <row r="402">
      <c r="B402" s="77"/>
      <c r="C402" s="77"/>
      <c r="D402" s="77"/>
      <c r="E402" s="77"/>
      <c r="F402" s="77"/>
    </row>
    <row r="403">
      <c r="B403" s="77"/>
      <c r="C403" s="77"/>
      <c r="D403" s="77"/>
      <c r="E403" s="77"/>
      <c r="F403" s="77"/>
    </row>
    <row r="404">
      <c r="B404" s="77"/>
      <c r="C404" s="77"/>
      <c r="D404" s="77"/>
      <c r="E404" s="77"/>
      <c r="F404" s="77"/>
    </row>
    <row r="405">
      <c r="B405" s="77"/>
      <c r="C405" s="77"/>
      <c r="D405" s="77"/>
      <c r="E405" s="77"/>
      <c r="F405" s="77"/>
    </row>
    <row r="406">
      <c r="B406" s="77"/>
      <c r="C406" s="77"/>
      <c r="D406" s="77"/>
      <c r="E406" s="77"/>
      <c r="F406" s="77"/>
    </row>
    <row r="407">
      <c r="B407" s="77"/>
      <c r="C407" s="77"/>
      <c r="D407" s="77"/>
      <c r="E407" s="77"/>
      <c r="F407" s="77"/>
    </row>
    <row r="408">
      <c r="B408" s="77"/>
      <c r="C408" s="77"/>
      <c r="D408" s="77"/>
      <c r="E408" s="77"/>
      <c r="F408" s="77"/>
    </row>
    <row r="409">
      <c r="B409" s="77"/>
      <c r="C409" s="77"/>
      <c r="D409" s="77"/>
      <c r="E409" s="77"/>
      <c r="F409" s="77"/>
    </row>
    <row r="410">
      <c r="B410" s="77"/>
      <c r="C410" s="77"/>
      <c r="D410" s="77"/>
      <c r="E410" s="77"/>
      <c r="F410" s="77"/>
    </row>
    <row r="411">
      <c r="B411" s="77"/>
      <c r="C411" s="77"/>
      <c r="D411" s="77"/>
      <c r="E411" s="77"/>
      <c r="F411" s="77"/>
    </row>
    <row r="412">
      <c r="B412" s="77"/>
      <c r="C412" s="77"/>
      <c r="D412" s="77"/>
      <c r="E412" s="77"/>
      <c r="F412" s="77"/>
    </row>
    <row r="413">
      <c r="B413" s="77"/>
      <c r="C413" s="77"/>
      <c r="D413" s="77"/>
      <c r="E413" s="77"/>
      <c r="F413" s="77"/>
    </row>
    <row r="414">
      <c r="B414" s="77"/>
      <c r="C414" s="77"/>
      <c r="D414" s="77"/>
      <c r="E414" s="77"/>
      <c r="F414" s="77"/>
    </row>
    <row r="415">
      <c r="B415" s="77"/>
      <c r="C415" s="77"/>
      <c r="D415" s="77"/>
      <c r="E415" s="77"/>
      <c r="F415" s="77"/>
    </row>
    <row r="416">
      <c r="B416" s="77"/>
      <c r="C416" s="77"/>
      <c r="D416" s="77"/>
      <c r="E416" s="77"/>
      <c r="F416" s="77"/>
    </row>
    <row r="417">
      <c r="B417" s="77"/>
      <c r="C417" s="77"/>
      <c r="D417" s="77"/>
      <c r="E417" s="77"/>
      <c r="F417" s="77"/>
    </row>
    <row r="418">
      <c r="B418" s="77"/>
      <c r="C418" s="77"/>
      <c r="D418" s="77"/>
      <c r="E418" s="77"/>
      <c r="F418" s="77"/>
    </row>
    <row r="419">
      <c r="B419" s="77"/>
      <c r="C419" s="77"/>
      <c r="D419" s="77"/>
      <c r="E419" s="77"/>
      <c r="F419" s="77"/>
    </row>
    <row r="420">
      <c r="B420" s="77"/>
      <c r="C420" s="77"/>
      <c r="D420" s="77"/>
      <c r="E420" s="77"/>
      <c r="F420" s="77"/>
    </row>
    <row r="421">
      <c r="B421" s="77"/>
      <c r="C421" s="77"/>
      <c r="D421" s="77"/>
      <c r="E421" s="77"/>
      <c r="F421" s="77"/>
    </row>
    <row r="422">
      <c r="B422" s="77"/>
      <c r="C422" s="77"/>
      <c r="D422" s="77"/>
      <c r="E422" s="77"/>
      <c r="F422" s="77"/>
    </row>
    <row r="423">
      <c r="B423" s="77"/>
      <c r="C423" s="77"/>
      <c r="D423" s="77"/>
      <c r="E423" s="77"/>
      <c r="F423" s="77"/>
    </row>
    <row r="424">
      <c r="B424" s="77"/>
      <c r="C424" s="77"/>
      <c r="D424" s="77"/>
      <c r="E424" s="77"/>
      <c r="F424" s="77"/>
    </row>
    <row r="425">
      <c r="B425" s="77"/>
      <c r="C425" s="77"/>
      <c r="D425" s="77"/>
      <c r="E425" s="77"/>
      <c r="F425" s="77"/>
    </row>
    <row r="426">
      <c r="B426" s="77"/>
      <c r="C426" s="77"/>
      <c r="D426" s="77"/>
      <c r="E426" s="77"/>
      <c r="F426" s="77"/>
    </row>
    <row r="427">
      <c r="B427" s="77"/>
      <c r="C427" s="77"/>
      <c r="D427" s="77"/>
      <c r="E427" s="77"/>
      <c r="F427" s="77"/>
    </row>
    <row r="428">
      <c r="B428" s="77"/>
      <c r="C428" s="77"/>
      <c r="D428" s="77"/>
      <c r="E428" s="77"/>
      <c r="F428" s="77"/>
    </row>
    <row r="429">
      <c r="B429" s="77"/>
      <c r="C429" s="77"/>
      <c r="D429" s="77"/>
      <c r="E429" s="77"/>
      <c r="F429" s="77"/>
    </row>
    <row r="430">
      <c r="B430" s="77"/>
      <c r="C430" s="77"/>
      <c r="D430" s="77"/>
      <c r="E430" s="77"/>
      <c r="F430" s="77"/>
    </row>
    <row r="431">
      <c r="B431" s="77"/>
      <c r="C431" s="77"/>
      <c r="D431" s="77"/>
      <c r="E431" s="77"/>
      <c r="F431" s="77"/>
    </row>
    <row r="432">
      <c r="B432" s="77"/>
      <c r="C432" s="77"/>
      <c r="D432" s="77"/>
      <c r="E432" s="77"/>
      <c r="F432" s="77"/>
    </row>
    <row r="433">
      <c r="B433" s="77"/>
      <c r="C433" s="77"/>
      <c r="D433" s="77"/>
      <c r="E433" s="77"/>
      <c r="F433" s="77"/>
    </row>
    <row r="434">
      <c r="B434" s="77"/>
      <c r="C434" s="77"/>
      <c r="D434" s="77"/>
      <c r="E434" s="77"/>
      <c r="F434" s="77"/>
    </row>
    <row r="435">
      <c r="B435" s="77"/>
      <c r="C435" s="77"/>
      <c r="D435" s="77"/>
      <c r="E435" s="77"/>
      <c r="F435" s="77"/>
    </row>
    <row r="436">
      <c r="B436" s="77"/>
      <c r="C436" s="77"/>
      <c r="D436" s="77"/>
      <c r="E436" s="77"/>
      <c r="F436" s="77"/>
    </row>
    <row r="437">
      <c r="B437" s="77"/>
      <c r="C437" s="77"/>
      <c r="D437" s="77"/>
      <c r="E437" s="77"/>
      <c r="F437" s="77"/>
    </row>
    <row r="438">
      <c r="B438" s="77"/>
      <c r="C438" s="77"/>
      <c r="D438" s="77"/>
      <c r="E438" s="77"/>
      <c r="F438" s="77"/>
    </row>
    <row r="439">
      <c r="B439" s="77"/>
      <c r="C439" s="77"/>
      <c r="D439" s="77"/>
      <c r="E439" s="77"/>
      <c r="F439" s="77"/>
    </row>
    <row r="440">
      <c r="B440" s="77"/>
      <c r="C440" s="77"/>
      <c r="D440" s="77"/>
      <c r="E440" s="77"/>
      <c r="F440" s="77"/>
    </row>
    <row r="441">
      <c r="B441" s="77"/>
      <c r="C441" s="77"/>
      <c r="D441" s="77"/>
      <c r="E441" s="77"/>
      <c r="F441" s="77"/>
    </row>
    <row r="442">
      <c r="B442" s="77"/>
      <c r="C442" s="77"/>
      <c r="D442" s="77"/>
      <c r="E442" s="77"/>
      <c r="F442" s="77"/>
    </row>
    <row r="443">
      <c r="B443" s="77"/>
      <c r="C443" s="77"/>
      <c r="D443" s="77"/>
      <c r="E443" s="77"/>
      <c r="F443" s="77"/>
    </row>
    <row r="444">
      <c r="B444" s="77"/>
      <c r="C444" s="77"/>
      <c r="D444" s="77"/>
      <c r="E444" s="77"/>
      <c r="F444" s="77"/>
    </row>
    <row r="445">
      <c r="B445" s="77"/>
      <c r="C445" s="77"/>
      <c r="D445" s="77"/>
      <c r="E445" s="77"/>
      <c r="F445" s="77"/>
    </row>
    <row r="446">
      <c r="B446" s="77"/>
      <c r="C446" s="77"/>
      <c r="D446" s="77"/>
      <c r="E446" s="77"/>
      <c r="F446" s="77"/>
    </row>
    <row r="447">
      <c r="B447" s="77"/>
      <c r="C447" s="77"/>
      <c r="D447" s="77"/>
      <c r="E447" s="77"/>
      <c r="F447" s="77"/>
    </row>
    <row r="448">
      <c r="B448" s="77"/>
      <c r="C448" s="77"/>
      <c r="D448" s="77"/>
      <c r="E448" s="77"/>
      <c r="F448" s="77"/>
    </row>
    <row r="449">
      <c r="B449" s="77"/>
      <c r="C449" s="77"/>
      <c r="D449" s="77"/>
      <c r="E449" s="77"/>
      <c r="F449" s="77"/>
    </row>
    <row r="450">
      <c r="B450" s="77"/>
      <c r="C450" s="77"/>
      <c r="D450" s="77"/>
      <c r="E450" s="77"/>
      <c r="F450" s="77"/>
    </row>
    <row r="451">
      <c r="B451" s="77"/>
      <c r="C451" s="77"/>
      <c r="D451" s="77"/>
      <c r="E451" s="77"/>
      <c r="F451" s="77"/>
    </row>
    <row r="452">
      <c r="B452" s="77"/>
      <c r="C452" s="77"/>
      <c r="D452" s="77"/>
      <c r="E452" s="77"/>
      <c r="F452" s="77"/>
    </row>
    <row r="453">
      <c r="B453" s="77"/>
      <c r="C453" s="77"/>
      <c r="D453" s="77"/>
      <c r="E453" s="77"/>
      <c r="F453" s="77"/>
    </row>
    <row r="454">
      <c r="B454" s="77"/>
      <c r="C454" s="77"/>
      <c r="D454" s="77"/>
      <c r="E454" s="77"/>
      <c r="F454" s="77"/>
    </row>
    <row r="455">
      <c r="B455" s="77"/>
      <c r="C455" s="77"/>
      <c r="D455" s="77"/>
      <c r="E455" s="77"/>
      <c r="F455" s="77"/>
    </row>
    <row r="456">
      <c r="B456" s="77"/>
      <c r="C456" s="77"/>
      <c r="D456" s="77"/>
      <c r="E456" s="77"/>
      <c r="F456" s="77"/>
    </row>
    <row r="457">
      <c r="B457" s="77"/>
      <c r="C457" s="77"/>
      <c r="D457" s="77"/>
      <c r="E457" s="77"/>
      <c r="F457" s="77"/>
    </row>
    <row r="458">
      <c r="B458" s="77"/>
      <c r="C458" s="77"/>
      <c r="D458" s="77"/>
      <c r="E458" s="77"/>
      <c r="F458" s="77"/>
    </row>
    <row r="459">
      <c r="B459" s="77"/>
      <c r="C459" s="77"/>
      <c r="D459" s="77"/>
      <c r="E459" s="77"/>
      <c r="F459" s="77"/>
    </row>
    <row r="460">
      <c r="B460" s="77"/>
      <c r="C460" s="77"/>
      <c r="D460" s="77"/>
      <c r="E460" s="77"/>
      <c r="F460" s="77"/>
    </row>
    <row r="461">
      <c r="B461" s="77"/>
      <c r="C461" s="77"/>
      <c r="D461" s="77"/>
      <c r="E461" s="77"/>
      <c r="F461" s="77"/>
    </row>
    <row r="462">
      <c r="B462" s="77"/>
      <c r="C462" s="77"/>
      <c r="D462" s="77"/>
      <c r="E462" s="77"/>
      <c r="F462" s="77"/>
    </row>
    <row r="463">
      <c r="B463" s="77"/>
      <c r="C463" s="77"/>
      <c r="D463" s="77"/>
      <c r="E463" s="77"/>
      <c r="F463" s="77"/>
    </row>
    <row r="464">
      <c r="B464" s="77"/>
      <c r="C464" s="77"/>
      <c r="D464" s="77"/>
      <c r="E464" s="77"/>
      <c r="F464" s="77"/>
    </row>
    <row r="465">
      <c r="B465" s="77"/>
      <c r="C465" s="77"/>
      <c r="D465" s="77"/>
      <c r="E465" s="77"/>
      <c r="F465" s="77"/>
    </row>
    <row r="466">
      <c r="B466" s="77"/>
      <c r="C466" s="77"/>
      <c r="D466" s="77"/>
      <c r="E466" s="77"/>
      <c r="F466" s="77"/>
    </row>
    <row r="467">
      <c r="B467" s="77"/>
      <c r="C467" s="77"/>
      <c r="D467" s="77"/>
      <c r="E467" s="77"/>
      <c r="F467" s="77"/>
    </row>
    <row r="468">
      <c r="B468" s="77"/>
      <c r="C468" s="77"/>
      <c r="D468" s="77"/>
      <c r="E468" s="77"/>
      <c r="F468" s="77"/>
    </row>
    <row r="469">
      <c r="B469" s="77"/>
      <c r="C469" s="77"/>
      <c r="D469" s="77"/>
      <c r="E469" s="77"/>
      <c r="F469" s="77"/>
    </row>
    <row r="470">
      <c r="B470" s="77"/>
      <c r="C470" s="77"/>
      <c r="D470" s="77"/>
      <c r="E470" s="77"/>
      <c r="F470" s="77"/>
    </row>
    <row r="471">
      <c r="B471" s="77"/>
      <c r="C471" s="77"/>
      <c r="D471" s="77"/>
      <c r="E471" s="77"/>
      <c r="F471" s="77"/>
    </row>
    <row r="472">
      <c r="B472" s="77"/>
      <c r="C472" s="77"/>
      <c r="D472" s="77"/>
      <c r="E472" s="77"/>
      <c r="F472" s="77"/>
    </row>
    <row r="473">
      <c r="B473" s="77"/>
      <c r="C473" s="77"/>
      <c r="D473" s="77"/>
      <c r="E473" s="77"/>
      <c r="F473" s="77"/>
    </row>
    <row r="474">
      <c r="B474" s="77"/>
      <c r="C474" s="77"/>
      <c r="D474" s="77"/>
      <c r="E474" s="77"/>
      <c r="F474" s="77"/>
    </row>
    <row r="475">
      <c r="B475" s="77"/>
      <c r="C475" s="77"/>
      <c r="D475" s="77"/>
      <c r="E475" s="77"/>
      <c r="F475" s="77"/>
    </row>
    <row r="476">
      <c r="B476" s="77"/>
      <c r="C476" s="77"/>
      <c r="D476" s="77"/>
      <c r="E476" s="77"/>
      <c r="F476" s="77"/>
    </row>
    <row r="477">
      <c r="B477" s="77"/>
      <c r="C477" s="77"/>
      <c r="D477" s="77"/>
      <c r="E477" s="77"/>
      <c r="F477" s="77"/>
    </row>
    <row r="478">
      <c r="B478" s="77"/>
      <c r="C478" s="77"/>
      <c r="D478" s="77"/>
      <c r="E478" s="77"/>
      <c r="F478" s="77"/>
    </row>
    <row r="479">
      <c r="B479" s="77"/>
      <c r="C479" s="77"/>
      <c r="D479" s="77"/>
      <c r="E479" s="77"/>
      <c r="F479" s="77"/>
    </row>
    <row r="480">
      <c r="B480" s="77"/>
      <c r="C480" s="77"/>
      <c r="D480" s="77"/>
      <c r="E480" s="77"/>
      <c r="F480" s="77"/>
    </row>
    <row r="481">
      <c r="B481" s="77"/>
      <c r="C481" s="77"/>
      <c r="D481" s="77"/>
      <c r="E481" s="77"/>
      <c r="F481" s="77"/>
    </row>
    <row r="482">
      <c r="B482" s="77"/>
      <c r="C482" s="77"/>
      <c r="D482" s="77"/>
      <c r="E482" s="77"/>
      <c r="F482" s="77"/>
    </row>
    <row r="483">
      <c r="B483" s="77"/>
      <c r="C483" s="77"/>
      <c r="D483" s="77"/>
      <c r="E483" s="77"/>
      <c r="F483" s="77"/>
    </row>
    <row r="484">
      <c r="B484" s="77"/>
      <c r="C484" s="77"/>
      <c r="D484" s="77"/>
      <c r="E484" s="77"/>
      <c r="F484" s="77"/>
    </row>
    <row r="485">
      <c r="B485" s="77"/>
      <c r="C485" s="77"/>
      <c r="D485" s="77"/>
      <c r="E485" s="77"/>
      <c r="F485" s="77"/>
    </row>
    <row r="486">
      <c r="B486" s="77"/>
      <c r="C486" s="77"/>
      <c r="D486" s="77"/>
      <c r="E486" s="77"/>
      <c r="F486" s="77"/>
    </row>
    <row r="487">
      <c r="B487" s="77"/>
      <c r="C487" s="77"/>
      <c r="D487" s="77"/>
      <c r="E487" s="77"/>
      <c r="F487" s="77"/>
    </row>
    <row r="488">
      <c r="B488" s="77"/>
      <c r="C488" s="77"/>
      <c r="D488" s="77"/>
      <c r="E488" s="77"/>
      <c r="F488" s="77"/>
    </row>
    <row r="489">
      <c r="B489" s="77"/>
      <c r="C489" s="77"/>
      <c r="D489" s="77"/>
      <c r="E489" s="77"/>
      <c r="F489" s="77"/>
    </row>
    <row r="490">
      <c r="B490" s="77"/>
      <c r="C490" s="77"/>
      <c r="D490" s="77"/>
      <c r="E490" s="77"/>
      <c r="F490" s="77"/>
    </row>
    <row r="491">
      <c r="B491" s="77"/>
      <c r="C491" s="77"/>
      <c r="D491" s="77"/>
      <c r="E491" s="77"/>
      <c r="F491" s="77"/>
    </row>
    <row r="492">
      <c r="B492" s="77"/>
      <c r="C492" s="77"/>
      <c r="D492" s="77"/>
      <c r="E492" s="77"/>
      <c r="F492" s="77"/>
    </row>
    <row r="493">
      <c r="B493" s="77"/>
      <c r="C493" s="77"/>
      <c r="D493" s="77"/>
      <c r="E493" s="77"/>
      <c r="F493" s="77"/>
    </row>
    <row r="494">
      <c r="B494" s="77"/>
      <c r="C494" s="77"/>
      <c r="D494" s="77"/>
      <c r="E494" s="77"/>
      <c r="F494" s="77"/>
    </row>
    <row r="495">
      <c r="B495" s="77"/>
      <c r="C495" s="77"/>
      <c r="D495" s="77"/>
      <c r="E495" s="77"/>
      <c r="F495" s="77"/>
    </row>
    <row r="496">
      <c r="B496" s="77"/>
      <c r="C496" s="77"/>
      <c r="D496" s="77"/>
      <c r="E496" s="77"/>
      <c r="F496" s="77"/>
    </row>
    <row r="497">
      <c r="B497" s="77"/>
      <c r="C497" s="77"/>
      <c r="D497" s="77"/>
      <c r="E497" s="77"/>
      <c r="F497" s="77"/>
    </row>
    <row r="498">
      <c r="B498" s="77"/>
      <c r="C498" s="77"/>
      <c r="D498" s="77"/>
      <c r="E498" s="77"/>
      <c r="F498" s="77"/>
    </row>
    <row r="499">
      <c r="B499" s="77"/>
      <c r="C499" s="77"/>
      <c r="D499" s="77"/>
      <c r="E499" s="77"/>
      <c r="F499" s="77"/>
    </row>
    <row r="500">
      <c r="B500" s="77"/>
      <c r="C500" s="77"/>
      <c r="D500" s="77"/>
      <c r="E500" s="77"/>
      <c r="F500" s="77"/>
    </row>
    <row r="501">
      <c r="B501" s="77"/>
      <c r="C501" s="77"/>
      <c r="D501" s="77"/>
      <c r="E501" s="77"/>
      <c r="F501" s="77"/>
    </row>
    <row r="502">
      <c r="B502" s="77"/>
      <c r="C502" s="77"/>
      <c r="D502" s="77"/>
      <c r="E502" s="77"/>
      <c r="F502" s="77"/>
    </row>
    <row r="503">
      <c r="B503" s="77"/>
      <c r="C503" s="77"/>
      <c r="D503" s="77"/>
      <c r="E503" s="77"/>
      <c r="F503" s="77"/>
    </row>
    <row r="504">
      <c r="B504" s="77"/>
      <c r="C504" s="77"/>
      <c r="D504" s="77"/>
      <c r="E504" s="77"/>
      <c r="F504" s="77"/>
    </row>
    <row r="505">
      <c r="B505" s="77"/>
      <c r="C505" s="77"/>
      <c r="D505" s="77"/>
      <c r="E505" s="77"/>
      <c r="F505" s="77"/>
    </row>
    <row r="506">
      <c r="B506" s="77"/>
      <c r="C506" s="77"/>
      <c r="D506" s="77"/>
      <c r="E506" s="77"/>
      <c r="F506" s="77"/>
    </row>
    <row r="507">
      <c r="B507" s="77"/>
      <c r="C507" s="77"/>
      <c r="D507" s="77"/>
      <c r="E507" s="77"/>
      <c r="F507" s="77"/>
    </row>
    <row r="508">
      <c r="B508" s="77"/>
      <c r="C508" s="77"/>
      <c r="D508" s="77"/>
      <c r="E508" s="77"/>
      <c r="F508" s="77"/>
    </row>
    <row r="509">
      <c r="B509" s="77"/>
      <c r="C509" s="77"/>
      <c r="D509" s="77"/>
      <c r="E509" s="77"/>
      <c r="F509" s="77"/>
    </row>
    <row r="510">
      <c r="B510" s="77"/>
      <c r="C510" s="77"/>
      <c r="D510" s="77"/>
      <c r="E510" s="77"/>
      <c r="F510" s="77"/>
    </row>
    <row r="511">
      <c r="B511" s="77"/>
      <c r="C511" s="77"/>
      <c r="D511" s="77"/>
      <c r="E511" s="77"/>
      <c r="F511" s="77"/>
    </row>
    <row r="512">
      <c r="B512" s="77"/>
      <c r="C512" s="77"/>
      <c r="D512" s="77"/>
      <c r="E512" s="77"/>
      <c r="F512" s="77"/>
    </row>
    <row r="513">
      <c r="B513" s="77"/>
      <c r="C513" s="77"/>
      <c r="D513" s="77"/>
      <c r="E513" s="77"/>
      <c r="F513" s="77"/>
    </row>
    <row r="514">
      <c r="B514" s="77"/>
      <c r="C514" s="77"/>
      <c r="D514" s="77"/>
      <c r="E514" s="77"/>
      <c r="F514" s="77"/>
    </row>
    <row r="515">
      <c r="B515" s="77"/>
      <c r="C515" s="77"/>
      <c r="D515" s="77"/>
      <c r="E515" s="77"/>
      <c r="F515" s="77"/>
    </row>
    <row r="516">
      <c r="B516" s="77"/>
      <c r="C516" s="77"/>
      <c r="D516" s="77"/>
      <c r="E516" s="77"/>
      <c r="F516" s="77"/>
    </row>
    <row r="517">
      <c r="B517" s="77"/>
      <c r="C517" s="77"/>
      <c r="D517" s="77"/>
      <c r="E517" s="77"/>
      <c r="F517" s="77"/>
    </row>
    <row r="518">
      <c r="B518" s="77"/>
      <c r="C518" s="77"/>
      <c r="D518" s="77"/>
      <c r="E518" s="77"/>
      <c r="F518" s="77"/>
    </row>
    <row r="519">
      <c r="B519" s="77"/>
      <c r="C519" s="77"/>
      <c r="D519" s="77"/>
      <c r="E519" s="77"/>
      <c r="F519" s="77"/>
    </row>
    <row r="520">
      <c r="B520" s="77"/>
      <c r="C520" s="77"/>
      <c r="D520" s="77"/>
      <c r="E520" s="77"/>
      <c r="F520" s="77"/>
    </row>
    <row r="521">
      <c r="B521" s="77"/>
      <c r="C521" s="77"/>
      <c r="D521" s="77"/>
      <c r="E521" s="77"/>
      <c r="F521" s="77"/>
    </row>
    <row r="522">
      <c r="B522" s="77"/>
      <c r="C522" s="77"/>
      <c r="D522" s="77"/>
      <c r="E522" s="77"/>
      <c r="F522" s="77"/>
    </row>
    <row r="523">
      <c r="B523" s="77"/>
      <c r="C523" s="77"/>
      <c r="D523" s="77"/>
      <c r="E523" s="77"/>
      <c r="F523" s="77"/>
    </row>
    <row r="524">
      <c r="B524" s="77"/>
      <c r="C524" s="77"/>
      <c r="D524" s="77"/>
      <c r="E524" s="77"/>
      <c r="F524" s="77"/>
    </row>
    <row r="525">
      <c r="B525" s="77"/>
      <c r="C525" s="77"/>
      <c r="D525" s="77"/>
      <c r="E525" s="77"/>
      <c r="F525" s="77"/>
    </row>
    <row r="526">
      <c r="B526" s="77"/>
      <c r="C526" s="77"/>
      <c r="D526" s="77"/>
      <c r="E526" s="77"/>
      <c r="F526" s="77"/>
    </row>
    <row r="527">
      <c r="B527" s="77"/>
      <c r="C527" s="77"/>
      <c r="D527" s="77"/>
      <c r="E527" s="77"/>
      <c r="F527" s="77"/>
    </row>
    <row r="528">
      <c r="B528" s="77"/>
      <c r="C528" s="77"/>
      <c r="D528" s="77"/>
      <c r="E528" s="77"/>
      <c r="F528" s="77"/>
    </row>
    <row r="529">
      <c r="B529" s="77"/>
      <c r="C529" s="77"/>
      <c r="D529" s="77"/>
      <c r="E529" s="77"/>
      <c r="F529" s="77"/>
    </row>
    <row r="530">
      <c r="B530" s="77"/>
      <c r="C530" s="77"/>
      <c r="D530" s="77"/>
      <c r="E530" s="77"/>
      <c r="F530" s="77"/>
    </row>
    <row r="531">
      <c r="B531" s="77"/>
      <c r="C531" s="77"/>
      <c r="D531" s="77"/>
      <c r="E531" s="77"/>
      <c r="F531" s="77"/>
    </row>
    <row r="532">
      <c r="B532" s="77"/>
      <c r="C532" s="77"/>
      <c r="D532" s="77"/>
      <c r="E532" s="77"/>
      <c r="F532" s="77"/>
    </row>
    <row r="533">
      <c r="B533" s="77"/>
      <c r="C533" s="77"/>
      <c r="D533" s="77"/>
      <c r="E533" s="77"/>
      <c r="F533" s="77"/>
    </row>
    <row r="534">
      <c r="B534" s="77"/>
      <c r="C534" s="77"/>
      <c r="D534" s="77"/>
      <c r="E534" s="77"/>
      <c r="F534" s="77"/>
    </row>
    <row r="535">
      <c r="B535" s="77"/>
      <c r="C535" s="77"/>
      <c r="D535" s="77"/>
      <c r="E535" s="77"/>
      <c r="F535" s="77"/>
    </row>
    <row r="536">
      <c r="B536" s="77"/>
      <c r="C536" s="77"/>
      <c r="D536" s="77"/>
      <c r="E536" s="77"/>
      <c r="F536" s="77"/>
    </row>
    <row r="537">
      <c r="B537" s="77"/>
      <c r="C537" s="77"/>
      <c r="D537" s="77"/>
      <c r="E537" s="77"/>
      <c r="F537" s="77"/>
    </row>
    <row r="538">
      <c r="B538" s="77"/>
      <c r="C538" s="77"/>
      <c r="D538" s="77"/>
      <c r="E538" s="77"/>
      <c r="F538" s="77"/>
    </row>
    <row r="539">
      <c r="B539" s="77"/>
      <c r="C539" s="77"/>
      <c r="D539" s="77"/>
      <c r="E539" s="77"/>
      <c r="F539" s="77"/>
    </row>
    <row r="540">
      <c r="B540" s="77"/>
      <c r="C540" s="77"/>
      <c r="D540" s="77"/>
      <c r="E540" s="77"/>
      <c r="F540" s="77"/>
    </row>
    <row r="541">
      <c r="B541" s="77"/>
      <c r="C541" s="77"/>
      <c r="D541" s="77"/>
      <c r="E541" s="77"/>
      <c r="F541" s="77"/>
    </row>
    <row r="542">
      <c r="B542" s="77"/>
      <c r="C542" s="77"/>
      <c r="D542" s="77"/>
      <c r="E542" s="77"/>
      <c r="F542" s="77"/>
    </row>
    <row r="543">
      <c r="B543" s="77"/>
      <c r="C543" s="77"/>
      <c r="D543" s="77"/>
      <c r="E543" s="77"/>
      <c r="F543" s="77"/>
    </row>
    <row r="544">
      <c r="B544" s="77"/>
      <c r="C544" s="77"/>
      <c r="D544" s="77"/>
      <c r="E544" s="77"/>
      <c r="F544" s="77"/>
    </row>
    <row r="545">
      <c r="B545" s="77"/>
      <c r="C545" s="77"/>
      <c r="D545" s="77"/>
      <c r="E545" s="77"/>
      <c r="F545" s="77"/>
    </row>
    <row r="546">
      <c r="B546" s="77"/>
      <c r="C546" s="77"/>
      <c r="D546" s="77"/>
      <c r="E546" s="77"/>
      <c r="F546" s="77"/>
    </row>
    <row r="547">
      <c r="B547" s="77"/>
      <c r="C547" s="77"/>
      <c r="D547" s="77"/>
      <c r="E547" s="77"/>
      <c r="F547" s="77"/>
    </row>
    <row r="548">
      <c r="B548" s="77"/>
      <c r="C548" s="77"/>
      <c r="D548" s="77"/>
      <c r="E548" s="77"/>
      <c r="F548" s="77"/>
    </row>
    <row r="549">
      <c r="B549" s="77"/>
      <c r="C549" s="77"/>
      <c r="D549" s="77"/>
      <c r="E549" s="77"/>
      <c r="F549" s="77"/>
    </row>
    <row r="550">
      <c r="B550" s="77"/>
      <c r="C550" s="77"/>
      <c r="D550" s="77"/>
      <c r="E550" s="77"/>
      <c r="F550" s="77"/>
    </row>
    <row r="551">
      <c r="B551" s="77"/>
      <c r="C551" s="77"/>
      <c r="D551" s="77"/>
      <c r="E551" s="77"/>
      <c r="F551" s="77"/>
    </row>
    <row r="552">
      <c r="B552" s="77"/>
      <c r="C552" s="77"/>
      <c r="D552" s="77"/>
      <c r="E552" s="77"/>
      <c r="F552" s="77"/>
    </row>
    <row r="553">
      <c r="B553" s="77"/>
      <c r="C553" s="77"/>
      <c r="D553" s="77"/>
      <c r="E553" s="77"/>
      <c r="F553" s="77"/>
    </row>
    <row r="554">
      <c r="B554" s="77"/>
      <c r="C554" s="77"/>
      <c r="D554" s="77"/>
      <c r="E554" s="77"/>
      <c r="F554" s="77"/>
    </row>
    <row r="555">
      <c r="B555" s="77"/>
      <c r="C555" s="77"/>
      <c r="D555" s="77"/>
      <c r="E555" s="77"/>
      <c r="F555" s="77"/>
    </row>
    <row r="556">
      <c r="B556" s="77"/>
      <c r="C556" s="77"/>
      <c r="D556" s="77"/>
      <c r="E556" s="77"/>
      <c r="F556" s="77"/>
    </row>
    <row r="557">
      <c r="B557" s="77"/>
      <c r="C557" s="77"/>
      <c r="D557" s="77"/>
      <c r="E557" s="77"/>
      <c r="F557" s="77"/>
    </row>
    <row r="558">
      <c r="B558" s="77"/>
      <c r="C558" s="77"/>
      <c r="D558" s="77"/>
      <c r="E558" s="77"/>
      <c r="F558" s="77"/>
    </row>
    <row r="559">
      <c r="B559" s="77"/>
      <c r="C559" s="77"/>
      <c r="D559" s="77"/>
      <c r="E559" s="77"/>
      <c r="F559" s="77"/>
    </row>
    <row r="560">
      <c r="B560" s="77"/>
      <c r="C560" s="77"/>
      <c r="D560" s="77"/>
      <c r="E560" s="77"/>
      <c r="F560" s="77"/>
    </row>
    <row r="561">
      <c r="B561" s="77"/>
      <c r="C561" s="77"/>
      <c r="D561" s="77"/>
      <c r="E561" s="77"/>
      <c r="F561" s="77"/>
    </row>
    <row r="562">
      <c r="B562" s="77"/>
      <c r="C562" s="77"/>
      <c r="D562" s="77"/>
      <c r="E562" s="77"/>
      <c r="F562" s="77"/>
    </row>
    <row r="563">
      <c r="B563" s="77"/>
      <c r="C563" s="77"/>
      <c r="D563" s="77"/>
      <c r="E563" s="77"/>
      <c r="F563" s="77"/>
    </row>
    <row r="564">
      <c r="B564" s="77"/>
      <c r="C564" s="77"/>
      <c r="D564" s="77"/>
      <c r="E564" s="77"/>
      <c r="F564" s="77"/>
    </row>
    <row r="565">
      <c r="B565" s="77"/>
      <c r="C565" s="77"/>
      <c r="D565" s="77"/>
      <c r="E565" s="77"/>
      <c r="F565" s="77"/>
    </row>
    <row r="566">
      <c r="B566" s="77"/>
      <c r="C566" s="77"/>
      <c r="D566" s="77"/>
      <c r="E566" s="77"/>
      <c r="F566" s="77"/>
    </row>
    <row r="567">
      <c r="B567" s="77"/>
      <c r="C567" s="77"/>
      <c r="D567" s="77"/>
      <c r="E567" s="77"/>
      <c r="F567" s="77"/>
    </row>
    <row r="568">
      <c r="B568" s="77"/>
      <c r="C568" s="77"/>
      <c r="D568" s="77"/>
      <c r="E568" s="77"/>
      <c r="F568" s="77"/>
    </row>
    <row r="569">
      <c r="B569" s="77"/>
      <c r="C569" s="77"/>
      <c r="D569" s="77"/>
      <c r="E569" s="77"/>
      <c r="F569" s="77"/>
    </row>
    <row r="570">
      <c r="B570" s="77"/>
      <c r="C570" s="77"/>
      <c r="D570" s="77"/>
      <c r="E570" s="77"/>
      <c r="F570" s="77"/>
    </row>
    <row r="571">
      <c r="B571" s="77"/>
      <c r="C571" s="77"/>
      <c r="D571" s="77"/>
      <c r="E571" s="77"/>
      <c r="F571" s="77"/>
    </row>
    <row r="572">
      <c r="B572" s="77"/>
      <c r="C572" s="77"/>
      <c r="D572" s="77"/>
      <c r="E572" s="77"/>
      <c r="F572" s="77"/>
    </row>
    <row r="573">
      <c r="B573" s="77"/>
      <c r="C573" s="77"/>
      <c r="D573" s="77"/>
      <c r="E573" s="77"/>
      <c r="F573" s="77"/>
    </row>
    <row r="574">
      <c r="B574" s="77"/>
      <c r="C574" s="77"/>
      <c r="D574" s="77"/>
      <c r="E574" s="77"/>
      <c r="F574" s="77"/>
    </row>
    <row r="575">
      <c r="B575" s="77"/>
      <c r="C575" s="77"/>
      <c r="D575" s="77"/>
      <c r="E575" s="77"/>
      <c r="F575" s="77"/>
    </row>
    <row r="576">
      <c r="B576" s="77"/>
      <c r="C576" s="77"/>
      <c r="D576" s="77"/>
      <c r="E576" s="77"/>
      <c r="F576" s="77"/>
    </row>
    <row r="577">
      <c r="B577" s="77"/>
      <c r="C577" s="77"/>
      <c r="D577" s="77"/>
      <c r="E577" s="77"/>
      <c r="F577" s="77"/>
    </row>
    <row r="578">
      <c r="B578" s="77"/>
      <c r="C578" s="77"/>
      <c r="D578" s="77"/>
      <c r="E578" s="77"/>
      <c r="F578" s="77"/>
    </row>
    <row r="579">
      <c r="B579" s="77"/>
      <c r="C579" s="77"/>
      <c r="D579" s="77"/>
      <c r="E579" s="77"/>
      <c r="F579" s="77"/>
    </row>
    <row r="580">
      <c r="B580" s="77"/>
      <c r="C580" s="77"/>
      <c r="D580" s="77"/>
      <c r="E580" s="77"/>
      <c r="F580" s="77"/>
    </row>
    <row r="581">
      <c r="B581" s="77"/>
      <c r="C581" s="77"/>
      <c r="D581" s="77"/>
      <c r="E581" s="77"/>
      <c r="F581" s="77"/>
    </row>
    <row r="582">
      <c r="B582" s="77"/>
      <c r="C582" s="77"/>
      <c r="D582" s="77"/>
      <c r="E582" s="77"/>
      <c r="F582" s="77"/>
    </row>
    <row r="583">
      <c r="B583" s="77"/>
      <c r="C583" s="77"/>
      <c r="D583" s="77"/>
      <c r="E583" s="77"/>
      <c r="F583" s="77"/>
    </row>
    <row r="584">
      <c r="B584" s="77"/>
      <c r="C584" s="77"/>
      <c r="D584" s="77"/>
      <c r="E584" s="77"/>
      <c r="F584" s="77"/>
    </row>
    <row r="585">
      <c r="B585" s="77"/>
      <c r="C585" s="77"/>
      <c r="D585" s="77"/>
      <c r="E585" s="77"/>
      <c r="F585" s="77"/>
    </row>
    <row r="586">
      <c r="B586" s="77"/>
      <c r="C586" s="77"/>
      <c r="D586" s="77"/>
      <c r="E586" s="77"/>
      <c r="F586" s="77"/>
    </row>
    <row r="587">
      <c r="B587" s="77"/>
      <c r="C587" s="77"/>
      <c r="D587" s="77"/>
      <c r="E587" s="77"/>
      <c r="F587" s="77"/>
    </row>
    <row r="588">
      <c r="B588" s="77"/>
      <c r="C588" s="77"/>
      <c r="D588" s="77"/>
      <c r="E588" s="77"/>
      <c r="F588" s="77"/>
    </row>
    <row r="589">
      <c r="B589" s="77"/>
      <c r="C589" s="77"/>
      <c r="D589" s="77"/>
      <c r="E589" s="77"/>
      <c r="F589" s="77"/>
    </row>
    <row r="590">
      <c r="B590" s="77"/>
      <c r="C590" s="77"/>
      <c r="D590" s="77"/>
      <c r="E590" s="77"/>
      <c r="F590" s="77"/>
    </row>
    <row r="591">
      <c r="B591" s="77"/>
      <c r="C591" s="77"/>
      <c r="D591" s="77"/>
      <c r="E591" s="77"/>
      <c r="F591" s="77"/>
    </row>
    <row r="592">
      <c r="B592" s="77"/>
      <c r="C592" s="77"/>
      <c r="D592" s="77"/>
      <c r="E592" s="77"/>
      <c r="F592" s="77"/>
    </row>
    <row r="593">
      <c r="B593" s="77"/>
      <c r="C593" s="77"/>
      <c r="D593" s="77"/>
      <c r="E593" s="77"/>
      <c r="F593" s="77"/>
    </row>
    <row r="594">
      <c r="B594" s="77"/>
      <c r="C594" s="77"/>
      <c r="D594" s="77"/>
      <c r="E594" s="77"/>
      <c r="F594" s="77"/>
    </row>
    <row r="595">
      <c r="B595" s="77"/>
      <c r="C595" s="77"/>
      <c r="D595" s="77"/>
      <c r="E595" s="77"/>
      <c r="F595" s="77"/>
    </row>
    <row r="596">
      <c r="B596" s="77"/>
      <c r="C596" s="77"/>
      <c r="D596" s="77"/>
      <c r="E596" s="77"/>
      <c r="F596" s="77"/>
    </row>
    <row r="597">
      <c r="B597" s="77"/>
      <c r="C597" s="77"/>
      <c r="D597" s="77"/>
      <c r="E597" s="77"/>
      <c r="F597" s="77"/>
    </row>
    <row r="598">
      <c r="B598" s="77"/>
      <c r="C598" s="77"/>
      <c r="D598" s="77"/>
      <c r="E598" s="77"/>
      <c r="F598" s="77"/>
    </row>
    <row r="599">
      <c r="B599" s="77"/>
      <c r="C599" s="77"/>
      <c r="D599" s="77"/>
      <c r="E599" s="77"/>
      <c r="F599" s="77"/>
    </row>
    <row r="600">
      <c r="B600" s="77"/>
      <c r="C600" s="77"/>
      <c r="D600" s="77"/>
      <c r="E600" s="77"/>
      <c r="F600" s="77"/>
    </row>
    <row r="601">
      <c r="B601" s="77"/>
      <c r="C601" s="77"/>
      <c r="D601" s="77"/>
      <c r="E601" s="77"/>
      <c r="F601" s="77"/>
    </row>
    <row r="602">
      <c r="B602" s="77"/>
      <c r="C602" s="77"/>
      <c r="D602" s="77"/>
      <c r="E602" s="77"/>
      <c r="F602" s="77"/>
    </row>
    <row r="603">
      <c r="B603" s="77"/>
      <c r="C603" s="77"/>
      <c r="D603" s="77"/>
      <c r="E603" s="77"/>
      <c r="F603" s="77"/>
    </row>
    <row r="604">
      <c r="B604" s="77"/>
      <c r="C604" s="77"/>
      <c r="D604" s="77"/>
      <c r="E604" s="77"/>
      <c r="F604" s="77"/>
    </row>
    <row r="605">
      <c r="B605" s="77"/>
      <c r="C605" s="77"/>
      <c r="D605" s="77"/>
      <c r="E605" s="77"/>
      <c r="F605" s="77"/>
    </row>
    <row r="606">
      <c r="B606" s="77"/>
      <c r="C606" s="77"/>
      <c r="D606" s="77"/>
      <c r="E606" s="77"/>
      <c r="F606" s="77"/>
    </row>
    <row r="607">
      <c r="B607" s="77"/>
      <c r="C607" s="77"/>
      <c r="D607" s="77"/>
      <c r="E607" s="77"/>
      <c r="F607" s="77"/>
    </row>
    <row r="608">
      <c r="B608" s="77"/>
      <c r="C608" s="77"/>
      <c r="D608" s="77"/>
      <c r="E608" s="77"/>
      <c r="F608" s="77"/>
    </row>
    <row r="609">
      <c r="B609" s="77"/>
      <c r="C609" s="77"/>
      <c r="D609" s="77"/>
      <c r="E609" s="77"/>
      <c r="F609" s="77"/>
    </row>
    <row r="610">
      <c r="B610" s="77"/>
      <c r="C610" s="77"/>
      <c r="D610" s="77"/>
      <c r="E610" s="77"/>
      <c r="F610" s="77"/>
    </row>
    <row r="611">
      <c r="B611" s="77"/>
      <c r="C611" s="77"/>
      <c r="D611" s="77"/>
      <c r="E611" s="77"/>
      <c r="F611" s="77"/>
    </row>
    <row r="612">
      <c r="B612" s="77"/>
      <c r="C612" s="77"/>
      <c r="D612" s="77"/>
      <c r="E612" s="77"/>
      <c r="F612" s="77"/>
    </row>
    <row r="613">
      <c r="B613" s="77"/>
      <c r="C613" s="77"/>
      <c r="D613" s="77"/>
      <c r="E613" s="77"/>
      <c r="F613" s="77"/>
    </row>
    <row r="614">
      <c r="B614" s="77"/>
      <c r="C614" s="77"/>
      <c r="D614" s="77"/>
      <c r="E614" s="77"/>
      <c r="F614" s="77"/>
    </row>
    <row r="615">
      <c r="B615" s="77"/>
      <c r="C615" s="77"/>
      <c r="D615" s="77"/>
      <c r="E615" s="77"/>
      <c r="F615" s="77"/>
    </row>
    <row r="616">
      <c r="B616" s="77"/>
      <c r="C616" s="77"/>
      <c r="D616" s="77"/>
      <c r="E616" s="77"/>
      <c r="F616" s="77"/>
    </row>
    <row r="617">
      <c r="B617" s="77"/>
      <c r="C617" s="77"/>
      <c r="D617" s="77"/>
      <c r="E617" s="77"/>
      <c r="F617" s="77"/>
    </row>
    <row r="618">
      <c r="B618" s="77"/>
      <c r="C618" s="77"/>
      <c r="D618" s="77"/>
      <c r="E618" s="77"/>
      <c r="F618" s="77"/>
    </row>
    <row r="619">
      <c r="B619" s="77"/>
      <c r="C619" s="77"/>
      <c r="D619" s="77"/>
      <c r="E619" s="77"/>
      <c r="F619" s="77"/>
    </row>
    <row r="620">
      <c r="B620" s="77"/>
      <c r="C620" s="77"/>
      <c r="D620" s="77"/>
      <c r="E620" s="77"/>
      <c r="F620" s="77"/>
    </row>
    <row r="621">
      <c r="B621" s="77"/>
      <c r="C621" s="77"/>
      <c r="D621" s="77"/>
      <c r="E621" s="77"/>
      <c r="F621" s="77"/>
    </row>
    <row r="622">
      <c r="B622" s="77"/>
      <c r="C622" s="77"/>
      <c r="D622" s="77"/>
      <c r="E622" s="77"/>
      <c r="F622" s="77"/>
    </row>
    <row r="623">
      <c r="B623" s="77"/>
      <c r="C623" s="77"/>
      <c r="D623" s="77"/>
      <c r="E623" s="77"/>
      <c r="F623" s="77"/>
    </row>
    <row r="624">
      <c r="B624" s="77"/>
      <c r="C624" s="77"/>
      <c r="D624" s="77"/>
      <c r="E624" s="77"/>
      <c r="F624" s="77"/>
    </row>
    <row r="625">
      <c r="B625" s="77"/>
      <c r="C625" s="77"/>
      <c r="D625" s="77"/>
      <c r="E625" s="77"/>
      <c r="F625" s="77"/>
    </row>
    <row r="626">
      <c r="B626" s="77"/>
      <c r="C626" s="77"/>
      <c r="D626" s="77"/>
      <c r="E626" s="77"/>
      <c r="F626" s="77"/>
    </row>
    <row r="627">
      <c r="B627" s="77"/>
      <c r="C627" s="77"/>
      <c r="D627" s="77"/>
      <c r="E627" s="77"/>
      <c r="F627" s="77"/>
    </row>
    <row r="628">
      <c r="B628" s="77"/>
      <c r="C628" s="77"/>
      <c r="D628" s="77"/>
      <c r="E628" s="77"/>
      <c r="F628" s="77"/>
    </row>
    <row r="629">
      <c r="B629" s="77"/>
      <c r="C629" s="77"/>
      <c r="D629" s="77"/>
      <c r="E629" s="77"/>
      <c r="F629" s="77"/>
    </row>
    <row r="630">
      <c r="B630" s="77"/>
      <c r="C630" s="77"/>
      <c r="D630" s="77"/>
      <c r="E630" s="77"/>
      <c r="F630" s="77"/>
    </row>
    <row r="631">
      <c r="B631" s="77"/>
      <c r="C631" s="77"/>
      <c r="D631" s="77"/>
      <c r="E631" s="77"/>
      <c r="F631" s="77"/>
    </row>
    <row r="632">
      <c r="B632" s="77"/>
      <c r="C632" s="77"/>
      <c r="D632" s="77"/>
      <c r="E632" s="77"/>
      <c r="F632" s="77"/>
    </row>
    <row r="633">
      <c r="B633" s="77"/>
      <c r="C633" s="77"/>
      <c r="D633" s="77"/>
      <c r="E633" s="77"/>
      <c r="F633" s="77"/>
    </row>
    <row r="634">
      <c r="B634" s="77"/>
      <c r="C634" s="77"/>
      <c r="D634" s="77"/>
      <c r="E634" s="77"/>
      <c r="F634" s="77"/>
    </row>
    <row r="635">
      <c r="B635" s="77"/>
      <c r="C635" s="77"/>
      <c r="D635" s="77"/>
      <c r="E635" s="77"/>
      <c r="F635" s="77"/>
    </row>
    <row r="636">
      <c r="B636" s="77"/>
      <c r="C636" s="77"/>
      <c r="D636" s="77"/>
      <c r="E636" s="77"/>
      <c r="F636" s="77"/>
    </row>
    <row r="637">
      <c r="B637" s="77"/>
      <c r="C637" s="77"/>
      <c r="D637" s="77"/>
      <c r="E637" s="77"/>
      <c r="F637" s="77"/>
    </row>
    <row r="638">
      <c r="B638" s="77"/>
      <c r="C638" s="77"/>
      <c r="D638" s="77"/>
      <c r="E638" s="77"/>
      <c r="F638" s="77"/>
    </row>
    <row r="639">
      <c r="B639" s="77"/>
      <c r="C639" s="77"/>
      <c r="D639" s="77"/>
      <c r="E639" s="77"/>
      <c r="F639" s="77"/>
    </row>
    <row r="640">
      <c r="B640" s="77"/>
      <c r="C640" s="77"/>
      <c r="D640" s="77"/>
      <c r="E640" s="77"/>
      <c r="F640" s="77"/>
    </row>
    <row r="641">
      <c r="B641" s="77"/>
      <c r="C641" s="77"/>
      <c r="D641" s="77"/>
      <c r="E641" s="77"/>
      <c r="F641" s="77"/>
    </row>
    <row r="642">
      <c r="B642" s="77"/>
      <c r="C642" s="77"/>
      <c r="D642" s="77"/>
      <c r="E642" s="77"/>
      <c r="F642" s="77"/>
    </row>
    <row r="643">
      <c r="B643" s="77"/>
      <c r="C643" s="77"/>
      <c r="D643" s="77"/>
      <c r="E643" s="77"/>
      <c r="F643" s="77"/>
    </row>
    <row r="644">
      <c r="B644" s="77"/>
      <c r="C644" s="77"/>
      <c r="D644" s="77"/>
      <c r="E644" s="77"/>
      <c r="F644" s="77"/>
    </row>
    <row r="645">
      <c r="B645" s="77"/>
      <c r="C645" s="77"/>
      <c r="D645" s="77"/>
      <c r="E645" s="77"/>
      <c r="F645" s="77"/>
    </row>
    <row r="646">
      <c r="B646" s="77"/>
      <c r="C646" s="77"/>
      <c r="D646" s="77"/>
      <c r="E646" s="77"/>
      <c r="F646" s="77"/>
    </row>
    <row r="647">
      <c r="B647" s="77"/>
      <c r="C647" s="77"/>
      <c r="D647" s="77"/>
      <c r="E647" s="77"/>
      <c r="F647" s="77"/>
    </row>
    <row r="648">
      <c r="B648" s="77"/>
      <c r="C648" s="77"/>
      <c r="D648" s="77"/>
      <c r="E648" s="77"/>
      <c r="F648" s="77"/>
    </row>
    <row r="649">
      <c r="B649" s="77"/>
      <c r="C649" s="77"/>
      <c r="D649" s="77"/>
      <c r="E649" s="77"/>
      <c r="F649" s="77"/>
    </row>
    <row r="650">
      <c r="B650" s="77"/>
      <c r="C650" s="77"/>
      <c r="D650" s="77"/>
      <c r="E650" s="77"/>
      <c r="F650" s="77"/>
    </row>
    <row r="651">
      <c r="B651" s="77"/>
      <c r="C651" s="77"/>
      <c r="D651" s="77"/>
      <c r="E651" s="77"/>
      <c r="F651" s="77"/>
    </row>
    <row r="652">
      <c r="B652" s="77"/>
      <c r="C652" s="77"/>
      <c r="D652" s="77"/>
      <c r="E652" s="77"/>
      <c r="F652" s="77"/>
    </row>
    <row r="653">
      <c r="B653" s="77"/>
      <c r="C653" s="77"/>
      <c r="D653" s="77"/>
      <c r="E653" s="77"/>
      <c r="F653" s="77"/>
    </row>
    <row r="654">
      <c r="B654" s="77"/>
      <c r="C654" s="77"/>
      <c r="D654" s="77"/>
      <c r="E654" s="77"/>
      <c r="F654" s="77"/>
    </row>
    <row r="655">
      <c r="B655" s="77"/>
      <c r="C655" s="77"/>
      <c r="D655" s="77"/>
      <c r="E655" s="77"/>
      <c r="F655" s="77"/>
    </row>
    <row r="656">
      <c r="B656" s="77"/>
      <c r="C656" s="77"/>
      <c r="D656" s="77"/>
      <c r="E656" s="77"/>
      <c r="F656" s="77"/>
    </row>
    <row r="657">
      <c r="B657" s="77"/>
      <c r="C657" s="77"/>
      <c r="D657" s="77"/>
      <c r="E657" s="77"/>
      <c r="F657" s="77"/>
    </row>
    <row r="658">
      <c r="B658" s="77"/>
      <c r="C658" s="77"/>
      <c r="D658" s="77"/>
      <c r="E658" s="77"/>
      <c r="F658" s="77"/>
    </row>
    <row r="659">
      <c r="B659" s="77"/>
      <c r="C659" s="77"/>
      <c r="D659" s="77"/>
      <c r="E659" s="77"/>
      <c r="F659" s="77"/>
    </row>
    <row r="660">
      <c r="B660" s="77"/>
      <c r="C660" s="77"/>
      <c r="D660" s="77"/>
      <c r="E660" s="77"/>
      <c r="F660" s="77"/>
    </row>
    <row r="661">
      <c r="B661" s="77"/>
      <c r="C661" s="77"/>
      <c r="D661" s="77"/>
      <c r="E661" s="77"/>
      <c r="F661" s="77"/>
    </row>
    <row r="662">
      <c r="B662" s="77"/>
      <c r="C662" s="77"/>
      <c r="D662" s="77"/>
      <c r="E662" s="77"/>
      <c r="F662" s="77"/>
    </row>
    <row r="663">
      <c r="B663" s="77"/>
      <c r="C663" s="77"/>
      <c r="D663" s="77"/>
      <c r="E663" s="77"/>
      <c r="F663" s="77"/>
    </row>
    <row r="664">
      <c r="B664" s="77"/>
      <c r="C664" s="77"/>
      <c r="D664" s="77"/>
      <c r="E664" s="77"/>
      <c r="F664" s="77"/>
    </row>
    <row r="665">
      <c r="B665" s="77"/>
      <c r="C665" s="77"/>
      <c r="D665" s="77"/>
      <c r="E665" s="77"/>
      <c r="F665" s="77"/>
    </row>
    <row r="666">
      <c r="B666" s="77"/>
      <c r="C666" s="77"/>
      <c r="D666" s="77"/>
      <c r="E666" s="77"/>
      <c r="F666" s="77"/>
    </row>
    <row r="667">
      <c r="B667" s="77"/>
      <c r="C667" s="77"/>
      <c r="D667" s="77"/>
      <c r="E667" s="77"/>
      <c r="F667" s="77"/>
    </row>
    <row r="668">
      <c r="B668" s="77"/>
      <c r="C668" s="77"/>
      <c r="D668" s="77"/>
      <c r="E668" s="77"/>
      <c r="F668" s="77"/>
    </row>
    <row r="669">
      <c r="B669" s="77"/>
      <c r="C669" s="77"/>
      <c r="D669" s="77"/>
      <c r="E669" s="77"/>
      <c r="F669" s="77"/>
    </row>
    <row r="670">
      <c r="B670" s="77"/>
      <c r="C670" s="77"/>
      <c r="D670" s="77"/>
      <c r="E670" s="77"/>
      <c r="F670" s="77"/>
    </row>
    <row r="671">
      <c r="B671" s="77"/>
      <c r="C671" s="77"/>
      <c r="D671" s="77"/>
      <c r="E671" s="77"/>
      <c r="F671" s="77"/>
    </row>
    <row r="672">
      <c r="B672" s="77"/>
      <c r="C672" s="77"/>
      <c r="D672" s="77"/>
      <c r="E672" s="77"/>
      <c r="F672" s="77"/>
    </row>
    <row r="673">
      <c r="B673" s="77"/>
      <c r="C673" s="77"/>
      <c r="D673" s="77"/>
      <c r="E673" s="77"/>
      <c r="F673" s="77"/>
    </row>
    <row r="674">
      <c r="B674" s="77"/>
      <c r="C674" s="77"/>
      <c r="D674" s="77"/>
      <c r="E674" s="77"/>
      <c r="F674" s="77"/>
    </row>
    <row r="675">
      <c r="B675" s="77"/>
      <c r="C675" s="77"/>
      <c r="D675" s="77"/>
      <c r="E675" s="77"/>
      <c r="F675" s="77"/>
    </row>
    <row r="676">
      <c r="B676" s="77"/>
      <c r="C676" s="77"/>
      <c r="D676" s="77"/>
      <c r="E676" s="77"/>
      <c r="F676" s="77"/>
    </row>
    <row r="677">
      <c r="B677" s="77"/>
      <c r="C677" s="77"/>
      <c r="D677" s="77"/>
      <c r="E677" s="77"/>
      <c r="F677" s="77"/>
    </row>
    <row r="678">
      <c r="B678" s="77"/>
      <c r="C678" s="77"/>
      <c r="D678" s="77"/>
      <c r="E678" s="77"/>
      <c r="F678" s="77"/>
    </row>
    <row r="679">
      <c r="B679" s="77"/>
      <c r="C679" s="77"/>
      <c r="D679" s="77"/>
      <c r="E679" s="77"/>
      <c r="F679" s="77"/>
    </row>
    <row r="680">
      <c r="B680" s="77"/>
      <c r="C680" s="77"/>
      <c r="D680" s="77"/>
      <c r="E680" s="77"/>
      <c r="F680" s="77"/>
    </row>
    <row r="681">
      <c r="B681" s="77"/>
      <c r="C681" s="77"/>
      <c r="D681" s="77"/>
      <c r="E681" s="77"/>
      <c r="F681" s="77"/>
    </row>
    <row r="682">
      <c r="B682" s="77"/>
      <c r="C682" s="77"/>
      <c r="D682" s="77"/>
      <c r="E682" s="77"/>
      <c r="F682" s="77"/>
    </row>
    <row r="683">
      <c r="B683" s="77"/>
      <c r="C683" s="77"/>
      <c r="D683" s="77"/>
      <c r="E683" s="77"/>
      <c r="F683" s="77"/>
    </row>
    <row r="684">
      <c r="B684" s="77"/>
      <c r="C684" s="77"/>
      <c r="D684" s="77"/>
      <c r="E684" s="77"/>
      <c r="F684" s="77"/>
    </row>
    <row r="685">
      <c r="B685" s="77"/>
      <c r="C685" s="77"/>
      <c r="D685" s="77"/>
      <c r="E685" s="77"/>
      <c r="F685" s="77"/>
    </row>
    <row r="686">
      <c r="B686" s="77"/>
      <c r="C686" s="77"/>
      <c r="D686" s="77"/>
      <c r="E686" s="77"/>
      <c r="F686" s="77"/>
    </row>
    <row r="687">
      <c r="B687" s="77"/>
      <c r="C687" s="77"/>
      <c r="D687" s="77"/>
      <c r="E687" s="77"/>
      <c r="F687" s="77"/>
    </row>
    <row r="688">
      <c r="B688" s="77"/>
      <c r="C688" s="77"/>
      <c r="D688" s="77"/>
      <c r="E688" s="77"/>
      <c r="F688" s="77"/>
    </row>
    <row r="689">
      <c r="B689" s="77"/>
      <c r="C689" s="77"/>
      <c r="D689" s="77"/>
      <c r="E689" s="77"/>
      <c r="F689" s="77"/>
    </row>
    <row r="690">
      <c r="B690" s="77"/>
      <c r="C690" s="77"/>
      <c r="D690" s="77"/>
      <c r="E690" s="77"/>
      <c r="F690" s="77"/>
    </row>
    <row r="691">
      <c r="B691" s="77"/>
      <c r="C691" s="77"/>
      <c r="D691" s="77"/>
      <c r="E691" s="77"/>
      <c r="F691" s="77"/>
    </row>
    <row r="692">
      <c r="B692" s="77"/>
      <c r="C692" s="77"/>
      <c r="D692" s="77"/>
      <c r="E692" s="77"/>
      <c r="F692" s="77"/>
    </row>
    <row r="693">
      <c r="B693" s="77"/>
      <c r="C693" s="77"/>
      <c r="D693" s="77"/>
      <c r="E693" s="77"/>
      <c r="F693" s="77"/>
    </row>
    <row r="694">
      <c r="B694" s="77"/>
      <c r="C694" s="77"/>
      <c r="D694" s="77"/>
      <c r="E694" s="77"/>
      <c r="F694" s="77"/>
    </row>
    <row r="695">
      <c r="B695" s="77"/>
      <c r="C695" s="77"/>
      <c r="D695" s="77"/>
      <c r="E695" s="77"/>
      <c r="F695" s="77"/>
    </row>
    <row r="696">
      <c r="B696" s="77"/>
      <c r="C696" s="77"/>
      <c r="D696" s="77"/>
      <c r="E696" s="77"/>
      <c r="F696" s="77"/>
    </row>
    <row r="697">
      <c r="B697" s="77"/>
      <c r="C697" s="77"/>
      <c r="D697" s="77"/>
      <c r="E697" s="77"/>
      <c r="F697" s="77"/>
    </row>
    <row r="698">
      <c r="B698" s="77"/>
      <c r="C698" s="77"/>
      <c r="D698" s="77"/>
      <c r="E698" s="77"/>
      <c r="F698" s="77"/>
    </row>
    <row r="699">
      <c r="B699" s="77"/>
      <c r="C699" s="77"/>
      <c r="D699" s="77"/>
      <c r="E699" s="77"/>
      <c r="F699" s="77"/>
    </row>
    <row r="700">
      <c r="B700" s="77"/>
      <c r="C700" s="77"/>
      <c r="D700" s="77"/>
      <c r="E700" s="77"/>
      <c r="F700" s="77"/>
    </row>
    <row r="701">
      <c r="B701" s="77"/>
      <c r="C701" s="77"/>
      <c r="D701" s="77"/>
      <c r="E701" s="77"/>
      <c r="F701" s="77"/>
    </row>
    <row r="702">
      <c r="B702" s="77"/>
      <c r="C702" s="77"/>
      <c r="D702" s="77"/>
      <c r="E702" s="77"/>
      <c r="F702" s="77"/>
    </row>
    <row r="703">
      <c r="B703" s="77"/>
      <c r="C703" s="77"/>
      <c r="D703" s="77"/>
      <c r="E703" s="77"/>
      <c r="F703" s="77"/>
    </row>
    <row r="704">
      <c r="B704" s="77"/>
      <c r="C704" s="77"/>
      <c r="D704" s="77"/>
      <c r="E704" s="77"/>
      <c r="F704" s="77"/>
    </row>
    <row r="705">
      <c r="B705" s="77"/>
      <c r="C705" s="77"/>
      <c r="D705" s="77"/>
      <c r="E705" s="77"/>
      <c r="F705" s="77"/>
    </row>
    <row r="706">
      <c r="B706" s="77"/>
      <c r="C706" s="77"/>
      <c r="D706" s="77"/>
      <c r="E706" s="77"/>
      <c r="F706" s="77"/>
    </row>
    <row r="707">
      <c r="B707" s="77"/>
      <c r="C707" s="77"/>
      <c r="D707" s="77"/>
      <c r="E707" s="77"/>
      <c r="F707" s="77"/>
    </row>
    <row r="708">
      <c r="B708" s="77"/>
      <c r="C708" s="77"/>
      <c r="D708" s="77"/>
      <c r="E708" s="77"/>
      <c r="F708" s="77"/>
    </row>
    <row r="709">
      <c r="B709" s="77"/>
      <c r="C709" s="77"/>
      <c r="D709" s="77"/>
      <c r="E709" s="77"/>
      <c r="F709" s="77"/>
    </row>
    <row r="710">
      <c r="B710" s="77"/>
      <c r="C710" s="77"/>
      <c r="D710" s="77"/>
      <c r="E710" s="77"/>
      <c r="F710" s="77"/>
    </row>
    <row r="711">
      <c r="B711" s="77"/>
      <c r="C711" s="77"/>
      <c r="D711" s="77"/>
      <c r="E711" s="77"/>
      <c r="F711" s="77"/>
    </row>
    <row r="712">
      <c r="B712" s="77"/>
      <c r="C712" s="77"/>
      <c r="D712" s="77"/>
      <c r="E712" s="77"/>
      <c r="F712" s="77"/>
    </row>
    <row r="713">
      <c r="B713" s="77"/>
      <c r="C713" s="77"/>
      <c r="D713" s="77"/>
      <c r="E713" s="77"/>
      <c r="F713" s="77"/>
    </row>
    <row r="714">
      <c r="B714" s="77"/>
      <c r="C714" s="77"/>
      <c r="D714" s="77"/>
      <c r="E714" s="77"/>
      <c r="F714" s="77"/>
    </row>
    <row r="715">
      <c r="B715" s="77"/>
      <c r="C715" s="77"/>
      <c r="D715" s="77"/>
      <c r="E715" s="77"/>
      <c r="F715" s="77"/>
    </row>
    <row r="716">
      <c r="B716" s="77"/>
      <c r="C716" s="77"/>
      <c r="D716" s="77"/>
      <c r="E716" s="77"/>
      <c r="F716" s="77"/>
    </row>
    <row r="717">
      <c r="B717" s="77"/>
      <c r="C717" s="77"/>
      <c r="D717" s="77"/>
      <c r="E717" s="77"/>
      <c r="F717" s="77"/>
    </row>
    <row r="718">
      <c r="B718" s="77"/>
      <c r="C718" s="77"/>
      <c r="D718" s="77"/>
      <c r="E718" s="77"/>
      <c r="F718" s="77"/>
    </row>
    <row r="719">
      <c r="B719" s="77"/>
      <c r="C719" s="77"/>
      <c r="D719" s="77"/>
      <c r="E719" s="77"/>
      <c r="F719" s="77"/>
    </row>
    <row r="720">
      <c r="B720" s="77"/>
      <c r="C720" s="77"/>
      <c r="D720" s="77"/>
      <c r="E720" s="77"/>
      <c r="F720" s="77"/>
    </row>
    <row r="721">
      <c r="B721" s="77"/>
      <c r="C721" s="77"/>
      <c r="D721" s="77"/>
      <c r="E721" s="77"/>
      <c r="F721" s="77"/>
    </row>
    <row r="722">
      <c r="B722" s="77"/>
      <c r="C722" s="77"/>
      <c r="D722" s="77"/>
      <c r="E722" s="77"/>
      <c r="F722" s="77"/>
    </row>
    <row r="723">
      <c r="B723" s="77"/>
      <c r="C723" s="77"/>
      <c r="D723" s="77"/>
      <c r="E723" s="77"/>
      <c r="F723" s="77"/>
    </row>
    <row r="724">
      <c r="B724" s="77"/>
      <c r="C724" s="77"/>
      <c r="D724" s="77"/>
      <c r="E724" s="77"/>
      <c r="F724" s="77"/>
    </row>
    <row r="725">
      <c r="B725" s="77"/>
      <c r="C725" s="77"/>
      <c r="D725" s="77"/>
      <c r="E725" s="77"/>
      <c r="F725" s="77"/>
    </row>
    <row r="726">
      <c r="B726" s="77"/>
      <c r="C726" s="77"/>
      <c r="D726" s="77"/>
      <c r="E726" s="77"/>
      <c r="F726" s="77"/>
    </row>
    <row r="727">
      <c r="B727" s="77"/>
      <c r="C727" s="77"/>
      <c r="D727" s="77"/>
      <c r="E727" s="77"/>
      <c r="F727" s="77"/>
    </row>
    <row r="728">
      <c r="B728" s="77"/>
      <c r="C728" s="77"/>
      <c r="D728" s="77"/>
      <c r="E728" s="77"/>
      <c r="F728" s="77"/>
    </row>
    <row r="729">
      <c r="B729" s="77"/>
      <c r="C729" s="77"/>
      <c r="D729" s="77"/>
      <c r="E729" s="77"/>
      <c r="F729" s="77"/>
    </row>
    <row r="730">
      <c r="B730" s="77"/>
      <c r="C730" s="77"/>
      <c r="D730" s="77"/>
      <c r="E730" s="77"/>
      <c r="F730" s="77"/>
    </row>
    <row r="731">
      <c r="B731" s="77"/>
      <c r="C731" s="77"/>
      <c r="D731" s="77"/>
      <c r="E731" s="77"/>
      <c r="F731" s="77"/>
    </row>
    <row r="732">
      <c r="B732" s="77"/>
      <c r="C732" s="77"/>
      <c r="D732" s="77"/>
      <c r="E732" s="77"/>
      <c r="F732" s="77"/>
    </row>
    <row r="733">
      <c r="B733" s="77"/>
      <c r="C733" s="77"/>
      <c r="D733" s="77"/>
      <c r="E733" s="77"/>
      <c r="F733" s="77"/>
    </row>
    <row r="734">
      <c r="B734" s="77"/>
      <c r="C734" s="77"/>
      <c r="D734" s="77"/>
      <c r="E734" s="77"/>
      <c r="F734" s="77"/>
    </row>
    <row r="735">
      <c r="B735" s="77"/>
      <c r="C735" s="77"/>
      <c r="D735" s="77"/>
      <c r="E735" s="77"/>
      <c r="F735" s="77"/>
    </row>
    <row r="736">
      <c r="B736" s="77"/>
      <c r="C736" s="77"/>
      <c r="D736" s="77"/>
      <c r="E736" s="77"/>
      <c r="F736" s="77"/>
    </row>
    <row r="737">
      <c r="B737" s="77"/>
      <c r="C737" s="77"/>
      <c r="D737" s="77"/>
      <c r="E737" s="77"/>
      <c r="F737" s="77"/>
    </row>
    <row r="738">
      <c r="B738" s="77"/>
      <c r="C738" s="77"/>
      <c r="D738" s="77"/>
      <c r="E738" s="77"/>
      <c r="F738" s="77"/>
    </row>
    <row r="739">
      <c r="B739" s="77"/>
      <c r="C739" s="77"/>
      <c r="D739" s="77"/>
      <c r="E739" s="77"/>
      <c r="F739" s="77"/>
    </row>
    <row r="740">
      <c r="B740" s="77"/>
      <c r="C740" s="77"/>
      <c r="D740" s="77"/>
      <c r="E740" s="77"/>
      <c r="F740" s="77"/>
    </row>
    <row r="741">
      <c r="B741" s="77"/>
      <c r="C741" s="77"/>
      <c r="D741" s="77"/>
      <c r="E741" s="77"/>
      <c r="F741" s="77"/>
    </row>
    <row r="742">
      <c r="B742" s="77"/>
      <c r="C742" s="77"/>
      <c r="D742" s="77"/>
      <c r="E742" s="77"/>
      <c r="F742" s="77"/>
    </row>
    <row r="743">
      <c r="B743" s="77"/>
      <c r="C743" s="77"/>
      <c r="D743" s="77"/>
      <c r="E743" s="77"/>
      <c r="F743" s="77"/>
    </row>
    <row r="744">
      <c r="B744" s="77"/>
      <c r="C744" s="77"/>
      <c r="D744" s="77"/>
      <c r="E744" s="77"/>
      <c r="F744" s="77"/>
    </row>
    <row r="745">
      <c r="B745" s="77"/>
      <c r="C745" s="77"/>
      <c r="D745" s="77"/>
      <c r="E745" s="77"/>
      <c r="F745" s="77"/>
    </row>
    <row r="746">
      <c r="B746" s="77"/>
      <c r="C746" s="77"/>
      <c r="D746" s="77"/>
      <c r="E746" s="77"/>
      <c r="F746" s="77"/>
    </row>
    <row r="747">
      <c r="B747" s="77"/>
      <c r="C747" s="77"/>
      <c r="D747" s="77"/>
      <c r="E747" s="77"/>
      <c r="F747" s="77"/>
    </row>
    <row r="748">
      <c r="B748" s="77"/>
      <c r="C748" s="77"/>
      <c r="D748" s="77"/>
      <c r="E748" s="77"/>
      <c r="F748" s="77"/>
    </row>
    <row r="749">
      <c r="B749" s="77"/>
      <c r="C749" s="77"/>
      <c r="D749" s="77"/>
      <c r="E749" s="77"/>
      <c r="F749" s="77"/>
    </row>
    <row r="750">
      <c r="B750" s="77"/>
      <c r="C750" s="77"/>
      <c r="D750" s="77"/>
      <c r="E750" s="77"/>
      <c r="F750" s="77"/>
    </row>
    <row r="751">
      <c r="B751" s="77"/>
      <c r="C751" s="77"/>
      <c r="D751" s="77"/>
      <c r="E751" s="77"/>
      <c r="F751" s="77"/>
    </row>
    <row r="752">
      <c r="B752" s="77"/>
      <c r="C752" s="77"/>
      <c r="D752" s="77"/>
      <c r="E752" s="77"/>
      <c r="F752" s="77"/>
    </row>
    <row r="753">
      <c r="B753" s="77"/>
      <c r="C753" s="77"/>
      <c r="D753" s="77"/>
      <c r="E753" s="77"/>
      <c r="F753" s="77"/>
    </row>
    <row r="754">
      <c r="B754" s="77"/>
      <c r="C754" s="77"/>
      <c r="D754" s="77"/>
      <c r="E754" s="77"/>
      <c r="F754" s="77"/>
    </row>
    <row r="755">
      <c r="B755" s="77"/>
      <c r="C755" s="77"/>
      <c r="D755" s="77"/>
      <c r="E755" s="77"/>
      <c r="F755" s="77"/>
    </row>
    <row r="756">
      <c r="B756" s="77"/>
      <c r="C756" s="77"/>
      <c r="D756" s="77"/>
      <c r="E756" s="77"/>
      <c r="F756" s="77"/>
    </row>
    <row r="757">
      <c r="B757" s="77"/>
      <c r="C757" s="77"/>
      <c r="D757" s="77"/>
      <c r="E757" s="77"/>
      <c r="F757" s="77"/>
    </row>
    <row r="758">
      <c r="B758" s="77"/>
      <c r="C758" s="77"/>
      <c r="D758" s="77"/>
      <c r="E758" s="77"/>
      <c r="F758" s="77"/>
    </row>
    <row r="759">
      <c r="B759" s="77"/>
      <c r="C759" s="77"/>
      <c r="D759" s="77"/>
      <c r="E759" s="77"/>
      <c r="F759" s="77"/>
    </row>
    <row r="760">
      <c r="B760" s="77"/>
      <c r="C760" s="77"/>
      <c r="D760" s="77"/>
      <c r="E760" s="77"/>
      <c r="F760" s="77"/>
    </row>
    <row r="761">
      <c r="B761" s="77"/>
      <c r="C761" s="77"/>
      <c r="D761" s="77"/>
      <c r="E761" s="77"/>
      <c r="F761" s="77"/>
    </row>
    <row r="762">
      <c r="B762" s="77"/>
      <c r="C762" s="77"/>
      <c r="D762" s="77"/>
      <c r="E762" s="77"/>
      <c r="F762" s="77"/>
    </row>
    <row r="763">
      <c r="B763" s="77"/>
      <c r="C763" s="77"/>
      <c r="D763" s="77"/>
      <c r="E763" s="77"/>
      <c r="F763" s="77"/>
    </row>
    <row r="764">
      <c r="B764" s="77"/>
      <c r="C764" s="77"/>
      <c r="D764" s="77"/>
      <c r="E764" s="77"/>
      <c r="F764" s="77"/>
    </row>
    <row r="765">
      <c r="B765" s="77"/>
      <c r="C765" s="77"/>
      <c r="D765" s="77"/>
      <c r="E765" s="77"/>
      <c r="F765" s="77"/>
    </row>
    <row r="766">
      <c r="B766" s="77"/>
      <c r="C766" s="77"/>
      <c r="D766" s="77"/>
      <c r="E766" s="77"/>
      <c r="F766" s="77"/>
    </row>
    <row r="767">
      <c r="B767" s="77"/>
      <c r="C767" s="77"/>
      <c r="D767" s="77"/>
      <c r="E767" s="77"/>
      <c r="F767" s="77"/>
    </row>
    <row r="768">
      <c r="B768" s="77"/>
      <c r="C768" s="77"/>
      <c r="D768" s="77"/>
      <c r="E768" s="77"/>
      <c r="F768" s="77"/>
    </row>
    <row r="769">
      <c r="B769" s="77"/>
      <c r="C769" s="77"/>
      <c r="D769" s="77"/>
      <c r="E769" s="77"/>
      <c r="F769" s="77"/>
    </row>
    <row r="770">
      <c r="B770" s="77"/>
      <c r="C770" s="77"/>
      <c r="D770" s="77"/>
      <c r="E770" s="77"/>
      <c r="F770" s="77"/>
    </row>
    <row r="771">
      <c r="B771" s="77"/>
      <c r="C771" s="77"/>
      <c r="D771" s="77"/>
      <c r="E771" s="77"/>
      <c r="F771" s="77"/>
    </row>
    <row r="772">
      <c r="B772" s="77"/>
      <c r="C772" s="77"/>
      <c r="D772" s="77"/>
      <c r="E772" s="77"/>
      <c r="F772" s="77"/>
    </row>
    <row r="773">
      <c r="B773" s="77"/>
      <c r="C773" s="77"/>
      <c r="D773" s="77"/>
      <c r="E773" s="77"/>
      <c r="F773" s="77"/>
    </row>
    <row r="774">
      <c r="B774" s="77"/>
      <c r="C774" s="77"/>
      <c r="D774" s="77"/>
      <c r="E774" s="77"/>
      <c r="F774" s="77"/>
    </row>
    <row r="775">
      <c r="B775" s="77"/>
      <c r="C775" s="77"/>
      <c r="D775" s="77"/>
      <c r="E775" s="77"/>
      <c r="F775" s="77"/>
    </row>
    <row r="776">
      <c r="B776" s="77"/>
      <c r="C776" s="77"/>
      <c r="D776" s="77"/>
      <c r="E776" s="77"/>
      <c r="F776" s="77"/>
    </row>
    <row r="777">
      <c r="B777" s="77"/>
      <c r="C777" s="77"/>
      <c r="D777" s="77"/>
      <c r="E777" s="77"/>
      <c r="F777" s="77"/>
    </row>
    <row r="778">
      <c r="B778" s="77"/>
      <c r="C778" s="77"/>
      <c r="D778" s="77"/>
      <c r="E778" s="77"/>
      <c r="F778" s="77"/>
    </row>
    <row r="779">
      <c r="B779" s="77"/>
      <c r="C779" s="77"/>
      <c r="D779" s="77"/>
      <c r="E779" s="77"/>
      <c r="F779" s="77"/>
    </row>
    <row r="780">
      <c r="B780" s="77"/>
      <c r="C780" s="77"/>
      <c r="D780" s="77"/>
      <c r="E780" s="77"/>
      <c r="F780" s="77"/>
    </row>
    <row r="781">
      <c r="B781" s="77"/>
      <c r="C781" s="77"/>
      <c r="D781" s="77"/>
      <c r="E781" s="77"/>
      <c r="F781" s="77"/>
    </row>
    <row r="782">
      <c r="B782" s="77"/>
      <c r="C782" s="77"/>
      <c r="D782" s="77"/>
      <c r="E782" s="77"/>
      <c r="F782" s="77"/>
    </row>
    <row r="783">
      <c r="B783" s="77"/>
      <c r="C783" s="77"/>
      <c r="D783" s="77"/>
      <c r="E783" s="77"/>
      <c r="F783" s="77"/>
    </row>
    <row r="784">
      <c r="B784" s="77"/>
      <c r="C784" s="77"/>
      <c r="D784" s="77"/>
      <c r="E784" s="77"/>
      <c r="F784" s="77"/>
    </row>
    <row r="785">
      <c r="B785" s="77"/>
      <c r="C785" s="77"/>
      <c r="D785" s="77"/>
      <c r="E785" s="77"/>
      <c r="F785" s="77"/>
    </row>
    <row r="786">
      <c r="B786" s="77"/>
      <c r="C786" s="77"/>
      <c r="D786" s="77"/>
      <c r="E786" s="77"/>
      <c r="F786" s="77"/>
    </row>
    <row r="787">
      <c r="B787" s="77"/>
      <c r="C787" s="77"/>
      <c r="D787" s="77"/>
      <c r="E787" s="77"/>
      <c r="F787" s="77"/>
    </row>
    <row r="788">
      <c r="B788" s="77"/>
      <c r="C788" s="77"/>
      <c r="D788" s="77"/>
      <c r="E788" s="77"/>
      <c r="F788" s="77"/>
    </row>
    <row r="789">
      <c r="B789" s="77"/>
      <c r="C789" s="77"/>
      <c r="D789" s="77"/>
      <c r="E789" s="77"/>
      <c r="F789" s="77"/>
    </row>
    <row r="790">
      <c r="B790" s="77"/>
      <c r="C790" s="77"/>
      <c r="D790" s="77"/>
      <c r="E790" s="77"/>
      <c r="F790" s="77"/>
    </row>
    <row r="791">
      <c r="B791" s="77"/>
      <c r="C791" s="77"/>
      <c r="D791" s="77"/>
      <c r="E791" s="77"/>
      <c r="F791" s="77"/>
    </row>
    <row r="792">
      <c r="B792" s="77"/>
      <c r="C792" s="77"/>
      <c r="D792" s="77"/>
      <c r="E792" s="77"/>
      <c r="F792" s="77"/>
    </row>
    <row r="793">
      <c r="B793" s="77"/>
      <c r="C793" s="77"/>
      <c r="D793" s="77"/>
      <c r="E793" s="77"/>
      <c r="F793" s="77"/>
    </row>
    <row r="794">
      <c r="B794" s="77"/>
      <c r="C794" s="77"/>
      <c r="D794" s="77"/>
      <c r="E794" s="77"/>
      <c r="F794" s="77"/>
    </row>
    <row r="795">
      <c r="B795" s="77"/>
      <c r="C795" s="77"/>
      <c r="D795" s="77"/>
      <c r="E795" s="77"/>
      <c r="F795" s="77"/>
    </row>
    <row r="796">
      <c r="B796" s="77"/>
      <c r="C796" s="77"/>
      <c r="D796" s="77"/>
      <c r="E796" s="77"/>
      <c r="F796" s="77"/>
    </row>
    <row r="797">
      <c r="B797" s="77"/>
      <c r="C797" s="77"/>
      <c r="D797" s="77"/>
      <c r="E797" s="77"/>
      <c r="F797" s="77"/>
    </row>
    <row r="798">
      <c r="B798" s="77"/>
      <c r="C798" s="77"/>
      <c r="D798" s="77"/>
      <c r="E798" s="77"/>
      <c r="F798" s="77"/>
    </row>
    <row r="799">
      <c r="B799" s="77"/>
      <c r="C799" s="77"/>
      <c r="D799" s="77"/>
      <c r="E799" s="77"/>
      <c r="F799" s="77"/>
    </row>
    <row r="800">
      <c r="B800" s="77"/>
      <c r="C800" s="77"/>
      <c r="D800" s="77"/>
      <c r="E800" s="77"/>
      <c r="F800" s="77"/>
    </row>
    <row r="801">
      <c r="B801" s="77"/>
      <c r="C801" s="77"/>
      <c r="D801" s="77"/>
      <c r="E801" s="77"/>
      <c r="F801" s="77"/>
    </row>
    <row r="802">
      <c r="B802" s="77"/>
      <c r="C802" s="77"/>
      <c r="D802" s="77"/>
      <c r="E802" s="77"/>
      <c r="F802" s="77"/>
    </row>
    <row r="803">
      <c r="B803" s="77"/>
      <c r="C803" s="77"/>
      <c r="D803" s="77"/>
      <c r="E803" s="77"/>
      <c r="F803" s="77"/>
    </row>
    <row r="804">
      <c r="B804" s="77"/>
      <c r="C804" s="77"/>
      <c r="D804" s="77"/>
      <c r="E804" s="77"/>
      <c r="F804" s="77"/>
    </row>
    <row r="805">
      <c r="B805" s="77"/>
      <c r="C805" s="77"/>
      <c r="D805" s="77"/>
      <c r="E805" s="77"/>
      <c r="F805" s="77"/>
    </row>
    <row r="806">
      <c r="B806" s="77"/>
      <c r="C806" s="77"/>
      <c r="D806" s="77"/>
      <c r="E806" s="77"/>
      <c r="F806" s="77"/>
    </row>
    <row r="807">
      <c r="B807" s="77"/>
      <c r="C807" s="77"/>
      <c r="D807" s="77"/>
      <c r="E807" s="77"/>
      <c r="F807" s="77"/>
    </row>
    <row r="808">
      <c r="B808" s="77"/>
      <c r="C808" s="77"/>
      <c r="D808" s="77"/>
      <c r="E808" s="77"/>
      <c r="F808" s="77"/>
    </row>
    <row r="809">
      <c r="B809" s="77"/>
      <c r="C809" s="77"/>
      <c r="D809" s="77"/>
      <c r="E809" s="77"/>
      <c r="F809" s="77"/>
    </row>
    <row r="810">
      <c r="B810" s="77"/>
      <c r="C810" s="77"/>
      <c r="D810" s="77"/>
      <c r="E810" s="77"/>
      <c r="F810" s="77"/>
    </row>
    <row r="811">
      <c r="B811" s="77"/>
      <c r="C811" s="77"/>
      <c r="D811" s="77"/>
      <c r="E811" s="77"/>
      <c r="F811" s="77"/>
    </row>
    <row r="812">
      <c r="B812" s="77"/>
      <c r="C812" s="77"/>
      <c r="D812" s="77"/>
      <c r="E812" s="77"/>
      <c r="F812" s="77"/>
    </row>
    <row r="813">
      <c r="B813" s="77"/>
      <c r="C813" s="77"/>
      <c r="D813" s="77"/>
      <c r="E813" s="77"/>
      <c r="F813" s="77"/>
    </row>
    <row r="814">
      <c r="B814" s="77"/>
      <c r="C814" s="77"/>
      <c r="D814" s="77"/>
      <c r="E814" s="77"/>
      <c r="F814" s="77"/>
    </row>
    <row r="815">
      <c r="B815" s="77"/>
      <c r="C815" s="77"/>
      <c r="D815" s="77"/>
      <c r="E815" s="77"/>
      <c r="F815" s="77"/>
    </row>
    <row r="816">
      <c r="B816" s="77"/>
      <c r="C816" s="77"/>
      <c r="D816" s="77"/>
      <c r="E816" s="77"/>
      <c r="F816" s="77"/>
    </row>
    <row r="817">
      <c r="B817" s="77"/>
      <c r="C817" s="77"/>
      <c r="D817" s="77"/>
      <c r="E817" s="77"/>
      <c r="F817" s="77"/>
    </row>
    <row r="818">
      <c r="B818" s="77"/>
      <c r="C818" s="77"/>
      <c r="D818" s="77"/>
      <c r="E818" s="77"/>
      <c r="F818" s="77"/>
    </row>
    <row r="819">
      <c r="B819" s="77"/>
      <c r="C819" s="77"/>
      <c r="D819" s="77"/>
      <c r="E819" s="77"/>
      <c r="F819" s="77"/>
    </row>
    <row r="820">
      <c r="B820" s="77"/>
      <c r="C820" s="77"/>
      <c r="D820" s="77"/>
      <c r="E820" s="77"/>
      <c r="F820" s="77"/>
    </row>
    <row r="821">
      <c r="B821" s="77"/>
      <c r="C821" s="77"/>
      <c r="D821" s="77"/>
      <c r="E821" s="77"/>
      <c r="F821" s="77"/>
    </row>
    <row r="822">
      <c r="B822" s="77"/>
      <c r="C822" s="77"/>
      <c r="D822" s="77"/>
      <c r="E822" s="77"/>
      <c r="F822" s="77"/>
    </row>
    <row r="823">
      <c r="B823" s="77"/>
      <c r="C823" s="77"/>
      <c r="D823" s="77"/>
      <c r="E823" s="77"/>
      <c r="F823" s="77"/>
    </row>
    <row r="824">
      <c r="B824" s="77"/>
      <c r="C824" s="77"/>
      <c r="D824" s="77"/>
      <c r="E824" s="77"/>
      <c r="F824" s="77"/>
    </row>
    <row r="825">
      <c r="B825" s="77"/>
      <c r="C825" s="77"/>
      <c r="D825" s="77"/>
      <c r="E825" s="77"/>
      <c r="F825" s="77"/>
    </row>
    <row r="826">
      <c r="B826" s="77"/>
      <c r="C826" s="77"/>
      <c r="D826" s="77"/>
      <c r="E826" s="77"/>
      <c r="F826" s="77"/>
    </row>
    <row r="827">
      <c r="B827" s="77"/>
      <c r="C827" s="77"/>
      <c r="D827" s="77"/>
      <c r="E827" s="77"/>
      <c r="F827" s="77"/>
    </row>
    <row r="828">
      <c r="B828" s="77"/>
      <c r="C828" s="77"/>
      <c r="D828" s="77"/>
      <c r="E828" s="77"/>
      <c r="F828" s="77"/>
    </row>
    <row r="829">
      <c r="B829" s="77"/>
      <c r="C829" s="77"/>
      <c r="D829" s="77"/>
      <c r="E829" s="77"/>
      <c r="F829" s="77"/>
    </row>
    <row r="830">
      <c r="B830" s="77"/>
      <c r="C830" s="77"/>
      <c r="D830" s="77"/>
      <c r="E830" s="77"/>
      <c r="F830" s="77"/>
    </row>
    <row r="831">
      <c r="B831" s="77"/>
      <c r="C831" s="77"/>
      <c r="D831" s="77"/>
      <c r="E831" s="77"/>
      <c r="F831" s="77"/>
    </row>
    <row r="832">
      <c r="B832" s="77"/>
      <c r="C832" s="77"/>
      <c r="D832" s="77"/>
      <c r="E832" s="77"/>
      <c r="F832" s="77"/>
    </row>
    <row r="833">
      <c r="B833" s="77"/>
      <c r="C833" s="77"/>
      <c r="D833" s="77"/>
      <c r="E833" s="77"/>
      <c r="F833" s="77"/>
    </row>
    <row r="834">
      <c r="B834" s="77"/>
      <c r="C834" s="77"/>
      <c r="D834" s="77"/>
      <c r="E834" s="77"/>
      <c r="F834" s="77"/>
    </row>
    <row r="835">
      <c r="B835" s="77"/>
      <c r="C835" s="77"/>
      <c r="D835" s="77"/>
      <c r="E835" s="77"/>
      <c r="F835" s="77"/>
    </row>
    <row r="836">
      <c r="B836" s="77"/>
      <c r="C836" s="77"/>
      <c r="D836" s="77"/>
      <c r="E836" s="77"/>
      <c r="F836" s="77"/>
    </row>
    <row r="837">
      <c r="B837" s="77"/>
      <c r="C837" s="77"/>
      <c r="D837" s="77"/>
      <c r="E837" s="77"/>
      <c r="F837" s="77"/>
    </row>
    <row r="838">
      <c r="B838" s="77"/>
      <c r="C838" s="77"/>
      <c r="D838" s="77"/>
      <c r="E838" s="77"/>
      <c r="F838" s="77"/>
    </row>
    <row r="839">
      <c r="B839" s="77"/>
      <c r="C839" s="77"/>
      <c r="D839" s="77"/>
      <c r="E839" s="77"/>
      <c r="F839" s="77"/>
    </row>
    <row r="840">
      <c r="B840" s="77"/>
      <c r="C840" s="77"/>
      <c r="D840" s="77"/>
      <c r="E840" s="77"/>
      <c r="F840" s="77"/>
    </row>
    <row r="841">
      <c r="B841" s="77"/>
      <c r="C841" s="77"/>
      <c r="D841" s="77"/>
      <c r="E841" s="77"/>
      <c r="F841" s="77"/>
    </row>
    <row r="842">
      <c r="B842" s="77"/>
      <c r="C842" s="77"/>
      <c r="D842" s="77"/>
      <c r="E842" s="77"/>
      <c r="F842" s="77"/>
    </row>
    <row r="843">
      <c r="B843" s="77"/>
      <c r="C843" s="77"/>
      <c r="D843" s="77"/>
      <c r="E843" s="77"/>
      <c r="F843" s="77"/>
    </row>
    <row r="844">
      <c r="B844" s="77"/>
      <c r="C844" s="77"/>
      <c r="D844" s="77"/>
      <c r="E844" s="77"/>
      <c r="F844" s="77"/>
    </row>
    <row r="845">
      <c r="B845" s="77"/>
      <c r="C845" s="77"/>
      <c r="D845" s="77"/>
      <c r="E845" s="77"/>
      <c r="F845" s="77"/>
    </row>
    <row r="846">
      <c r="B846" s="77"/>
      <c r="C846" s="77"/>
      <c r="D846" s="77"/>
      <c r="E846" s="77"/>
      <c r="F846" s="77"/>
    </row>
    <row r="847">
      <c r="B847" s="77"/>
      <c r="C847" s="77"/>
      <c r="D847" s="77"/>
      <c r="E847" s="77"/>
      <c r="F847" s="77"/>
    </row>
    <row r="848">
      <c r="B848" s="77"/>
      <c r="C848" s="77"/>
      <c r="D848" s="77"/>
      <c r="E848" s="77"/>
      <c r="F848" s="77"/>
    </row>
    <row r="849">
      <c r="B849" s="77"/>
      <c r="C849" s="77"/>
      <c r="D849" s="77"/>
      <c r="E849" s="77"/>
      <c r="F849" s="77"/>
    </row>
    <row r="850">
      <c r="B850" s="77"/>
      <c r="C850" s="77"/>
      <c r="D850" s="77"/>
      <c r="E850" s="77"/>
      <c r="F850" s="77"/>
    </row>
    <row r="851">
      <c r="B851" s="77"/>
      <c r="C851" s="77"/>
      <c r="D851" s="77"/>
      <c r="E851" s="77"/>
      <c r="F851" s="77"/>
    </row>
    <row r="852">
      <c r="B852" s="77"/>
      <c r="C852" s="77"/>
      <c r="D852" s="77"/>
      <c r="E852" s="77"/>
      <c r="F852" s="77"/>
    </row>
    <row r="853">
      <c r="B853" s="77"/>
      <c r="C853" s="77"/>
      <c r="D853" s="77"/>
      <c r="E853" s="77"/>
      <c r="F853" s="77"/>
    </row>
    <row r="854">
      <c r="B854" s="77"/>
      <c r="C854" s="77"/>
      <c r="D854" s="77"/>
      <c r="E854" s="77"/>
      <c r="F854" s="77"/>
    </row>
    <row r="855">
      <c r="B855" s="77"/>
      <c r="C855" s="77"/>
      <c r="D855" s="77"/>
      <c r="E855" s="77"/>
      <c r="F855" s="77"/>
    </row>
    <row r="856">
      <c r="B856" s="77"/>
      <c r="C856" s="77"/>
      <c r="D856" s="77"/>
      <c r="E856" s="77"/>
      <c r="F856" s="77"/>
    </row>
    <row r="857">
      <c r="B857" s="77"/>
      <c r="C857" s="77"/>
      <c r="D857" s="77"/>
      <c r="E857" s="77"/>
      <c r="F857" s="77"/>
    </row>
    <row r="858">
      <c r="B858" s="77"/>
      <c r="C858" s="77"/>
      <c r="D858" s="77"/>
      <c r="E858" s="77"/>
      <c r="F858" s="77"/>
    </row>
    <row r="859">
      <c r="B859" s="77"/>
      <c r="C859" s="77"/>
      <c r="D859" s="77"/>
      <c r="E859" s="77"/>
      <c r="F859" s="77"/>
    </row>
    <row r="860">
      <c r="B860" s="77"/>
      <c r="C860" s="77"/>
      <c r="D860" s="77"/>
      <c r="E860" s="77"/>
      <c r="F860" s="77"/>
    </row>
    <row r="861">
      <c r="B861" s="77"/>
      <c r="C861" s="77"/>
      <c r="D861" s="77"/>
      <c r="E861" s="77"/>
      <c r="F861" s="77"/>
    </row>
    <row r="862">
      <c r="B862" s="77"/>
      <c r="C862" s="77"/>
      <c r="D862" s="77"/>
      <c r="E862" s="77"/>
      <c r="F862" s="77"/>
    </row>
    <row r="863">
      <c r="B863" s="77"/>
      <c r="C863" s="77"/>
      <c r="D863" s="77"/>
      <c r="E863" s="77"/>
      <c r="F863" s="77"/>
    </row>
    <row r="864">
      <c r="B864" s="77"/>
      <c r="C864" s="77"/>
      <c r="D864" s="77"/>
      <c r="E864" s="77"/>
      <c r="F864" s="77"/>
    </row>
    <row r="865">
      <c r="B865" s="77"/>
      <c r="C865" s="77"/>
      <c r="D865" s="77"/>
      <c r="E865" s="77"/>
      <c r="F865" s="77"/>
    </row>
    <row r="866">
      <c r="B866" s="77"/>
      <c r="C866" s="77"/>
      <c r="D866" s="77"/>
      <c r="E866" s="77"/>
      <c r="F866" s="77"/>
    </row>
    <row r="867">
      <c r="B867" s="77"/>
      <c r="C867" s="77"/>
      <c r="D867" s="77"/>
      <c r="E867" s="77"/>
      <c r="F867" s="77"/>
    </row>
    <row r="868">
      <c r="B868" s="77"/>
      <c r="C868" s="77"/>
      <c r="D868" s="77"/>
      <c r="E868" s="77"/>
      <c r="F868" s="77"/>
    </row>
    <row r="869">
      <c r="B869" s="77"/>
      <c r="C869" s="77"/>
      <c r="D869" s="77"/>
      <c r="E869" s="77"/>
      <c r="F869" s="77"/>
    </row>
    <row r="870">
      <c r="B870" s="77"/>
      <c r="C870" s="77"/>
      <c r="D870" s="77"/>
      <c r="E870" s="77"/>
      <c r="F870" s="77"/>
    </row>
    <row r="871">
      <c r="B871" s="77"/>
      <c r="C871" s="77"/>
      <c r="D871" s="77"/>
      <c r="E871" s="77"/>
      <c r="F871" s="77"/>
    </row>
    <row r="872">
      <c r="B872" s="77"/>
      <c r="C872" s="77"/>
      <c r="D872" s="77"/>
      <c r="E872" s="77"/>
      <c r="F872" s="77"/>
    </row>
    <row r="873">
      <c r="B873" s="77"/>
      <c r="C873" s="77"/>
      <c r="D873" s="77"/>
      <c r="E873" s="77"/>
      <c r="F873" s="77"/>
    </row>
    <row r="874">
      <c r="B874" s="77"/>
      <c r="C874" s="77"/>
      <c r="D874" s="77"/>
      <c r="E874" s="77"/>
      <c r="F874" s="77"/>
    </row>
    <row r="875">
      <c r="B875" s="77"/>
      <c r="C875" s="77"/>
      <c r="D875" s="77"/>
      <c r="E875" s="77"/>
      <c r="F875" s="77"/>
    </row>
    <row r="876">
      <c r="B876" s="77"/>
      <c r="C876" s="77"/>
      <c r="D876" s="77"/>
      <c r="E876" s="77"/>
      <c r="F876" s="77"/>
    </row>
    <row r="877">
      <c r="B877" s="77"/>
      <c r="C877" s="77"/>
      <c r="D877" s="77"/>
      <c r="E877" s="77"/>
      <c r="F877" s="77"/>
    </row>
    <row r="878">
      <c r="B878" s="77"/>
      <c r="C878" s="77"/>
      <c r="D878" s="77"/>
      <c r="E878" s="77"/>
      <c r="F878" s="77"/>
    </row>
    <row r="879">
      <c r="B879" s="77"/>
      <c r="C879" s="77"/>
      <c r="D879" s="77"/>
      <c r="E879" s="77"/>
      <c r="F879" s="77"/>
    </row>
    <row r="880">
      <c r="B880" s="77"/>
      <c r="C880" s="77"/>
      <c r="D880" s="77"/>
      <c r="E880" s="77"/>
      <c r="F880" s="77"/>
    </row>
    <row r="881">
      <c r="B881" s="77"/>
      <c r="C881" s="77"/>
      <c r="D881" s="77"/>
      <c r="E881" s="77"/>
      <c r="F881" s="77"/>
    </row>
    <row r="882">
      <c r="B882" s="77"/>
      <c r="C882" s="77"/>
      <c r="D882" s="77"/>
      <c r="E882" s="77"/>
      <c r="F882" s="77"/>
    </row>
    <row r="883">
      <c r="B883" s="77"/>
      <c r="C883" s="77"/>
      <c r="D883" s="77"/>
      <c r="E883" s="77"/>
      <c r="F883" s="77"/>
    </row>
    <row r="884">
      <c r="B884" s="77"/>
      <c r="C884" s="77"/>
      <c r="D884" s="77"/>
      <c r="E884" s="77"/>
      <c r="F884" s="77"/>
    </row>
    <row r="885">
      <c r="B885" s="77"/>
      <c r="C885" s="77"/>
      <c r="D885" s="77"/>
      <c r="E885" s="77"/>
      <c r="F885" s="77"/>
    </row>
    <row r="886">
      <c r="B886" s="77"/>
      <c r="C886" s="77"/>
      <c r="D886" s="77"/>
      <c r="E886" s="77"/>
      <c r="F886" s="77"/>
    </row>
    <row r="887">
      <c r="B887" s="77"/>
      <c r="C887" s="77"/>
      <c r="D887" s="77"/>
      <c r="E887" s="77"/>
      <c r="F887" s="77"/>
    </row>
    <row r="888">
      <c r="B888" s="77"/>
      <c r="C888" s="77"/>
      <c r="D888" s="77"/>
      <c r="E888" s="77"/>
      <c r="F888" s="77"/>
    </row>
    <row r="889">
      <c r="B889" s="77"/>
      <c r="C889" s="77"/>
      <c r="D889" s="77"/>
      <c r="E889" s="77"/>
      <c r="F889" s="77"/>
    </row>
    <row r="890">
      <c r="B890" s="77"/>
      <c r="C890" s="77"/>
      <c r="D890" s="77"/>
      <c r="E890" s="77"/>
      <c r="F890" s="77"/>
    </row>
    <row r="891">
      <c r="B891" s="77"/>
      <c r="C891" s="77"/>
      <c r="D891" s="77"/>
      <c r="E891" s="77"/>
      <c r="F891" s="77"/>
    </row>
    <row r="892">
      <c r="B892" s="77"/>
      <c r="C892" s="77"/>
      <c r="D892" s="77"/>
      <c r="E892" s="77"/>
      <c r="F892" s="77"/>
    </row>
    <row r="893">
      <c r="B893" s="77"/>
      <c r="C893" s="77"/>
      <c r="D893" s="77"/>
      <c r="E893" s="77"/>
      <c r="F893" s="77"/>
    </row>
    <row r="894">
      <c r="B894" s="77"/>
      <c r="C894" s="77"/>
      <c r="D894" s="77"/>
      <c r="E894" s="77"/>
      <c r="F894" s="77"/>
    </row>
    <row r="895">
      <c r="B895" s="77"/>
      <c r="C895" s="77"/>
      <c r="D895" s="77"/>
      <c r="E895" s="77"/>
      <c r="F895" s="77"/>
    </row>
    <row r="896">
      <c r="B896" s="77"/>
      <c r="C896" s="77"/>
      <c r="D896" s="77"/>
      <c r="E896" s="77"/>
      <c r="F896" s="77"/>
    </row>
    <row r="897">
      <c r="B897" s="77"/>
      <c r="C897" s="77"/>
      <c r="D897" s="77"/>
      <c r="E897" s="77"/>
      <c r="F897" s="77"/>
    </row>
    <row r="898">
      <c r="B898" s="77"/>
      <c r="C898" s="77"/>
      <c r="D898" s="77"/>
      <c r="E898" s="77"/>
      <c r="F898" s="77"/>
    </row>
    <row r="899">
      <c r="B899" s="77"/>
      <c r="C899" s="77"/>
      <c r="D899" s="77"/>
      <c r="E899" s="77"/>
      <c r="F899" s="77"/>
    </row>
    <row r="900">
      <c r="B900" s="77"/>
      <c r="C900" s="77"/>
      <c r="D900" s="77"/>
      <c r="E900" s="77"/>
      <c r="F900" s="77"/>
    </row>
    <row r="901">
      <c r="B901" s="77"/>
      <c r="C901" s="77"/>
      <c r="D901" s="77"/>
      <c r="E901" s="77"/>
      <c r="F901" s="77"/>
    </row>
    <row r="902">
      <c r="B902" s="77"/>
      <c r="C902" s="77"/>
      <c r="D902" s="77"/>
      <c r="E902" s="77"/>
      <c r="F902" s="77"/>
    </row>
    <row r="903">
      <c r="B903" s="77"/>
      <c r="C903" s="77"/>
      <c r="D903" s="77"/>
      <c r="E903" s="77"/>
      <c r="F903" s="77"/>
    </row>
    <row r="904">
      <c r="B904" s="77"/>
      <c r="C904" s="77"/>
      <c r="D904" s="77"/>
      <c r="E904" s="77"/>
      <c r="F904" s="77"/>
    </row>
    <row r="905">
      <c r="B905" s="77"/>
      <c r="C905" s="77"/>
      <c r="D905" s="77"/>
      <c r="E905" s="77"/>
      <c r="F905" s="77"/>
    </row>
    <row r="906">
      <c r="B906" s="77"/>
      <c r="C906" s="77"/>
      <c r="D906" s="77"/>
      <c r="E906" s="77"/>
      <c r="F906" s="77"/>
    </row>
    <row r="907">
      <c r="B907" s="77"/>
      <c r="C907" s="77"/>
      <c r="D907" s="77"/>
      <c r="E907" s="77"/>
      <c r="F907" s="77"/>
    </row>
    <row r="908">
      <c r="B908" s="77"/>
      <c r="C908" s="77"/>
      <c r="D908" s="77"/>
      <c r="E908" s="77"/>
      <c r="F908" s="77"/>
    </row>
    <row r="909">
      <c r="B909" s="77"/>
      <c r="C909" s="77"/>
      <c r="D909" s="77"/>
      <c r="E909" s="77"/>
      <c r="F909" s="77"/>
    </row>
    <row r="910">
      <c r="B910" s="77"/>
      <c r="C910" s="77"/>
      <c r="D910" s="77"/>
      <c r="E910" s="77"/>
      <c r="F910" s="77"/>
    </row>
    <row r="911">
      <c r="B911" s="77"/>
      <c r="C911" s="77"/>
      <c r="D911" s="77"/>
      <c r="E911" s="77"/>
      <c r="F911" s="77"/>
    </row>
    <row r="912">
      <c r="B912" s="77"/>
      <c r="C912" s="77"/>
      <c r="D912" s="77"/>
      <c r="E912" s="77"/>
      <c r="F912" s="77"/>
    </row>
    <row r="913">
      <c r="B913" s="77"/>
      <c r="C913" s="77"/>
      <c r="D913" s="77"/>
      <c r="E913" s="77"/>
      <c r="F913" s="77"/>
    </row>
    <row r="914">
      <c r="B914" s="77"/>
      <c r="C914" s="77"/>
      <c r="D914" s="77"/>
      <c r="E914" s="77"/>
      <c r="F914" s="77"/>
    </row>
    <row r="915">
      <c r="B915" s="77"/>
      <c r="C915" s="77"/>
      <c r="D915" s="77"/>
      <c r="E915" s="77"/>
      <c r="F915" s="77"/>
    </row>
    <row r="916">
      <c r="B916" s="77"/>
      <c r="C916" s="77"/>
      <c r="D916" s="77"/>
      <c r="E916" s="77"/>
      <c r="F916" s="77"/>
    </row>
    <row r="917">
      <c r="B917" s="77"/>
      <c r="C917" s="77"/>
      <c r="D917" s="77"/>
      <c r="E917" s="77"/>
      <c r="F917" s="77"/>
    </row>
    <row r="918">
      <c r="B918" s="77"/>
      <c r="C918" s="77"/>
      <c r="D918" s="77"/>
      <c r="E918" s="77"/>
      <c r="F918" s="77"/>
    </row>
    <row r="919">
      <c r="B919" s="77"/>
      <c r="C919" s="77"/>
      <c r="D919" s="77"/>
      <c r="E919" s="77"/>
      <c r="F919" s="77"/>
    </row>
    <row r="920">
      <c r="B920" s="77"/>
      <c r="C920" s="77"/>
      <c r="D920" s="77"/>
      <c r="E920" s="77"/>
      <c r="F920" s="77"/>
    </row>
    <row r="921">
      <c r="B921" s="77"/>
      <c r="C921" s="77"/>
      <c r="D921" s="77"/>
      <c r="E921" s="77"/>
      <c r="F921" s="77"/>
    </row>
    <row r="922">
      <c r="B922" s="77"/>
      <c r="C922" s="77"/>
      <c r="D922" s="77"/>
      <c r="E922" s="77"/>
      <c r="F922" s="77"/>
    </row>
    <row r="923">
      <c r="B923" s="77"/>
      <c r="C923" s="77"/>
      <c r="D923" s="77"/>
      <c r="E923" s="77"/>
      <c r="F923" s="77"/>
    </row>
    <row r="924">
      <c r="B924" s="77"/>
      <c r="C924" s="77"/>
      <c r="D924" s="77"/>
      <c r="E924" s="77"/>
      <c r="F924" s="77"/>
    </row>
    <row r="925">
      <c r="B925" s="77"/>
      <c r="C925" s="77"/>
      <c r="D925" s="77"/>
      <c r="E925" s="77"/>
      <c r="F925" s="77"/>
    </row>
    <row r="926">
      <c r="B926" s="77"/>
      <c r="C926" s="77"/>
      <c r="D926" s="77"/>
      <c r="E926" s="77"/>
      <c r="F926" s="77"/>
    </row>
    <row r="927">
      <c r="B927" s="77"/>
      <c r="C927" s="77"/>
      <c r="D927" s="77"/>
      <c r="E927" s="77"/>
      <c r="F927" s="77"/>
    </row>
    <row r="928">
      <c r="B928" s="77"/>
      <c r="C928" s="77"/>
      <c r="D928" s="77"/>
      <c r="E928" s="77"/>
      <c r="F928" s="77"/>
    </row>
    <row r="929">
      <c r="B929" s="77"/>
      <c r="C929" s="77"/>
      <c r="D929" s="77"/>
      <c r="E929" s="77"/>
      <c r="F929" s="77"/>
    </row>
    <row r="930">
      <c r="B930" s="77"/>
      <c r="C930" s="77"/>
      <c r="D930" s="77"/>
      <c r="E930" s="77"/>
      <c r="F930" s="77"/>
    </row>
    <row r="931">
      <c r="B931" s="77"/>
      <c r="C931" s="77"/>
      <c r="D931" s="77"/>
      <c r="E931" s="77"/>
      <c r="F931" s="77"/>
    </row>
    <row r="932">
      <c r="B932" s="77"/>
      <c r="C932" s="77"/>
      <c r="D932" s="77"/>
      <c r="E932" s="77"/>
      <c r="F932" s="77"/>
    </row>
    <row r="933">
      <c r="B933" s="77"/>
      <c r="C933" s="77"/>
      <c r="D933" s="77"/>
      <c r="E933" s="77"/>
      <c r="F933" s="77"/>
    </row>
    <row r="934">
      <c r="B934" s="77"/>
      <c r="C934" s="77"/>
      <c r="D934" s="77"/>
      <c r="E934" s="77"/>
      <c r="F934" s="77"/>
    </row>
    <row r="935">
      <c r="B935" s="77"/>
      <c r="C935" s="77"/>
      <c r="D935" s="77"/>
      <c r="E935" s="77"/>
      <c r="F935" s="77"/>
    </row>
    <row r="936">
      <c r="B936" s="77"/>
      <c r="C936" s="77"/>
      <c r="D936" s="77"/>
      <c r="E936" s="77"/>
      <c r="F936" s="77"/>
    </row>
    <row r="937">
      <c r="B937" s="77"/>
      <c r="C937" s="77"/>
      <c r="D937" s="77"/>
      <c r="E937" s="77"/>
      <c r="F937" s="77"/>
    </row>
    <row r="938">
      <c r="B938" s="77"/>
      <c r="C938" s="77"/>
      <c r="D938" s="77"/>
      <c r="E938" s="77"/>
      <c r="F938" s="77"/>
    </row>
    <row r="939">
      <c r="B939" s="77"/>
      <c r="C939" s="77"/>
      <c r="D939" s="77"/>
      <c r="E939" s="77"/>
      <c r="F939" s="77"/>
    </row>
    <row r="940">
      <c r="B940" s="77"/>
      <c r="C940" s="77"/>
      <c r="D940" s="77"/>
      <c r="E940" s="77"/>
      <c r="F940" s="77"/>
    </row>
    <row r="941">
      <c r="B941" s="77"/>
      <c r="C941" s="77"/>
      <c r="D941" s="77"/>
      <c r="E941" s="77"/>
      <c r="F941" s="77"/>
    </row>
    <row r="942">
      <c r="B942" s="77"/>
      <c r="C942" s="77"/>
      <c r="D942" s="77"/>
      <c r="E942" s="77"/>
      <c r="F942" s="77"/>
    </row>
    <row r="943">
      <c r="B943" s="77"/>
      <c r="C943" s="77"/>
      <c r="D943" s="77"/>
      <c r="E943" s="77"/>
      <c r="F943" s="77"/>
    </row>
    <row r="944">
      <c r="B944" s="77"/>
      <c r="C944" s="77"/>
      <c r="D944" s="77"/>
      <c r="E944" s="77"/>
      <c r="F944" s="77"/>
    </row>
    <row r="945">
      <c r="B945" s="77"/>
      <c r="C945" s="77"/>
      <c r="D945" s="77"/>
      <c r="E945" s="77"/>
      <c r="F945" s="77"/>
    </row>
    <row r="946">
      <c r="B946" s="77"/>
      <c r="C946" s="77"/>
      <c r="D946" s="77"/>
      <c r="E946" s="77"/>
      <c r="F946" s="77"/>
    </row>
    <row r="947">
      <c r="B947" s="77"/>
      <c r="C947" s="77"/>
      <c r="D947" s="77"/>
      <c r="E947" s="77"/>
      <c r="F947" s="77"/>
    </row>
    <row r="948">
      <c r="B948" s="77"/>
      <c r="C948" s="77"/>
      <c r="D948" s="77"/>
      <c r="E948" s="77"/>
      <c r="F948" s="77"/>
    </row>
    <row r="949">
      <c r="B949" s="77"/>
      <c r="C949" s="77"/>
      <c r="D949" s="77"/>
      <c r="E949" s="77"/>
      <c r="F949" s="77"/>
    </row>
    <row r="950">
      <c r="B950" s="77"/>
      <c r="C950" s="77"/>
      <c r="D950" s="77"/>
      <c r="E950" s="77"/>
      <c r="F950" s="77"/>
    </row>
    <row r="951">
      <c r="B951" s="77"/>
      <c r="C951" s="77"/>
      <c r="D951" s="77"/>
      <c r="E951" s="77"/>
      <c r="F951" s="77"/>
    </row>
    <row r="952">
      <c r="B952" s="77"/>
      <c r="C952" s="77"/>
      <c r="D952" s="77"/>
      <c r="E952" s="77"/>
      <c r="F952" s="77"/>
    </row>
    <row r="953">
      <c r="B953" s="77"/>
      <c r="C953" s="77"/>
      <c r="D953" s="77"/>
      <c r="E953" s="77"/>
      <c r="F953" s="77"/>
    </row>
    <row r="954">
      <c r="B954" s="77"/>
      <c r="C954" s="77"/>
      <c r="D954" s="77"/>
      <c r="E954" s="77"/>
      <c r="F954" s="77"/>
    </row>
    <row r="955">
      <c r="B955" s="77"/>
      <c r="C955" s="77"/>
      <c r="D955" s="77"/>
      <c r="E955" s="77"/>
      <c r="F955" s="77"/>
    </row>
    <row r="956">
      <c r="B956" s="77"/>
      <c r="C956" s="77"/>
      <c r="D956" s="77"/>
      <c r="E956" s="77"/>
      <c r="F956" s="77"/>
    </row>
    <row r="957">
      <c r="B957" s="77"/>
      <c r="C957" s="77"/>
      <c r="D957" s="77"/>
      <c r="E957" s="77"/>
      <c r="F957" s="77"/>
    </row>
    <row r="958">
      <c r="B958" s="77"/>
      <c r="C958" s="77"/>
      <c r="D958" s="77"/>
      <c r="E958" s="77"/>
      <c r="F958" s="77"/>
    </row>
    <row r="959">
      <c r="B959" s="77"/>
      <c r="C959" s="77"/>
      <c r="D959" s="77"/>
      <c r="E959" s="77"/>
      <c r="F959" s="77"/>
    </row>
    <row r="960">
      <c r="B960" s="77"/>
      <c r="C960" s="77"/>
      <c r="D960" s="77"/>
      <c r="E960" s="77"/>
      <c r="F960" s="77"/>
    </row>
    <row r="961">
      <c r="B961" s="77"/>
      <c r="C961" s="77"/>
      <c r="D961" s="77"/>
      <c r="E961" s="77"/>
      <c r="F961" s="77"/>
    </row>
    <row r="962">
      <c r="B962" s="77"/>
      <c r="C962" s="77"/>
      <c r="D962" s="77"/>
      <c r="E962" s="77"/>
      <c r="F962" s="77"/>
    </row>
    <row r="963">
      <c r="B963" s="77"/>
      <c r="C963" s="77"/>
      <c r="D963" s="77"/>
      <c r="E963" s="77"/>
      <c r="F963" s="77"/>
    </row>
    <row r="964">
      <c r="B964" s="77"/>
      <c r="C964" s="77"/>
      <c r="D964" s="77"/>
      <c r="E964" s="77"/>
      <c r="F964" s="77"/>
    </row>
    <row r="965">
      <c r="B965" s="77"/>
      <c r="C965" s="77"/>
      <c r="D965" s="77"/>
      <c r="E965" s="77"/>
      <c r="F965" s="77"/>
    </row>
    <row r="966">
      <c r="B966" s="77"/>
      <c r="C966" s="77"/>
      <c r="D966" s="77"/>
      <c r="E966" s="77"/>
      <c r="F966" s="77"/>
    </row>
    <row r="967">
      <c r="B967" s="77"/>
      <c r="C967" s="77"/>
      <c r="D967" s="77"/>
      <c r="E967" s="77"/>
      <c r="F967" s="77"/>
    </row>
    <row r="968">
      <c r="B968" s="77"/>
      <c r="C968" s="77"/>
      <c r="D968" s="77"/>
      <c r="E968" s="77"/>
      <c r="F968" s="77"/>
    </row>
    <row r="969">
      <c r="B969" s="77"/>
      <c r="C969" s="77"/>
      <c r="D969" s="77"/>
      <c r="E969" s="77"/>
      <c r="F969" s="77"/>
    </row>
    <row r="970">
      <c r="B970" s="77"/>
      <c r="C970" s="77"/>
      <c r="D970" s="77"/>
      <c r="E970" s="77"/>
      <c r="F970" s="77"/>
    </row>
    <row r="971">
      <c r="B971" s="77"/>
      <c r="C971" s="77"/>
      <c r="D971" s="77"/>
      <c r="E971" s="77"/>
      <c r="F971" s="77"/>
    </row>
    <row r="972">
      <c r="B972" s="77"/>
      <c r="C972" s="77"/>
      <c r="D972" s="77"/>
      <c r="E972" s="77"/>
      <c r="F972" s="77"/>
    </row>
    <row r="973">
      <c r="B973" s="77"/>
      <c r="C973" s="77"/>
      <c r="D973" s="77"/>
      <c r="E973" s="77"/>
      <c r="F973" s="77"/>
    </row>
    <row r="974">
      <c r="B974" s="77"/>
      <c r="C974" s="77"/>
      <c r="D974" s="77"/>
      <c r="E974" s="77"/>
      <c r="F974" s="77"/>
    </row>
    <row r="975">
      <c r="B975" s="77"/>
      <c r="C975" s="77"/>
      <c r="D975" s="77"/>
      <c r="E975" s="77"/>
      <c r="F975" s="77"/>
    </row>
    <row r="976">
      <c r="B976" s="77"/>
      <c r="C976" s="77"/>
      <c r="D976" s="77"/>
      <c r="E976" s="77"/>
      <c r="F976" s="77"/>
    </row>
    <row r="977">
      <c r="B977" s="77"/>
      <c r="C977" s="77"/>
      <c r="D977" s="77"/>
      <c r="E977" s="77"/>
      <c r="F977" s="77"/>
    </row>
    <row r="978">
      <c r="B978" s="77"/>
      <c r="C978" s="77"/>
      <c r="D978" s="77"/>
      <c r="E978" s="77"/>
      <c r="F978" s="77"/>
    </row>
    <row r="979">
      <c r="B979" s="77"/>
      <c r="C979" s="77"/>
      <c r="D979" s="77"/>
      <c r="E979" s="77"/>
      <c r="F979" s="77"/>
    </row>
    <row r="980">
      <c r="B980" s="77"/>
      <c r="C980" s="77"/>
      <c r="D980" s="77"/>
      <c r="E980" s="77"/>
      <c r="F980" s="77"/>
    </row>
    <row r="981">
      <c r="B981" s="77"/>
      <c r="C981" s="77"/>
      <c r="D981" s="77"/>
      <c r="E981" s="77"/>
      <c r="F981" s="77"/>
    </row>
    <row r="982">
      <c r="B982" s="77"/>
      <c r="C982" s="77"/>
      <c r="D982" s="77"/>
      <c r="E982" s="77"/>
      <c r="F982" s="77"/>
    </row>
    <row r="983">
      <c r="B983" s="77"/>
      <c r="C983" s="77"/>
      <c r="D983" s="77"/>
      <c r="E983" s="77"/>
      <c r="F983" s="77"/>
    </row>
    <row r="984">
      <c r="B984" s="77"/>
      <c r="C984" s="77"/>
      <c r="D984" s="77"/>
      <c r="E984" s="77"/>
      <c r="F984" s="77"/>
    </row>
    <row r="985">
      <c r="B985" s="77"/>
      <c r="C985" s="77"/>
      <c r="D985" s="77"/>
      <c r="E985" s="77"/>
      <c r="F985" s="77"/>
    </row>
    <row r="986">
      <c r="B986" s="77"/>
      <c r="C986" s="77"/>
      <c r="D986" s="77"/>
      <c r="E986" s="77"/>
      <c r="F986" s="77"/>
    </row>
    <row r="987">
      <c r="B987" s="77"/>
      <c r="C987" s="77"/>
      <c r="D987" s="77"/>
      <c r="E987" s="77"/>
      <c r="F987" s="77"/>
    </row>
    <row r="988">
      <c r="B988" s="77"/>
      <c r="C988" s="77"/>
      <c r="D988" s="77"/>
      <c r="E988" s="77"/>
      <c r="F988" s="77"/>
    </row>
    <row r="989">
      <c r="B989" s="77"/>
      <c r="C989" s="77"/>
      <c r="D989" s="77"/>
      <c r="E989" s="77"/>
      <c r="F989" s="77"/>
    </row>
    <row r="990">
      <c r="B990" s="77"/>
      <c r="C990" s="77"/>
      <c r="D990" s="77"/>
      <c r="E990" s="77"/>
      <c r="F990" s="77"/>
    </row>
    <row r="991">
      <c r="B991" s="77"/>
      <c r="C991" s="77"/>
      <c r="D991" s="77"/>
      <c r="E991" s="77"/>
      <c r="F991" s="77"/>
    </row>
    <row r="992">
      <c r="B992" s="77"/>
      <c r="C992" s="77"/>
      <c r="D992" s="77"/>
      <c r="E992" s="77"/>
      <c r="F992" s="77"/>
    </row>
    <row r="993">
      <c r="B993" s="77"/>
      <c r="C993" s="77"/>
      <c r="D993" s="77"/>
      <c r="E993" s="77"/>
      <c r="F993" s="77"/>
    </row>
    <row r="994">
      <c r="B994" s="77"/>
      <c r="C994" s="77"/>
      <c r="D994" s="77"/>
      <c r="E994" s="77"/>
      <c r="F994" s="77"/>
    </row>
    <row r="995">
      <c r="B995" s="77"/>
      <c r="C995" s="77"/>
      <c r="D995" s="77"/>
      <c r="E995" s="77"/>
      <c r="F995" s="77"/>
    </row>
    <row r="996">
      <c r="B996" s="77"/>
      <c r="C996" s="77"/>
      <c r="D996" s="77"/>
      <c r="E996" s="77"/>
      <c r="F996" s="77"/>
    </row>
    <row r="997">
      <c r="B997" s="77"/>
      <c r="C997" s="77"/>
      <c r="D997" s="77"/>
      <c r="E997" s="77"/>
      <c r="F997" s="77"/>
    </row>
    <row r="998">
      <c r="B998" s="77"/>
      <c r="C998" s="77"/>
      <c r="D998" s="77"/>
      <c r="E998" s="77"/>
      <c r="F998" s="77"/>
    </row>
    <row r="999">
      <c r="B999" s="77"/>
      <c r="C999" s="77"/>
      <c r="D999" s="77"/>
      <c r="E999" s="77"/>
      <c r="F999" s="77"/>
    </row>
    <row r="1000">
      <c r="B1000" s="77"/>
      <c r="C1000" s="77"/>
      <c r="D1000" s="77"/>
      <c r="E1000" s="77"/>
      <c r="F1000" s="77"/>
    </row>
    <row r="1001">
      <c r="B1001" s="77"/>
      <c r="C1001" s="77"/>
      <c r="D1001" s="77"/>
      <c r="E1001" s="77"/>
      <c r="F1001" s="77"/>
    </row>
    <row r="1002">
      <c r="B1002" s="77"/>
      <c r="C1002" s="77"/>
      <c r="D1002" s="77"/>
      <c r="E1002" s="77"/>
      <c r="F1002" s="77"/>
    </row>
    <row r="1003">
      <c r="B1003" s="77"/>
      <c r="C1003" s="77"/>
      <c r="D1003" s="77"/>
      <c r="E1003" s="77"/>
      <c r="F1003" s="77"/>
    </row>
    <row r="1004">
      <c r="B1004" s="77"/>
      <c r="C1004" s="77"/>
      <c r="D1004" s="77"/>
      <c r="E1004" s="77"/>
      <c r="F1004" s="77"/>
    </row>
    <row r="1005">
      <c r="B1005" s="77"/>
      <c r="C1005" s="77"/>
      <c r="D1005" s="77"/>
      <c r="E1005" s="77"/>
      <c r="F1005" s="77"/>
    </row>
    <row r="1006">
      <c r="B1006" s="77"/>
      <c r="C1006" s="77"/>
      <c r="D1006" s="77"/>
      <c r="E1006" s="77"/>
      <c r="F1006" s="77"/>
    </row>
    <row r="1007">
      <c r="B1007" s="77"/>
      <c r="C1007" s="77"/>
      <c r="D1007" s="77"/>
      <c r="E1007" s="77"/>
      <c r="F1007" s="77"/>
    </row>
    <row r="1008">
      <c r="B1008" s="77"/>
      <c r="C1008" s="77"/>
      <c r="D1008" s="77"/>
      <c r="E1008" s="77"/>
      <c r="F1008" s="77"/>
    </row>
  </sheetData>
  <mergeCells count="3">
    <mergeCell ref="H2:H4"/>
    <mergeCell ref="H6:H8"/>
    <mergeCell ref="H10:H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2">
      <c r="A2" s="1" t="s">
        <v>129</v>
      </c>
      <c r="B2" s="1" t="s">
        <v>130</v>
      </c>
      <c r="C2" s="1" t="s">
        <v>131</v>
      </c>
    </row>
    <row r="3">
      <c r="A3" s="2" t="s">
        <v>132</v>
      </c>
      <c r="B3" s="2" t="s">
        <v>133</v>
      </c>
      <c r="C3" s="2" t="s">
        <v>134</v>
      </c>
    </row>
    <row r="4">
      <c r="A4" s="2" t="s">
        <v>135</v>
      </c>
      <c r="B4" s="2" t="s">
        <v>136</v>
      </c>
      <c r="C4" s="2" t="s">
        <v>134</v>
      </c>
    </row>
    <row r="5">
      <c r="A5" s="2" t="s">
        <v>137</v>
      </c>
      <c r="B5" s="2" t="s">
        <v>138</v>
      </c>
      <c r="C5" s="2" t="s">
        <v>139</v>
      </c>
    </row>
    <row r="6">
      <c r="A6" s="2" t="s">
        <v>140</v>
      </c>
      <c r="B6" s="2" t="s">
        <v>141</v>
      </c>
      <c r="C6" s="2" t="s">
        <v>142</v>
      </c>
    </row>
    <row r="7">
      <c r="A7" s="2" t="s">
        <v>143</v>
      </c>
      <c r="B7" s="2" t="s">
        <v>144</v>
      </c>
      <c r="C7" s="2" t="s">
        <v>145</v>
      </c>
    </row>
    <row r="11">
      <c r="A11" s="2" t="s">
        <v>146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2.43"/>
    <col customWidth="1" min="3" max="9" width="26.14"/>
    <col customWidth="1" min="10" max="10" width="14.86"/>
    <col customWidth="1" min="11" max="11" width="27.29"/>
    <col customWidth="1" min="12" max="12" width="12.29"/>
    <col customWidth="1" min="13" max="13" width="27.57"/>
  </cols>
  <sheetData>
    <row r="1">
      <c r="A1" s="2" t="s">
        <v>148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>
      <c r="A2" s="238"/>
      <c r="B2" s="241" t="s">
        <v>149</v>
      </c>
      <c r="C2" s="241" t="s">
        <v>151</v>
      </c>
      <c r="D2" s="241" t="s">
        <v>152</v>
      </c>
      <c r="E2" s="241" t="s">
        <v>151</v>
      </c>
      <c r="F2" s="241" t="s">
        <v>153</v>
      </c>
      <c r="G2" s="241" t="s">
        <v>151</v>
      </c>
      <c r="H2" s="241" t="s">
        <v>154</v>
      </c>
      <c r="I2" s="243" t="s">
        <v>151</v>
      </c>
      <c r="J2" s="63" t="s">
        <v>155</v>
      </c>
      <c r="K2" s="63"/>
      <c r="L2" s="63"/>
      <c r="M2" s="63"/>
    </row>
    <row r="3">
      <c r="A3" s="105" t="s">
        <v>156</v>
      </c>
      <c r="B3" s="245">
        <v>28.9</v>
      </c>
      <c r="C3" s="247">
        <f t="shared" ref="C3:C6" si="1">B3-average(B$3:B$5)</f>
        <v>-0.03333333333</v>
      </c>
      <c r="D3" s="248">
        <v>29.0</v>
      </c>
      <c r="E3" s="247">
        <f t="shared" ref="E3:E6" si="2">D3-average(D$3:D$5)</f>
        <v>0.2</v>
      </c>
      <c r="F3" s="248">
        <v>29.2</v>
      </c>
      <c r="G3" s="247">
        <f t="shared" ref="G3:G6" si="3">F3-average(F$3:F$5)</f>
        <v>-0.1333333333</v>
      </c>
      <c r="H3" s="248">
        <v>29.4</v>
      </c>
      <c r="I3" s="249">
        <f t="shared" ref="I3:I6" si="4">H3-average(H$3:H$5)</f>
        <v>-0.06666666667</v>
      </c>
      <c r="J3" s="77">
        <f t="shared" ref="J3:J6" si="5">average(C3,E3,G3,I3)</f>
        <v>-0.008333333333</v>
      </c>
      <c r="K3" s="169"/>
      <c r="L3" s="169"/>
      <c r="M3" s="169"/>
    </row>
    <row r="4">
      <c r="A4" s="105" t="s">
        <v>157</v>
      </c>
      <c r="B4" s="250">
        <v>29.2</v>
      </c>
      <c r="C4" s="77">
        <f t="shared" si="1"/>
        <v>0.2666666667</v>
      </c>
      <c r="D4" s="75">
        <v>29.0</v>
      </c>
      <c r="E4" s="77">
        <f t="shared" si="2"/>
        <v>0.2</v>
      </c>
      <c r="F4" s="75">
        <v>29.5</v>
      </c>
      <c r="G4" s="77">
        <f t="shared" si="3"/>
        <v>0.1666666667</v>
      </c>
      <c r="H4" s="75">
        <v>29.6</v>
      </c>
      <c r="I4" s="251">
        <f t="shared" si="4"/>
        <v>0.1333333333</v>
      </c>
      <c r="J4" s="77">
        <f t="shared" si="5"/>
        <v>0.1916666667</v>
      </c>
      <c r="K4" s="169"/>
      <c r="L4" s="169"/>
      <c r="M4" s="169"/>
    </row>
    <row r="5">
      <c r="A5" s="105" t="s">
        <v>158</v>
      </c>
      <c r="B5" s="250">
        <v>28.7</v>
      </c>
      <c r="C5" s="77">
        <f t="shared" si="1"/>
        <v>-0.2333333333</v>
      </c>
      <c r="D5" s="75">
        <v>28.4</v>
      </c>
      <c r="E5" s="77">
        <f t="shared" si="2"/>
        <v>-0.4</v>
      </c>
      <c r="F5" s="75">
        <v>29.3</v>
      </c>
      <c r="G5" s="77">
        <f t="shared" si="3"/>
        <v>-0.03333333333</v>
      </c>
      <c r="H5" s="75">
        <v>29.4</v>
      </c>
      <c r="I5" s="251">
        <f t="shared" si="4"/>
        <v>-0.06666666667</v>
      </c>
      <c r="J5" s="77">
        <f t="shared" si="5"/>
        <v>-0.1833333333</v>
      </c>
      <c r="K5" s="169"/>
      <c r="L5" s="169"/>
      <c r="M5" s="169"/>
    </row>
    <row r="6">
      <c r="A6" s="115" t="s">
        <v>159</v>
      </c>
      <c r="B6" s="252">
        <v>30.2</v>
      </c>
      <c r="C6" s="253">
        <f t="shared" si="1"/>
        <v>1.266666667</v>
      </c>
      <c r="D6" s="254">
        <v>30.5</v>
      </c>
      <c r="E6" s="253">
        <f t="shared" si="2"/>
        <v>1.7</v>
      </c>
      <c r="F6" s="254">
        <v>30.6</v>
      </c>
      <c r="G6" s="253">
        <f t="shared" si="3"/>
        <v>1.266666667</v>
      </c>
      <c r="H6" s="254">
        <v>31.0</v>
      </c>
      <c r="I6" s="255">
        <f t="shared" si="4"/>
        <v>1.533333333</v>
      </c>
      <c r="J6" s="77">
        <f t="shared" si="5"/>
        <v>1.441666667</v>
      </c>
      <c r="K6" s="169"/>
      <c r="L6" s="169"/>
      <c r="M6" s="169"/>
    </row>
    <row r="7">
      <c r="B7" s="77"/>
      <c r="C7" s="77"/>
      <c r="D7" s="77"/>
      <c r="E7" s="77"/>
      <c r="F7" s="77"/>
      <c r="G7" s="77"/>
      <c r="H7" s="77"/>
      <c r="I7" s="77"/>
      <c r="J7" s="169"/>
      <c r="K7" s="169"/>
      <c r="L7" s="169"/>
      <c r="M7" s="169"/>
    </row>
    <row r="8">
      <c r="A8" s="2" t="s">
        <v>165</v>
      </c>
      <c r="B8" s="77"/>
      <c r="C8" s="77"/>
      <c r="D8" s="75" t="s">
        <v>166</v>
      </c>
      <c r="E8" s="77"/>
      <c r="F8" s="77"/>
      <c r="G8" s="77"/>
      <c r="H8" s="77"/>
      <c r="I8" s="77"/>
      <c r="J8" s="169"/>
      <c r="K8" s="169"/>
      <c r="L8" s="169"/>
      <c r="M8" s="169"/>
    </row>
    <row r="9">
      <c r="A9" s="238"/>
      <c r="B9" s="241" t="s">
        <v>149</v>
      </c>
      <c r="C9" s="241" t="s">
        <v>151</v>
      </c>
      <c r="D9" s="241" t="s">
        <v>152</v>
      </c>
      <c r="E9" s="241" t="s">
        <v>151</v>
      </c>
      <c r="F9" s="241" t="s">
        <v>153</v>
      </c>
      <c r="G9" s="241" t="s">
        <v>151</v>
      </c>
      <c r="H9" s="241" t="s">
        <v>154</v>
      </c>
      <c r="I9" s="243" t="s">
        <v>151</v>
      </c>
      <c r="J9" s="63" t="s">
        <v>155</v>
      </c>
      <c r="K9" s="63"/>
      <c r="L9" s="63"/>
      <c r="M9" s="63"/>
    </row>
    <row r="10">
      <c r="A10" s="105" t="s">
        <v>156</v>
      </c>
      <c r="B10" s="245">
        <v>29.2</v>
      </c>
      <c r="C10" s="247">
        <f t="shared" ref="C10:C13" si="6">B10-average(B$10:B$12)</f>
        <v>0</v>
      </c>
      <c r="D10" s="248">
        <v>29.3</v>
      </c>
      <c r="E10" s="247">
        <f t="shared" ref="E10:E13" si="7">D10-average(D$10:D$12)</f>
        <v>0.03333333333</v>
      </c>
      <c r="F10" s="248">
        <v>29.2</v>
      </c>
      <c r="G10" s="247">
        <f t="shared" ref="G10:G13" si="8">F10-average(F$10:F$12)</f>
        <v>-0.1333333333</v>
      </c>
      <c r="H10" s="248">
        <v>29.3</v>
      </c>
      <c r="I10" s="249">
        <f t="shared" ref="I10:I13" si="9">H10-average(H$10:H$12)</f>
        <v>-0.06666666667</v>
      </c>
      <c r="J10" s="77">
        <f t="shared" ref="J10:J13" si="10">average(C10,E10,G10,I10)</f>
        <v>-0.04166666667</v>
      </c>
      <c r="K10" s="169"/>
      <c r="L10" s="169"/>
      <c r="M10" s="169"/>
    </row>
    <row r="11">
      <c r="A11" s="105" t="s">
        <v>157</v>
      </c>
      <c r="B11" s="250">
        <v>29.4</v>
      </c>
      <c r="C11" s="77">
        <f t="shared" si="6"/>
        <v>0.2</v>
      </c>
      <c r="D11" s="75">
        <v>29.5</v>
      </c>
      <c r="E11" s="77">
        <f t="shared" si="7"/>
        <v>0.2333333333</v>
      </c>
      <c r="F11" s="75">
        <v>29.6</v>
      </c>
      <c r="G11" s="77">
        <f t="shared" si="8"/>
        <v>0.2666666667</v>
      </c>
      <c r="H11" s="75">
        <v>29.8</v>
      </c>
      <c r="I11" s="251">
        <f t="shared" si="9"/>
        <v>0.4333333333</v>
      </c>
      <c r="J11" s="77">
        <f t="shared" si="10"/>
        <v>0.2833333333</v>
      </c>
      <c r="K11" s="169"/>
      <c r="L11" s="169"/>
      <c r="M11" s="169"/>
    </row>
    <row r="12">
      <c r="A12" s="105" t="s">
        <v>158</v>
      </c>
      <c r="B12" s="250">
        <v>29.0</v>
      </c>
      <c r="C12" s="77">
        <f t="shared" si="6"/>
        <v>-0.2</v>
      </c>
      <c r="D12" s="75">
        <v>29.0</v>
      </c>
      <c r="E12" s="77">
        <f t="shared" si="7"/>
        <v>-0.2666666667</v>
      </c>
      <c r="F12" s="75">
        <v>29.2</v>
      </c>
      <c r="G12" s="77">
        <f t="shared" si="8"/>
        <v>-0.1333333333</v>
      </c>
      <c r="H12" s="75">
        <v>29.0</v>
      </c>
      <c r="I12" s="251">
        <f t="shared" si="9"/>
        <v>-0.3666666667</v>
      </c>
      <c r="J12" s="77">
        <f t="shared" si="10"/>
        <v>-0.2416666667</v>
      </c>
      <c r="K12" s="169"/>
      <c r="L12" s="169"/>
      <c r="M12" s="169"/>
    </row>
    <row r="13">
      <c r="A13" s="115" t="s">
        <v>159</v>
      </c>
      <c r="B13" s="252">
        <v>30.4</v>
      </c>
      <c r="C13" s="253">
        <f t="shared" si="6"/>
        <v>1.2</v>
      </c>
      <c r="D13" s="254">
        <v>20.6</v>
      </c>
      <c r="E13" s="253">
        <f t="shared" si="7"/>
        <v>-8.666666667</v>
      </c>
      <c r="F13" s="254">
        <v>30.6</v>
      </c>
      <c r="G13" s="253">
        <f t="shared" si="8"/>
        <v>1.266666667</v>
      </c>
      <c r="H13" s="254">
        <v>30.6</v>
      </c>
      <c r="I13" s="255">
        <f t="shared" si="9"/>
        <v>1.233333333</v>
      </c>
      <c r="J13" s="77">
        <f t="shared" si="10"/>
        <v>-1.241666667</v>
      </c>
      <c r="K13" s="169"/>
      <c r="L13" s="169"/>
      <c r="M13" s="169"/>
    </row>
    <row r="14">
      <c r="B14" s="77"/>
      <c r="C14" s="77"/>
      <c r="D14" s="77"/>
      <c r="E14" s="77"/>
      <c r="F14" s="77"/>
      <c r="G14" s="77"/>
      <c r="H14" s="77"/>
      <c r="I14" s="77"/>
      <c r="J14" s="169"/>
      <c r="K14" s="169"/>
      <c r="L14" s="169"/>
      <c r="M14" s="169"/>
    </row>
    <row r="15">
      <c r="A15" s="2" t="s">
        <v>169</v>
      </c>
      <c r="B15" s="77"/>
      <c r="C15" s="77"/>
      <c r="D15" s="75" t="s">
        <v>166</v>
      </c>
      <c r="E15" s="77"/>
      <c r="F15" s="77"/>
      <c r="G15" s="77"/>
      <c r="H15" s="77"/>
      <c r="I15" s="77"/>
      <c r="J15" s="169"/>
      <c r="K15" s="169"/>
      <c r="L15" s="169"/>
      <c r="M15" s="169"/>
    </row>
    <row r="16">
      <c r="A16" s="238"/>
      <c r="B16" s="241" t="s">
        <v>149</v>
      </c>
      <c r="C16" s="241" t="s">
        <v>151</v>
      </c>
      <c r="D16" s="241" t="s">
        <v>152</v>
      </c>
      <c r="E16" s="241" t="s">
        <v>151</v>
      </c>
      <c r="F16" s="241" t="s">
        <v>153</v>
      </c>
      <c r="G16" s="241" t="s">
        <v>151</v>
      </c>
      <c r="H16" s="241" t="s">
        <v>154</v>
      </c>
      <c r="I16" s="243" t="s">
        <v>151</v>
      </c>
      <c r="J16" s="63" t="s">
        <v>155</v>
      </c>
      <c r="K16" s="63"/>
      <c r="L16" s="63"/>
      <c r="M16" s="63"/>
    </row>
    <row r="17">
      <c r="A17" s="105" t="s">
        <v>156</v>
      </c>
      <c r="B17" s="245">
        <v>29.4</v>
      </c>
      <c r="C17" s="247">
        <f t="shared" ref="C17:C20" si="11">B17-average(B$17:B$19)</f>
        <v>0</v>
      </c>
      <c r="D17" s="248">
        <v>29.3</v>
      </c>
      <c r="E17" s="247">
        <f t="shared" ref="E17:E20" si="12">D17-average(D$17:D$19)</f>
        <v>-0.06666666667</v>
      </c>
      <c r="F17" s="248">
        <v>29.2</v>
      </c>
      <c r="G17" s="247">
        <f t="shared" ref="G17:G20" si="13">F17-average(F$17:F$19)</f>
        <v>-0.2</v>
      </c>
      <c r="H17" s="248">
        <v>29.0</v>
      </c>
      <c r="I17" s="249">
        <f t="shared" ref="I17:I20" si="14">H17-average(H$17:H$19)</f>
        <v>-0.06666666667</v>
      </c>
      <c r="J17" s="77">
        <f t="shared" ref="J17:J20" si="15">average(C17,E17,G17,I17)</f>
        <v>-0.08333333333</v>
      </c>
      <c r="K17" s="169"/>
      <c r="L17" s="169"/>
      <c r="M17" s="169"/>
    </row>
    <row r="18">
      <c r="A18" s="105" t="s">
        <v>157</v>
      </c>
      <c r="B18" s="250">
        <v>29.8</v>
      </c>
      <c r="C18" s="77">
        <f t="shared" si="11"/>
        <v>0.4</v>
      </c>
      <c r="D18" s="75">
        <v>29.8</v>
      </c>
      <c r="E18" s="77">
        <f t="shared" si="12"/>
        <v>0.4333333333</v>
      </c>
      <c r="F18" s="75">
        <v>29.6</v>
      </c>
      <c r="G18" s="77">
        <f t="shared" si="13"/>
        <v>0.2</v>
      </c>
      <c r="H18" s="75">
        <v>29.3</v>
      </c>
      <c r="I18" s="251">
        <f t="shared" si="14"/>
        <v>0.2333333333</v>
      </c>
      <c r="J18" s="77">
        <f t="shared" si="15"/>
        <v>0.3166666667</v>
      </c>
      <c r="K18" s="169"/>
      <c r="L18" s="169"/>
      <c r="M18" s="169"/>
    </row>
    <row r="19">
      <c r="A19" s="105" t="s">
        <v>158</v>
      </c>
      <c r="B19" s="250">
        <v>29.0</v>
      </c>
      <c r="C19" s="77">
        <f t="shared" si="11"/>
        <v>-0.4</v>
      </c>
      <c r="D19" s="75">
        <v>29.0</v>
      </c>
      <c r="E19" s="77">
        <f t="shared" si="12"/>
        <v>-0.3666666667</v>
      </c>
      <c r="F19" s="75">
        <v>29.4</v>
      </c>
      <c r="G19" s="77">
        <f t="shared" si="13"/>
        <v>0</v>
      </c>
      <c r="H19" s="75">
        <v>28.9</v>
      </c>
      <c r="I19" s="251">
        <f t="shared" si="14"/>
        <v>-0.1666666667</v>
      </c>
      <c r="J19" s="77">
        <f t="shared" si="15"/>
        <v>-0.2333333333</v>
      </c>
      <c r="K19" s="169"/>
      <c r="L19" s="169"/>
      <c r="M19" s="169"/>
    </row>
    <row r="20">
      <c r="A20" s="115" t="s">
        <v>159</v>
      </c>
      <c r="B20" s="252">
        <v>30.5</v>
      </c>
      <c r="C20" s="253">
        <f t="shared" si="11"/>
        <v>1.1</v>
      </c>
      <c r="D20" s="254">
        <v>30.4</v>
      </c>
      <c r="E20" s="253">
        <f t="shared" si="12"/>
        <v>1.033333333</v>
      </c>
      <c r="F20" s="254">
        <v>30.5</v>
      </c>
      <c r="G20" s="253">
        <f t="shared" si="13"/>
        <v>1.1</v>
      </c>
      <c r="H20" s="254">
        <v>30.1</v>
      </c>
      <c r="I20" s="255">
        <f t="shared" si="14"/>
        <v>1.033333333</v>
      </c>
      <c r="J20" s="77">
        <f t="shared" si="15"/>
        <v>1.066666667</v>
      </c>
      <c r="K20" s="169"/>
      <c r="L20" s="169"/>
      <c r="M20" s="169"/>
    </row>
    <row r="21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</row>
    <row r="22">
      <c r="A22" s="1" t="s">
        <v>170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</row>
    <row r="23">
      <c r="A23" s="2" t="s">
        <v>171</v>
      </c>
      <c r="B23" s="169"/>
      <c r="C23" s="169"/>
      <c r="D23" s="169"/>
      <c r="E23" s="161" t="s">
        <v>118</v>
      </c>
      <c r="F23" s="162" t="s">
        <v>119</v>
      </c>
      <c r="G23" s="169"/>
      <c r="H23" s="169"/>
      <c r="I23" s="169"/>
      <c r="J23" s="169"/>
      <c r="K23" s="169"/>
      <c r="L23" s="169"/>
      <c r="M23" s="169"/>
    </row>
    <row r="24">
      <c r="A24" s="2" t="s">
        <v>172</v>
      </c>
      <c r="B24" s="169"/>
      <c r="C24" s="169"/>
      <c r="D24" s="169"/>
      <c r="E24" s="163" t="s">
        <v>120</v>
      </c>
      <c r="F24" s="125">
        <f t="shared" ref="F24:F27" si="16">average(J3,J10,J17)</f>
        <v>-0.04444444444</v>
      </c>
      <c r="G24" s="169"/>
      <c r="H24" s="169"/>
      <c r="I24" s="169"/>
      <c r="J24" s="169"/>
      <c r="K24" s="169"/>
      <c r="L24" s="169"/>
      <c r="M24" s="169"/>
    </row>
    <row r="25">
      <c r="B25" s="169"/>
      <c r="C25" s="169"/>
      <c r="D25" s="169"/>
      <c r="E25" s="163" t="s">
        <v>121</v>
      </c>
      <c r="F25" s="257">
        <f t="shared" si="16"/>
        <v>0.2638888889</v>
      </c>
      <c r="G25" s="169"/>
      <c r="H25" s="169"/>
      <c r="I25" s="169"/>
      <c r="J25" s="169"/>
      <c r="K25" s="169"/>
      <c r="L25" s="169"/>
      <c r="M25" s="169"/>
    </row>
    <row r="26">
      <c r="B26" s="169"/>
      <c r="C26" s="169"/>
      <c r="D26" s="169"/>
      <c r="E26" s="163" t="s">
        <v>122</v>
      </c>
      <c r="F26" s="257">
        <f t="shared" si="16"/>
        <v>-0.2194444444</v>
      </c>
      <c r="G26" s="169"/>
      <c r="H26" s="169"/>
      <c r="I26" s="169"/>
      <c r="J26" s="169"/>
      <c r="K26" s="169"/>
      <c r="L26" s="169"/>
      <c r="M26" s="169"/>
    </row>
    <row r="27">
      <c r="B27" s="169"/>
      <c r="C27" s="169"/>
      <c r="D27" s="169"/>
      <c r="E27" s="168" t="s">
        <v>123</v>
      </c>
      <c r="F27" s="258">
        <f t="shared" si="16"/>
        <v>0.4222222222</v>
      </c>
      <c r="G27" s="169"/>
      <c r="H27" s="169"/>
      <c r="I27" s="169"/>
      <c r="J27" s="169"/>
      <c r="K27" s="169"/>
      <c r="L27" s="169"/>
      <c r="M27" s="169"/>
    </row>
    <row r="28"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</row>
    <row r="29"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</row>
    <row r="30"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</row>
    <row r="31"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</row>
    <row r="32"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</row>
    <row r="33"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</row>
    <row r="34"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</row>
    <row r="35"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</row>
    <row r="36"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</row>
    <row r="37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</row>
    <row r="38"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</row>
    <row r="39"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</row>
    <row r="40"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</row>
    <row r="41"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</row>
    <row r="42"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</row>
    <row r="52"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</row>
    <row r="53"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</row>
    <row r="54"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</row>
    <row r="55"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</row>
    <row r="56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</row>
    <row r="57"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</row>
    <row r="58"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</row>
    <row r="59"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</row>
    <row r="60"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</row>
    <row r="61"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</row>
    <row r="62"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</row>
    <row r="63"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</row>
    <row r="64"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</row>
    <row r="65"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</row>
    <row r="66"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</row>
    <row r="67"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</row>
    <row r="68"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</row>
    <row r="69"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</row>
    <row r="70"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</row>
    <row r="71"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</row>
    <row r="72"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</row>
    <row r="73"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</row>
    <row r="74"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</row>
    <row r="75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</row>
    <row r="76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</row>
    <row r="77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</row>
    <row r="78"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</row>
    <row r="79"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</row>
    <row r="80"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</row>
    <row r="81"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</row>
    <row r="82"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</row>
    <row r="83"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</row>
    <row r="84"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</row>
    <row r="85"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</row>
    <row r="86"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</row>
    <row r="87"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</row>
    <row r="88"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</row>
    <row r="89"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</row>
    <row r="90"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</row>
    <row r="91"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</row>
    <row r="92"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</row>
    <row r="93"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</row>
    <row r="94"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</row>
    <row r="95"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</row>
    <row r="96"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</row>
    <row r="97"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</row>
    <row r="98"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</row>
    <row r="99"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</row>
    <row r="100"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</row>
    <row r="101"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</row>
    <row r="102"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</row>
    <row r="103"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</row>
    <row r="104"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</row>
    <row r="105"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</row>
    <row r="106"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</row>
    <row r="107"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</row>
    <row r="108"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</row>
    <row r="109"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</row>
    <row r="110"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</row>
    <row r="111"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</row>
    <row r="112"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</row>
    <row r="113"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</row>
    <row r="114"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</row>
    <row r="115"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</row>
    <row r="116"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</row>
    <row r="117"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</row>
    <row r="118"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</row>
    <row r="119"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</row>
    <row r="120"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</row>
    <row r="121"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</row>
    <row r="122"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</row>
    <row r="123"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</row>
    <row r="124"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</row>
    <row r="125"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</row>
    <row r="126"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</row>
    <row r="127"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</row>
    <row r="128"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</row>
    <row r="129"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</row>
    <row r="130"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</row>
    <row r="131"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</row>
    <row r="132"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</row>
    <row r="133"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</row>
    <row r="134"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</row>
    <row r="135"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</row>
    <row r="136"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</row>
    <row r="137"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</row>
    <row r="138"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</row>
    <row r="139"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</row>
    <row r="140"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</row>
    <row r="141"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</row>
    <row r="142"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</row>
    <row r="143"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</row>
    <row r="144"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</row>
    <row r="145"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</row>
    <row r="146"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</row>
    <row r="147"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</row>
    <row r="148"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</row>
    <row r="149"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</row>
    <row r="150"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</row>
    <row r="151"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</row>
    <row r="152"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</row>
    <row r="153"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</row>
    <row r="154"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</row>
    <row r="155"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</row>
    <row r="156"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</row>
    <row r="157"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</row>
    <row r="158"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</row>
    <row r="159"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</row>
    <row r="160"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</row>
    <row r="161"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</row>
    <row r="162"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</row>
    <row r="163"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</row>
    <row r="164"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</row>
    <row r="165"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</row>
    <row r="166"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</row>
    <row r="167"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</row>
    <row r="168"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</row>
    <row r="169"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</row>
    <row r="170"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</row>
    <row r="171"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</row>
    <row r="172"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</row>
    <row r="173"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</row>
    <row r="174"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</row>
    <row r="175"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</row>
    <row r="176"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</row>
    <row r="177"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</row>
    <row r="178"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</row>
    <row r="179"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</row>
    <row r="180"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</row>
    <row r="181"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</row>
    <row r="182"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</row>
    <row r="183"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</row>
    <row r="184"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</row>
    <row r="185"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</row>
    <row r="186"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</row>
    <row r="187"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</row>
    <row r="188"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</row>
    <row r="189"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</row>
    <row r="190"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</row>
    <row r="191"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</row>
    <row r="192"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</row>
    <row r="193"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</row>
    <row r="194"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</row>
    <row r="195"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</row>
    <row r="196"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</row>
    <row r="197"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</row>
    <row r="198"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</row>
    <row r="199"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</row>
    <row r="200"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</row>
    <row r="201"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</row>
    <row r="202"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</row>
    <row r="203"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</row>
    <row r="204"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</row>
    <row r="205"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</row>
    <row r="206"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</row>
    <row r="207"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</row>
    <row r="208"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</row>
    <row r="209"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</row>
    <row r="210"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</row>
    <row r="211"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</row>
    <row r="212"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</row>
    <row r="213"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</row>
    <row r="214"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</row>
    <row r="215"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</row>
    <row r="216"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</row>
    <row r="217"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</row>
    <row r="218"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</row>
    <row r="219"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</row>
    <row r="220"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</row>
    <row r="221"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</row>
    <row r="222"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</row>
    <row r="223"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</row>
    <row r="224"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</row>
    <row r="225"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</row>
    <row r="226"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</row>
    <row r="227"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</row>
    <row r="228"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</row>
    <row r="229"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</row>
    <row r="230"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</row>
    <row r="231"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</row>
    <row r="232"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</row>
    <row r="233"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</row>
    <row r="234"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</row>
    <row r="235"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</row>
    <row r="236"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</row>
    <row r="237"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</row>
    <row r="238"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</row>
    <row r="239"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</row>
    <row r="240"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</row>
    <row r="241"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</row>
    <row r="242"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</row>
    <row r="243"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</row>
    <row r="244"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</row>
    <row r="245"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</row>
    <row r="246"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</row>
    <row r="247"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</row>
    <row r="248"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</row>
    <row r="249"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</row>
    <row r="250"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</row>
    <row r="251"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</row>
    <row r="252"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</row>
    <row r="253"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</row>
    <row r="254"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</row>
    <row r="255"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</row>
    <row r="256"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</row>
    <row r="257"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</row>
    <row r="258"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</row>
    <row r="259"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</row>
    <row r="260"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</row>
    <row r="261"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</row>
    <row r="262"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</row>
    <row r="263"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</row>
    <row r="264"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</row>
    <row r="265"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</row>
    <row r="266"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</row>
    <row r="267"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</row>
    <row r="268"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</row>
    <row r="269"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</row>
    <row r="270"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</row>
    <row r="271"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</row>
    <row r="272"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</row>
    <row r="273"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</row>
    <row r="274"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</row>
    <row r="275"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</row>
    <row r="276"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</row>
    <row r="277"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</row>
    <row r="278"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</row>
    <row r="279"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</row>
    <row r="280"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</row>
    <row r="281"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</row>
    <row r="282"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</row>
    <row r="283"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</row>
    <row r="284"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</row>
    <row r="285"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</row>
    <row r="286"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</row>
    <row r="287"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</row>
    <row r="288"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</row>
    <row r="289"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</row>
    <row r="290"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</row>
    <row r="291"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</row>
    <row r="292"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</row>
    <row r="293"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</row>
    <row r="294"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</row>
    <row r="295"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</row>
    <row r="296"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</row>
    <row r="297"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</row>
    <row r="298"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</row>
    <row r="299"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</row>
    <row r="300"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</row>
    <row r="301"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</row>
    <row r="302"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</row>
    <row r="303"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</row>
    <row r="304"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</row>
    <row r="305"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</row>
    <row r="306"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</row>
    <row r="307"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</row>
    <row r="308"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</row>
    <row r="309"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</row>
    <row r="310"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</row>
    <row r="311"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</row>
    <row r="312"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</row>
    <row r="313"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</row>
    <row r="314"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</row>
    <row r="315"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</row>
    <row r="316"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</row>
    <row r="317"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</row>
    <row r="318"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</row>
    <row r="319"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</row>
    <row r="320"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</row>
    <row r="321"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</row>
    <row r="322"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</row>
    <row r="323"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</row>
    <row r="324"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</row>
    <row r="325"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</row>
    <row r="326"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</row>
    <row r="327"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</row>
    <row r="328"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</row>
    <row r="329"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</row>
    <row r="330"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</row>
    <row r="331"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</row>
    <row r="332"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</row>
    <row r="333"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</row>
    <row r="334"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</row>
    <row r="335"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</row>
    <row r="336"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</row>
    <row r="337"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</row>
    <row r="338"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</row>
    <row r="339"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</row>
    <row r="340"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</row>
    <row r="341"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</row>
    <row r="342"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</row>
    <row r="343"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</row>
    <row r="344"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</row>
    <row r="345"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</row>
    <row r="346"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</row>
    <row r="347"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</row>
    <row r="348"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</row>
    <row r="349"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</row>
    <row r="350"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</row>
    <row r="351"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</row>
    <row r="352"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</row>
    <row r="353"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</row>
    <row r="354"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</row>
    <row r="355"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</row>
    <row r="356"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</row>
    <row r="357"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</row>
    <row r="358"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</row>
    <row r="359"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</row>
    <row r="360"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</row>
    <row r="361"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</row>
    <row r="362"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</row>
    <row r="363"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</row>
    <row r="364"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</row>
    <row r="365"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</row>
    <row r="366"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</row>
    <row r="367"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</row>
    <row r="368"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</row>
    <row r="369"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</row>
    <row r="370"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</row>
    <row r="371"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</row>
    <row r="372"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</row>
    <row r="373"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</row>
    <row r="374"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</row>
    <row r="375"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</row>
    <row r="376"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</row>
    <row r="377"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</row>
    <row r="378"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</row>
    <row r="379"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</row>
    <row r="380"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</row>
    <row r="381"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</row>
    <row r="382"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</row>
    <row r="383"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</row>
    <row r="384"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</row>
    <row r="385"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</row>
    <row r="386"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</row>
    <row r="387"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</row>
    <row r="388"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</row>
    <row r="389"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</row>
    <row r="390"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</row>
    <row r="391"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</row>
    <row r="392"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</row>
    <row r="393"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</row>
    <row r="394"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</row>
    <row r="395"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</row>
    <row r="396"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</row>
    <row r="397"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</row>
    <row r="398"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</row>
    <row r="399"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</row>
    <row r="400"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</row>
    <row r="401"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</row>
    <row r="402"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</row>
    <row r="403"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</row>
    <row r="404"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</row>
    <row r="405"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</row>
    <row r="406"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</row>
    <row r="407"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</row>
    <row r="408"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</row>
    <row r="409"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</row>
    <row r="410"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</row>
    <row r="411"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</row>
    <row r="412"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</row>
    <row r="413"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</row>
    <row r="414"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</row>
    <row r="415"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</row>
    <row r="416"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</row>
    <row r="417"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</row>
    <row r="418"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</row>
    <row r="419"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</row>
    <row r="420"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</row>
    <row r="421"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</row>
    <row r="422"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</row>
    <row r="423"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</row>
    <row r="424"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</row>
    <row r="425"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</row>
    <row r="426"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</row>
    <row r="427"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</row>
    <row r="428"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</row>
    <row r="429"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</row>
    <row r="430"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</row>
    <row r="431"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</row>
    <row r="432"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</row>
    <row r="433"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</row>
    <row r="434"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</row>
    <row r="435"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</row>
    <row r="436"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</row>
    <row r="437"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</row>
    <row r="438"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</row>
    <row r="439"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</row>
    <row r="440"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</row>
    <row r="441"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</row>
    <row r="442"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</row>
    <row r="443"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</row>
    <row r="444"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</row>
    <row r="445"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</row>
    <row r="446"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</row>
    <row r="447"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</row>
    <row r="448"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</row>
    <row r="449"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</row>
    <row r="450"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</row>
    <row r="451"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</row>
    <row r="452"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</row>
    <row r="453"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</row>
    <row r="454"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</row>
    <row r="455"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</row>
    <row r="456"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</row>
    <row r="457"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</row>
    <row r="458"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</row>
    <row r="459"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</row>
    <row r="460"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</row>
    <row r="461"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</row>
    <row r="462"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</row>
    <row r="463"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</row>
    <row r="464"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</row>
    <row r="465"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</row>
    <row r="466"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</row>
    <row r="467"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</row>
    <row r="468"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</row>
    <row r="469"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</row>
    <row r="470"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</row>
    <row r="471"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</row>
    <row r="472"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</row>
    <row r="473"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</row>
    <row r="474"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</row>
    <row r="475"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</row>
    <row r="476"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</row>
    <row r="477"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</row>
    <row r="478"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</row>
    <row r="479"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</row>
    <row r="480"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</row>
    <row r="481"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</row>
    <row r="482"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</row>
    <row r="483"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</row>
    <row r="484"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</row>
    <row r="485"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</row>
    <row r="486"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</row>
    <row r="487"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</row>
    <row r="488"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</row>
    <row r="489"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</row>
    <row r="490"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</row>
    <row r="491"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</row>
    <row r="492"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</row>
    <row r="493"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</row>
    <row r="494"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</row>
    <row r="495"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</row>
    <row r="496"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</row>
    <row r="497"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</row>
    <row r="498"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</row>
    <row r="499"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</row>
    <row r="500"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</row>
    <row r="501"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</row>
    <row r="502"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</row>
    <row r="503"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</row>
    <row r="504"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</row>
    <row r="505"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</row>
    <row r="506"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</row>
    <row r="507"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</row>
    <row r="508"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</row>
    <row r="509"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</row>
    <row r="510"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</row>
    <row r="511"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</row>
    <row r="512"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</row>
    <row r="513"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</row>
    <row r="514"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</row>
    <row r="515"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</row>
    <row r="516"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</row>
    <row r="517"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</row>
    <row r="518"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</row>
    <row r="519"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</row>
    <row r="520"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</row>
    <row r="521"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</row>
    <row r="522"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</row>
    <row r="523"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</row>
    <row r="524"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</row>
    <row r="525"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</row>
    <row r="526"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</row>
    <row r="527"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</row>
    <row r="528"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</row>
    <row r="529"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</row>
    <row r="530"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</row>
    <row r="531"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</row>
    <row r="532"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</row>
    <row r="533"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</row>
    <row r="534"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</row>
    <row r="535"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</row>
    <row r="536"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</row>
    <row r="537"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</row>
    <row r="538"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</row>
    <row r="539"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</row>
    <row r="540"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</row>
    <row r="541"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</row>
    <row r="542"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</row>
    <row r="543"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</row>
    <row r="544"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</row>
    <row r="545"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</row>
    <row r="546"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</row>
    <row r="547"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</row>
    <row r="548"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</row>
    <row r="549"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</row>
    <row r="550"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</row>
    <row r="551"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</row>
    <row r="552"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</row>
    <row r="553"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</row>
    <row r="554"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</row>
    <row r="555"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</row>
    <row r="556"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</row>
    <row r="557"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</row>
    <row r="558"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</row>
    <row r="559"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</row>
    <row r="560"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</row>
    <row r="561"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</row>
    <row r="562"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</row>
    <row r="563"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</row>
    <row r="564"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</row>
    <row r="565"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</row>
    <row r="566"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</row>
    <row r="567"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</row>
    <row r="568"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</row>
    <row r="569"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</row>
    <row r="570"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</row>
    <row r="571"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</row>
    <row r="572"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</row>
    <row r="573"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</row>
    <row r="574"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</row>
    <row r="575"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</row>
    <row r="576"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</row>
    <row r="577"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</row>
    <row r="578"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</row>
    <row r="579"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</row>
    <row r="580"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</row>
    <row r="581"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</row>
    <row r="582"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</row>
    <row r="583"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</row>
    <row r="584"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</row>
    <row r="585"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</row>
    <row r="586"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</row>
    <row r="587"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</row>
    <row r="588"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</row>
    <row r="589"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</row>
    <row r="590"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</row>
    <row r="591"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</row>
    <row r="592"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</row>
    <row r="593"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</row>
    <row r="594"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</row>
    <row r="595"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</row>
    <row r="596"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</row>
    <row r="597"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</row>
    <row r="598"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</row>
    <row r="599"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</row>
    <row r="600"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</row>
    <row r="601"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</row>
    <row r="602"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</row>
    <row r="603"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</row>
    <row r="604"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</row>
    <row r="605"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</row>
    <row r="606"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</row>
    <row r="607"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</row>
    <row r="608"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</row>
    <row r="609"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</row>
    <row r="610"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</row>
    <row r="611"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</row>
    <row r="612"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</row>
    <row r="613"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</row>
    <row r="614"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</row>
    <row r="615"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</row>
    <row r="616"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</row>
    <row r="617"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</row>
    <row r="618"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</row>
    <row r="619"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</row>
    <row r="620"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</row>
    <row r="621"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</row>
    <row r="622"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</row>
    <row r="623"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</row>
    <row r="624"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</row>
    <row r="625"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</row>
    <row r="626"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</row>
    <row r="627"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</row>
    <row r="628"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</row>
    <row r="629"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</row>
    <row r="630"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</row>
    <row r="631"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</row>
    <row r="632"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</row>
    <row r="633"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</row>
    <row r="634"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</row>
    <row r="635"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</row>
    <row r="636"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</row>
    <row r="637"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</row>
    <row r="638"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</row>
    <row r="639"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</row>
    <row r="640"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</row>
    <row r="641"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</row>
    <row r="642"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</row>
    <row r="643"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</row>
    <row r="644"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</row>
    <row r="645"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</row>
    <row r="646"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</row>
    <row r="647"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</row>
    <row r="648"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</row>
    <row r="649"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</row>
    <row r="650"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</row>
    <row r="651"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</row>
    <row r="652"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</row>
    <row r="653"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</row>
    <row r="654"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</row>
    <row r="655"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</row>
    <row r="656"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</row>
    <row r="657"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</row>
    <row r="658"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</row>
    <row r="659"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</row>
    <row r="660"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</row>
    <row r="661"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</row>
    <row r="662"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</row>
    <row r="663"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</row>
    <row r="664"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</row>
    <row r="665"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</row>
    <row r="666"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</row>
    <row r="667"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</row>
    <row r="668"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</row>
    <row r="669"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</row>
    <row r="670"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</row>
    <row r="671"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</row>
    <row r="672"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</row>
    <row r="673"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</row>
    <row r="674"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</row>
    <row r="675"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</row>
    <row r="676"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</row>
    <row r="677"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</row>
    <row r="678"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</row>
    <row r="679"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</row>
    <row r="680"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</row>
    <row r="681"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</row>
    <row r="682"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</row>
    <row r="683"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</row>
    <row r="684"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</row>
    <row r="685"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</row>
    <row r="686"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</row>
    <row r="687"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</row>
    <row r="688"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</row>
    <row r="689"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</row>
    <row r="690"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</row>
    <row r="691"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</row>
    <row r="692"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</row>
    <row r="693"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</row>
    <row r="694"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</row>
    <row r="695"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</row>
    <row r="696"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</row>
    <row r="697"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</row>
    <row r="698"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</row>
    <row r="699"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</row>
    <row r="700"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</row>
    <row r="701"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</row>
    <row r="702"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</row>
    <row r="703"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</row>
    <row r="704"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</row>
    <row r="705"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</row>
    <row r="706"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</row>
    <row r="707"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</row>
    <row r="708"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</row>
    <row r="709"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</row>
    <row r="710"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</row>
    <row r="711"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</row>
    <row r="712"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</row>
    <row r="713"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</row>
    <row r="714"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</row>
    <row r="715"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</row>
    <row r="716"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</row>
    <row r="717"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</row>
    <row r="718"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</row>
    <row r="719"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</row>
    <row r="720"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</row>
    <row r="721"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</row>
    <row r="722"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</row>
    <row r="723"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</row>
    <row r="724"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</row>
    <row r="725"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</row>
    <row r="726"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</row>
    <row r="727"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</row>
    <row r="728"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</row>
    <row r="729"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</row>
    <row r="730"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</row>
    <row r="731"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</row>
    <row r="732"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</row>
    <row r="733"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</row>
    <row r="734"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</row>
    <row r="735"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</row>
    <row r="736"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</row>
    <row r="737"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</row>
    <row r="738"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</row>
    <row r="739"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</row>
    <row r="740"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</row>
    <row r="741"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</row>
    <row r="742"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</row>
    <row r="743"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</row>
    <row r="744"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</row>
    <row r="745"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</row>
    <row r="746"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</row>
    <row r="747"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</row>
    <row r="748"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</row>
    <row r="749"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</row>
    <row r="750"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</row>
    <row r="751"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</row>
    <row r="752"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</row>
    <row r="753"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</row>
    <row r="754"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</row>
    <row r="755"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</row>
    <row r="756"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</row>
    <row r="757"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</row>
    <row r="758"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</row>
    <row r="759"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</row>
    <row r="760"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</row>
    <row r="761"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</row>
    <row r="762"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</row>
    <row r="763"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</row>
    <row r="764"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</row>
    <row r="765"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</row>
    <row r="766"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</row>
    <row r="767"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</row>
    <row r="768"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</row>
    <row r="769"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</row>
    <row r="770"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</row>
    <row r="771"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</row>
    <row r="772"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</row>
    <row r="773"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</row>
    <row r="774"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</row>
    <row r="775"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</row>
    <row r="776"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</row>
    <row r="777"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</row>
    <row r="778"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</row>
    <row r="779"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</row>
    <row r="780"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</row>
    <row r="781"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</row>
    <row r="782"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</row>
    <row r="783"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</row>
    <row r="784"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</row>
    <row r="785"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</row>
    <row r="786"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</row>
    <row r="787"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</row>
    <row r="788"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</row>
    <row r="789"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</row>
    <row r="790"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</row>
    <row r="791"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</row>
    <row r="792"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</row>
    <row r="793"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</row>
    <row r="794"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</row>
    <row r="795"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</row>
    <row r="796"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</row>
    <row r="797"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</row>
    <row r="798"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</row>
    <row r="799"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</row>
    <row r="800"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</row>
    <row r="801"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</row>
    <row r="802"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</row>
    <row r="803"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</row>
    <row r="804"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</row>
    <row r="805"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</row>
    <row r="806"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</row>
    <row r="807"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</row>
    <row r="808"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</row>
    <row r="809"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</row>
    <row r="810"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</row>
    <row r="811"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</row>
    <row r="812"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</row>
    <row r="813"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</row>
    <row r="814"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</row>
    <row r="815"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</row>
    <row r="816"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</row>
    <row r="817"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</row>
    <row r="818"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</row>
    <row r="819"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</row>
    <row r="820"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</row>
    <row r="821"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</row>
    <row r="822"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</row>
    <row r="823"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</row>
    <row r="824"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</row>
    <row r="825"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</row>
    <row r="826"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</row>
    <row r="827"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</row>
    <row r="828"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</row>
    <row r="829"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</row>
    <row r="830"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</row>
    <row r="831"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</row>
    <row r="832"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</row>
    <row r="833"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</row>
    <row r="834"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</row>
    <row r="835"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</row>
    <row r="836"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</row>
    <row r="837"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</row>
    <row r="838"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</row>
    <row r="839"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</row>
    <row r="840"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</row>
    <row r="841"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</row>
    <row r="842"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</row>
    <row r="843"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</row>
    <row r="844"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</row>
    <row r="845"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</row>
    <row r="846"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</row>
    <row r="847"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</row>
    <row r="848"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</row>
    <row r="849"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</row>
    <row r="850"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</row>
    <row r="851"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</row>
    <row r="852"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</row>
    <row r="853"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</row>
    <row r="854"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</row>
    <row r="855"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</row>
    <row r="856"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</row>
    <row r="857"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</row>
    <row r="858"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</row>
    <row r="859"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</row>
    <row r="860"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</row>
    <row r="861"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</row>
    <row r="862"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</row>
    <row r="863"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</row>
    <row r="864"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</row>
    <row r="865"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</row>
    <row r="866"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</row>
    <row r="867"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</row>
    <row r="868"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</row>
    <row r="869"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</row>
    <row r="870"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</row>
    <row r="871"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</row>
    <row r="872"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</row>
    <row r="873"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</row>
    <row r="874"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</row>
    <row r="875"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</row>
    <row r="876"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</row>
    <row r="877"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</row>
    <row r="878"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</row>
    <row r="879"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</row>
    <row r="880"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</row>
    <row r="881"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</row>
    <row r="882"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</row>
    <row r="883"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</row>
    <row r="884"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</row>
    <row r="885"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</row>
    <row r="886"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</row>
    <row r="887"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</row>
    <row r="888"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</row>
    <row r="889"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</row>
    <row r="890"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</row>
    <row r="891"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</row>
    <row r="892"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</row>
    <row r="893"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</row>
    <row r="894"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</row>
    <row r="895"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</row>
    <row r="896"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</row>
    <row r="897"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</row>
    <row r="898"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</row>
    <row r="899"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</row>
    <row r="900"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</row>
    <row r="901"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</row>
    <row r="902"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</row>
    <row r="903"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</row>
    <row r="904"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</row>
    <row r="905"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</row>
    <row r="906"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</row>
    <row r="907"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</row>
    <row r="908"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</row>
    <row r="909"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</row>
    <row r="910"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</row>
    <row r="911"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</row>
    <row r="912"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</row>
    <row r="913"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</row>
    <row r="914"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</row>
    <row r="915"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</row>
    <row r="916"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</row>
    <row r="917"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</row>
    <row r="918"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</row>
    <row r="919"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</row>
    <row r="920"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</row>
    <row r="921"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</row>
    <row r="922"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</row>
    <row r="923"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</row>
    <row r="924"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</row>
    <row r="925"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</row>
    <row r="926"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</row>
    <row r="927"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</row>
    <row r="928"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</row>
    <row r="929"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</row>
    <row r="930"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</row>
    <row r="931"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</row>
    <row r="932"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</row>
    <row r="933"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</row>
    <row r="934"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</row>
    <row r="935"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</row>
    <row r="936"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</row>
    <row r="937"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</row>
    <row r="938"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</row>
    <row r="939"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</row>
    <row r="940"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</row>
    <row r="941"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</row>
    <row r="942"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</row>
    <row r="943"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</row>
    <row r="944"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</row>
    <row r="945"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</row>
    <row r="946"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</row>
    <row r="947"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</row>
    <row r="948"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</row>
    <row r="949"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</row>
    <row r="950"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</row>
    <row r="951"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</row>
    <row r="952"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</row>
    <row r="953"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</row>
    <row r="954"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</row>
    <row r="955"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</row>
    <row r="956"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</row>
    <row r="957"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</row>
    <row r="958"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</row>
    <row r="959"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</row>
    <row r="960"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</row>
    <row r="961"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</row>
    <row r="962"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</row>
    <row r="963"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</row>
    <row r="964"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</row>
    <row r="965"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</row>
    <row r="966"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</row>
    <row r="967"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</row>
    <row r="968"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</row>
    <row r="969"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</row>
    <row r="970"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</row>
    <row r="971"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</row>
    <row r="972"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</row>
    <row r="973"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</row>
    <row r="974"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</row>
    <row r="975"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</row>
    <row r="976"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</row>
    <row r="977"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</row>
    <row r="978"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</row>
    <row r="979"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</row>
    <row r="980"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</row>
    <row r="981"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</row>
    <row r="982"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</row>
    <row r="983"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</row>
    <row r="984"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</row>
    <row r="985"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</row>
    <row r="986"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</row>
    <row r="987"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</row>
    <row r="988"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</row>
    <row r="989"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</row>
    <row r="990"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</row>
    <row r="991"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</row>
    <row r="992"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</row>
    <row r="993"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</row>
    <row r="994"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</row>
    <row r="995"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</row>
    <row r="996"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</row>
    <row r="997">
      <c r="B997" s="169"/>
      <c r="C997" s="169"/>
      <c r="D997" s="169"/>
      <c r="E997" s="169"/>
      <c r="F997" s="169"/>
      <c r="G997" s="169"/>
      <c r="H997" s="169"/>
      <c r="I997" s="169"/>
      <c r="J997" s="169"/>
      <c r="K997" s="169"/>
      <c r="L997" s="169"/>
      <c r="M997" s="169"/>
    </row>
    <row r="998">
      <c r="B998" s="169"/>
      <c r="C998" s="169"/>
      <c r="D998" s="169"/>
      <c r="E998" s="169"/>
      <c r="F998" s="169"/>
      <c r="G998" s="169"/>
      <c r="H998" s="169"/>
      <c r="I998" s="169"/>
      <c r="J998" s="169"/>
      <c r="K998" s="169"/>
      <c r="L998" s="169"/>
      <c r="M998" s="169"/>
    </row>
    <row r="999">
      <c r="B999" s="169"/>
      <c r="C999" s="169"/>
      <c r="D999" s="169"/>
      <c r="E999" s="169"/>
      <c r="F999" s="169"/>
      <c r="G999" s="169"/>
      <c r="H999" s="169"/>
      <c r="I999" s="169"/>
      <c r="J999" s="169"/>
      <c r="K999" s="169"/>
      <c r="L999" s="169"/>
      <c r="M999" s="169"/>
    </row>
    <row r="1000"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</row>
    <row r="1001">
      <c r="B1001" s="169"/>
      <c r="C1001" s="169"/>
      <c r="D1001" s="169"/>
      <c r="E1001" s="169"/>
      <c r="F1001" s="169"/>
      <c r="G1001" s="169"/>
      <c r="H1001" s="169"/>
      <c r="I1001" s="169"/>
      <c r="J1001" s="169"/>
      <c r="K1001" s="169"/>
      <c r="L1001" s="169"/>
      <c r="M1001" s="169"/>
    </row>
    <row r="1002">
      <c r="B1002" s="169"/>
      <c r="C1002" s="169"/>
      <c r="D1002" s="169"/>
      <c r="E1002" s="169"/>
      <c r="F1002" s="169"/>
      <c r="G1002" s="169"/>
      <c r="H1002" s="169"/>
      <c r="I1002" s="169"/>
      <c r="J1002" s="169"/>
      <c r="K1002" s="169"/>
      <c r="L1002" s="169"/>
      <c r="M1002" s="16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160</v>
      </c>
      <c r="G2" s="1"/>
    </row>
    <row r="3">
      <c r="A3" s="2" t="s">
        <v>161</v>
      </c>
      <c r="B3" s="2" t="s">
        <v>162</v>
      </c>
      <c r="C3" s="2" t="s">
        <v>163</v>
      </c>
      <c r="D3" s="2" t="s">
        <v>164</v>
      </c>
    </row>
    <row r="4">
      <c r="A4" s="256">
        <v>9.81</v>
      </c>
      <c r="B4" s="256">
        <v>15.0</v>
      </c>
      <c r="C4" s="2">
        <v>2.199</v>
      </c>
      <c r="D4" s="2">
        <v>3.093</v>
      </c>
    </row>
    <row r="7">
      <c r="A7" s="1" t="s">
        <v>167</v>
      </c>
    </row>
    <row r="8">
      <c r="A8" s="2" t="s">
        <v>161</v>
      </c>
      <c r="B8" s="2" t="s">
        <v>162</v>
      </c>
      <c r="C8" s="2" t="s">
        <v>163</v>
      </c>
      <c r="D8" s="2" t="s">
        <v>164</v>
      </c>
    </row>
    <row r="9">
      <c r="A9" s="2">
        <v>10.43</v>
      </c>
      <c r="B9" s="2">
        <v>14.84</v>
      </c>
    </row>
    <row r="12">
      <c r="A12" s="14" t="s">
        <v>168</v>
      </c>
    </row>
    <row r="13">
      <c r="A13" s="2" t="s">
        <v>161</v>
      </c>
      <c r="B13" s="2" t="s">
        <v>162</v>
      </c>
      <c r="C13" s="2" t="s">
        <v>163</v>
      </c>
      <c r="D13" s="2" t="s">
        <v>164</v>
      </c>
    </row>
    <row r="14">
      <c r="A14" s="256">
        <v>4.76</v>
      </c>
      <c r="B14" s="256">
        <v>6.82</v>
      </c>
      <c r="C14" s="2">
        <v>2.199</v>
      </c>
      <c r="D14" s="2">
        <v>3.093</v>
      </c>
    </row>
  </sheetData>
  <drawing r:id="rId1"/>
</worksheet>
</file>