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4.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8_{C90CE95B-D561-4313-AC8F-BB24F0371C25}" xr6:coauthVersionLast="43" xr6:coauthVersionMax="43" xr10:uidLastSave="{00000000-0000-0000-0000-000000000000}"/>
  <bookViews>
    <workbookView xWindow="-108" yWindow="-108" windowWidth="23256" windowHeight="12576" tabRatio="853" xr2:uid="{00000000-000D-0000-FFFF-FFFF00000000}"/>
  </bookViews>
  <sheets>
    <sheet name="YTD BUDGET SUMMARY" sheetId="1" r:id="rId1"/>
    <sheet name="MONTHLY EXPENSES SUMMARY" sheetId="2" r:id="rId2"/>
    <sheet name="ITEMIZED EXPENSES" sheetId="3" r:id="rId3"/>
    <sheet name="CHARITABLES &amp; SPONSORSHIPS" sheetId="4" r:id="rId4"/>
  </sheets>
  <definedNames>
    <definedName name="_YEAR">'YTD BUDGET SUMMARY'!$G$2</definedName>
    <definedName name="_xlnm.Print_Titles" localSheetId="3">'CHARITABLES &amp; SPONSORSHIPS'!$4:$4</definedName>
    <definedName name="_xlnm.Print_Titles" localSheetId="2">'ITEMIZED EXPENSES'!$4:$4</definedName>
    <definedName name="_xlnm.Print_Titles" localSheetId="1">'MONTHLY EXPENSES SUMMARY'!$5:$5</definedName>
    <definedName name="_xlnm.Print_Titles" localSheetId="0">'YTD BUDGET SUMMARY'!$3:$3</definedName>
    <definedName name="RowTitleRegion1..G2">'YTD BUDGET SUMMARY'!$F$2</definedName>
    <definedName name="Slicer_Account_Title">#N/A</definedName>
    <definedName name="Slicer_Payee">#N/A</definedName>
    <definedName name="Slicer_Payee1">#N/A</definedName>
    <definedName name="Slicer_Requested_by">#N/A</definedName>
    <definedName name="Slicer_Requested_by1">#N/A</definedName>
    <definedName name="Title1">YearToDateTable[[#Headers],[G/L Code]]</definedName>
    <definedName name="Title2">MonthlyExpensesSummary[[#Headers],[G/L Code]]</definedName>
    <definedName name="Title3">ItemizedExpenses[[#Headers],[G/L Code]]</definedName>
    <definedName name="Title4">Other[[#Headers],[G/L Code]]</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 i="1" l="1"/>
  <c r="N3" i="2" s="1"/>
  <c r="E16" i="1"/>
  <c r="L3" i="2" l="1"/>
  <c r="J3" i="2"/>
  <c r="J4" i="2" s="1"/>
  <c r="J14" i="2" s="1"/>
  <c r="F3" i="2"/>
  <c r="F4" i="2" s="1"/>
  <c r="F6" i="2" s="1"/>
  <c r="F18" i="2" s="1"/>
  <c r="D3" i="2"/>
  <c r="D4" i="2" s="1"/>
  <c r="E3" i="2"/>
  <c r="E4" i="2" s="1"/>
  <c r="G3" i="2"/>
  <c r="M3" i="2"/>
  <c r="M4" i="2" s="1"/>
  <c r="I3" i="2"/>
  <c r="H3" i="2"/>
  <c r="H4" i="2" s="1"/>
  <c r="K3" i="2"/>
  <c r="L4" i="2"/>
  <c r="L13" i="2" s="1"/>
  <c r="H10" i="2"/>
  <c r="H16" i="2"/>
  <c r="E6" i="2"/>
  <c r="E18" i="2" s="1"/>
  <c r="E13" i="2"/>
  <c r="N4" i="2"/>
  <c r="N8" i="2" s="1"/>
  <c r="H12" i="2"/>
  <c r="J7" i="2"/>
  <c r="J17" i="2"/>
  <c r="G4" i="2"/>
  <c r="E14" i="2"/>
  <c r="E10" i="2"/>
  <c r="E9" i="2"/>
  <c r="E11" i="2"/>
  <c r="F14" i="2"/>
  <c r="H13" i="2"/>
  <c r="H7" i="2"/>
  <c r="H17" i="2"/>
  <c r="H9" i="2"/>
  <c r="H15" i="2"/>
  <c r="J8" i="2"/>
  <c r="J10" i="2"/>
  <c r="E16" i="2"/>
  <c r="E15" i="2"/>
  <c r="O3" i="2"/>
  <c r="F8" i="2"/>
  <c r="J12" i="2"/>
  <c r="E8" i="2"/>
  <c r="H14" i="2"/>
  <c r="H8" i="2"/>
  <c r="H11" i="2"/>
  <c r="J9" i="2"/>
  <c r="J6" i="2"/>
  <c r="J18" i="2" s="1"/>
  <c r="E12" i="2"/>
  <c r="E7" i="2"/>
  <c r="E17" i="2"/>
  <c r="H6" i="2" l="1"/>
  <c r="H18" i="2" s="1"/>
  <c r="F17" i="2"/>
  <c r="F13" i="2"/>
  <c r="F9" i="2"/>
  <c r="L16" i="2"/>
  <c r="F12" i="2"/>
  <c r="F15" i="2"/>
  <c r="F7" i="2"/>
  <c r="J13" i="2"/>
  <c r="J15" i="2"/>
  <c r="J11" i="2"/>
  <c r="J16" i="2"/>
  <c r="L10" i="2"/>
  <c r="F16" i="2"/>
  <c r="L14" i="2"/>
  <c r="F11" i="2"/>
  <c r="L9" i="2"/>
  <c r="F10" i="2"/>
  <c r="L11" i="2"/>
  <c r="L7" i="2"/>
  <c r="L6" i="2"/>
  <c r="L18" i="2" s="1"/>
  <c r="L15" i="2"/>
  <c r="M11" i="2"/>
  <c r="M9" i="2"/>
  <c r="M15" i="2"/>
  <c r="M10" i="2"/>
  <c r="I4" i="2"/>
  <c r="I12" i="2" s="1"/>
  <c r="N11" i="2"/>
  <c r="L17" i="2"/>
  <c r="L8" i="2"/>
  <c r="D6" i="2"/>
  <c r="D18" i="2" s="1"/>
  <c r="D14" i="2"/>
  <c r="D17" i="2"/>
  <c r="D8" i="2"/>
  <c r="D15" i="2"/>
  <c r="D10" i="2"/>
  <c r="D13" i="2"/>
  <c r="D16" i="2"/>
  <c r="I13" i="2"/>
  <c r="K4" i="2"/>
  <c r="K11" i="2" s="1"/>
  <c r="N12" i="2"/>
  <c r="N14" i="2"/>
  <c r="M17" i="2"/>
  <c r="M16" i="2"/>
  <c r="M7" i="2"/>
  <c r="N17" i="2"/>
  <c r="N6" i="2"/>
  <c r="N18" i="2" s="1"/>
  <c r="M13" i="2"/>
  <c r="M12" i="2"/>
  <c r="L12" i="2"/>
  <c r="M6" i="2"/>
  <c r="M18" i="2" s="1"/>
  <c r="N7" i="2"/>
  <c r="N15" i="2"/>
  <c r="D9" i="2"/>
  <c r="D11" i="2"/>
  <c r="D7" i="2"/>
  <c r="D12" i="2"/>
  <c r="M14" i="2"/>
  <c r="M8" i="2"/>
  <c r="G6" i="2"/>
  <c r="G18" i="2" s="1"/>
  <c r="G7" i="2"/>
  <c r="G15" i="2"/>
  <c r="G14" i="2"/>
  <c r="G17" i="2"/>
  <c r="G8" i="2"/>
  <c r="G12" i="2"/>
  <c r="G13" i="2"/>
  <c r="G10" i="2"/>
  <c r="G11" i="2"/>
  <c r="G9" i="2"/>
  <c r="O4" i="2"/>
  <c r="O7" i="2" s="1"/>
  <c r="N10" i="2"/>
  <c r="N16" i="2"/>
  <c r="N9" i="2"/>
  <c r="N13" i="2"/>
  <c r="G16" i="2"/>
  <c r="I14" i="2" l="1"/>
  <c r="I16" i="2"/>
  <c r="I8" i="2"/>
  <c r="I15" i="2"/>
  <c r="I11" i="2"/>
  <c r="I6" i="2"/>
  <c r="I18" i="2" s="1"/>
  <c r="K6" i="2"/>
  <c r="K18" i="2" s="1"/>
  <c r="I9" i="2"/>
  <c r="I17" i="2"/>
  <c r="I10" i="2"/>
  <c r="I7" i="2"/>
  <c r="O15" i="2"/>
  <c r="K7" i="2"/>
  <c r="K14" i="2"/>
  <c r="K15" i="2"/>
  <c r="O8" i="2"/>
  <c r="K17" i="2"/>
  <c r="K10" i="2"/>
  <c r="K9" i="2"/>
  <c r="K16" i="2"/>
  <c r="K8" i="2"/>
  <c r="K12" i="2"/>
  <c r="K13" i="2"/>
  <c r="O6" i="2"/>
  <c r="O18" i="2" s="1"/>
  <c r="O11" i="2"/>
  <c r="P11" i="2" s="1"/>
  <c r="D9" i="1" s="1"/>
  <c r="F9" i="1" s="1"/>
  <c r="G9" i="1" s="1"/>
  <c r="O14" i="2"/>
  <c r="O13" i="2"/>
  <c r="O12" i="2"/>
  <c r="O17" i="2"/>
  <c r="P17" i="2" s="1"/>
  <c r="D15" i="1" s="1"/>
  <c r="F15" i="1" s="1"/>
  <c r="G15" i="1" s="1"/>
  <c r="O16" i="2"/>
  <c r="O9" i="2"/>
  <c r="O10" i="2"/>
  <c r="P16" i="2" l="1"/>
  <c r="D14" i="1" s="1"/>
  <c r="F14" i="1" s="1"/>
  <c r="G14" i="1" s="1"/>
  <c r="P7" i="2"/>
  <c r="D5" i="1" s="1"/>
  <c r="F5" i="1" s="1"/>
  <c r="G5" i="1" s="1"/>
  <c r="P10" i="2"/>
  <c r="D8" i="1" s="1"/>
  <c r="F8" i="1" s="1"/>
  <c r="G8" i="1" s="1"/>
  <c r="P12" i="2"/>
  <c r="D10" i="1" s="1"/>
  <c r="F10" i="1" s="1"/>
  <c r="G10" i="1" s="1"/>
  <c r="P14" i="2"/>
  <c r="D12" i="1" s="1"/>
  <c r="F12" i="1" s="1"/>
  <c r="G12" i="1" s="1"/>
  <c r="P9" i="2"/>
  <c r="D7" i="1" s="1"/>
  <c r="F7" i="1" s="1"/>
  <c r="G7" i="1" s="1"/>
  <c r="P13" i="2"/>
  <c r="D11" i="1" s="1"/>
  <c r="F11" i="1" s="1"/>
  <c r="G11" i="1" s="1"/>
  <c r="P8" i="2"/>
  <c r="D6" i="1" s="1"/>
  <c r="F6" i="1" s="1"/>
  <c r="G6" i="1" s="1"/>
  <c r="P15" i="2"/>
  <c r="D13" i="1" s="1"/>
  <c r="F13" i="1" s="1"/>
  <c r="G13" i="1" s="1"/>
  <c r="P6" i="2"/>
  <c r="P18" i="2" s="1"/>
  <c r="D4" i="1" l="1"/>
  <c r="D16" i="1" s="1"/>
  <c r="F4" i="1" l="1"/>
  <c r="F16" i="1" s="1"/>
  <c r="G16" i="1" s="1"/>
  <c r="G4" i="1" l="1"/>
</calcChain>
</file>

<file path=xl/sharedStrings.xml><?xml version="1.0" encoding="utf-8"?>
<sst xmlns="http://schemas.openxmlformats.org/spreadsheetml/2006/main" count="102" uniqueCount="69">
  <si>
    <t>G/L Code</t>
  </si>
  <si>
    <t>Account Title</t>
  </si>
  <si>
    <t>Actual</t>
  </si>
  <si>
    <t>Budget</t>
  </si>
  <si>
    <t>Remaining $</t>
  </si>
  <si>
    <t>Remaining %</t>
  </si>
  <si>
    <t>Advertising</t>
  </si>
  <si>
    <t>Office Equipment</t>
  </si>
  <si>
    <t>Printers</t>
  </si>
  <si>
    <t>Server Costs</t>
  </si>
  <si>
    <t>Supplies</t>
  </si>
  <si>
    <t>Client Expenses</t>
  </si>
  <si>
    <t>Computers</t>
  </si>
  <si>
    <t>Medical Plan</t>
  </si>
  <si>
    <t>Building Costs</t>
  </si>
  <si>
    <t>Marketing</t>
  </si>
  <si>
    <t>Charitables</t>
  </si>
  <si>
    <t>Sponsorships</t>
  </si>
  <si>
    <t>Total</t>
  </si>
  <si>
    <t>Invoice Date</t>
  </si>
  <si>
    <t>Invoice #</t>
  </si>
  <si>
    <t>Requested by</t>
  </si>
  <si>
    <t>Check Amount</t>
  </si>
  <si>
    <t>Payee</t>
  </si>
  <si>
    <t>Check Use</t>
  </si>
  <si>
    <t>Method of Distribution</t>
  </si>
  <si>
    <t>File Date</t>
  </si>
  <si>
    <t>Andy Teal</t>
  </si>
  <si>
    <t xml:space="preserve">Consolidated Messenger </t>
  </si>
  <si>
    <t>Mailer</t>
  </si>
  <si>
    <t>Mail</t>
  </si>
  <si>
    <t>Robert Walters</t>
  </si>
  <si>
    <t xml:space="preserve">A. Datum Corporation </t>
  </si>
  <si>
    <t>2 desktop computers</t>
  </si>
  <si>
    <t>Credit</t>
  </si>
  <si>
    <t>Date Check Request Initiated</t>
  </si>
  <si>
    <t>Previous Year Contribution</t>
  </si>
  <si>
    <t>Used For</t>
  </si>
  <si>
    <t>Signed Off by</t>
  </si>
  <si>
    <t>Category</t>
  </si>
  <si>
    <t>Susan W. Eaton</t>
  </si>
  <si>
    <t xml:space="preserve">School of Fine Art </t>
  </si>
  <si>
    <t>Scholarships</t>
  </si>
  <si>
    <t>Kim Ralls</t>
  </si>
  <si>
    <t>Arts</t>
  </si>
  <si>
    <t>Check</t>
  </si>
  <si>
    <t xml:space="preserve">Wingtip Toys </t>
  </si>
  <si>
    <t>Community</t>
  </si>
  <si>
    <t>Kathie Flood</t>
  </si>
  <si>
    <t>MONTHLY EXPENSES SUMMARY</t>
  </si>
  <si>
    <t>ACTUAL vs. BUDGET YTD</t>
  </si>
  <si>
    <t>January</t>
  </si>
  <si>
    <t>February</t>
  </si>
  <si>
    <t>March</t>
  </si>
  <si>
    <t>April</t>
  </si>
  <si>
    <t>May</t>
  </si>
  <si>
    <t>June</t>
  </si>
  <si>
    <t>July</t>
  </si>
  <si>
    <t>August</t>
  </si>
  <si>
    <t>September</t>
  </si>
  <si>
    <t>October</t>
  </si>
  <si>
    <t>November</t>
  </si>
  <si>
    <t>December</t>
  </si>
  <si>
    <t xml:space="preserve"> </t>
  </si>
  <si>
    <t>Date</t>
  </si>
  <si>
    <t>ITEMIZED EXPENSES</t>
  </si>
  <si>
    <t>CHARITABLES &amp; SPONSORSHIPS</t>
  </si>
  <si>
    <t>Slicer to filter data by Account Titles is in this cell.</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</si>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</sst>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quot;$&quot;#,##0.00"/>
    <numFmt numFmtId="165" formatCode="0_);\(0\)"/>
  </numFmts>
  <fonts count="15" x14ac:knownFonts="1">
    <font>
      <sz val="11"/>
      <color theme="1" tint="-0.24994659260841701"/>
      <name val="Gill Sans MT"/>
      <family val="2"/>
      <scheme val="minor"/>
    </font>
    <font>
      <sz val="11"/>
      <color theme="0"/>
      <name val="Gill Sans MT"/>
      <family val="2"/>
      <scheme val="minor"/>
    </font>
    <font>
      <sz val="18"/>
      <color theme="1" tint="-0.24994659260841701"/>
      <name val="Gill Sans MT"/>
      <family val="2"/>
      <scheme val="major"/>
    </font>
    <font>
      <u/>
      <sz val="11"/>
      <color theme="10"/>
      <name val="Gill Sans MT"/>
      <family val="2"/>
      <scheme val="minor"/>
    </font>
    <font>
      <u/>
      <sz val="11"/>
      <color theme="0"/>
      <name val="Gill Sans MT"/>
      <family val="2"/>
      <scheme val="minor"/>
    </font>
    <font>
      <sz val="11"/>
      <color theme="1" tint="-0.24994659260841701"/>
      <name val="Gill Sans MT"/>
      <family val="2"/>
      <scheme val="minor"/>
    </font>
    <font>
      <sz val="11"/>
      <color theme="1" tint="-0.24994659260841701"/>
      <name val="Gill Sans MT"/>
      <family val="2"/>
    </font>
    <font>
      <sz val="11"/>
      <color theme="1" tint="-0.249977111117893"/>
      <name val="Gill Sans MT"/>
      <family val="2"/>
    </font>
    <font>
      <b/>
      <sz val="12"/>
      <color theme="0" tint="-4.9989318521683403E-2"/>
      <name val="Gill Sans MT"/>
      <family val="2"/>
    </font>
    <font>
      <b/>
      <sz val="12"/>
      <color theme="1"/>
      <name val="Gill Sans MT"/>
      <family val="2"/>
    </font>
    <font>
      <b/>
      <sz val="12"/>
      <color theme="1" tint="-0.24994659260841701"/>
      <name val="Gill Sans MT"/>
      <family val="2"/>
    </font>
    <font>
      <sz val="12"/>
      <color theme="0"/>
      <name val="Gill Sans MT"/>
      <family val="2"/>
    </font>
    <font>
      <sz val="30"/>
      <color theme="1" tint="-0.24994659260841701"/>
      <name val="Gill Sans MT"/>
      <family val="2"/>
    </font>
    <font>
      <sz val="30"/>
      <color theme="2" tint="-0.89999084444715716"/>
      <name val="Gill Sans MT"/>
      <family val="2"/>
    </font>
    <font>
      <sz val="18"/>
      <color theme="0"/>
      <name val="Gill Sans MT"/>
      <family val="2"/>
    </font>
  </fonts>
  <fills count="8">
    <fill>
      <patternFill patternType="none"/>
    </fill>
    <fill>
      <patternFill patternType="gray125"/>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DE684D"/>
        <bgColor indexed="64"/>
      </patternFill>
    </fill>
    <fill>
      <patternFill patternType="solid">
        <fgColor rgb="FF002060"/>
        <bgColor indexed="64"/>
      </patternFill>
    </fill>
  </fills>
  <borders count="13">
    <border>
      <left/>
      <right/>
      <top/>
      <bottom/>
      <diagonal/>
    </border>
    <border>
      <left/>
      <right/>
      <top/>
      <bottom style="thick">
        <color theme="9"/>
      </bottom>
      <diagonal/>
    </border>
    <border>
      <left/>
      <right/>
      <top/>
      <bottom style="thick">
        <color theme="6" tint="-0.499984740745262"/>
      </bottom>
      <diagonal/>
    </border>
    <border>
      <left/>
      <right/>
      <top/>
      <bottom style="thick">
        <color theme="4" tint="-0.499984740745262"/>
      </bottom>
      <diagonal/>
    </border>
    <border>
      <left/>
      <right/>
      <top/>
      <bottom style="thick">
        <color theme="5" tint="-0.49998474074526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1" tint="0.79998168889431442"/>
      </left>
      <right style="thin">
        <color theme="1" tint="0.79998168889431442"/>
      </right>
      <top style="thin">
        <color theme="1" tint="0.79998168889431442"/>
      </top>
      <bottom style="thin">
        <color theme="1" tint="0.79998168889431442"/>
      </bottom>
      <diagonal/>
    </border>
    <border>
      <left style="thin">
        <color rgb="FF2F2F2F"/>
      </left>
      <right/>
      <top style="thin">
        <color rgb="FF2F2F2F"/>
      </top>
      <bottom style="thin">
        <color rgb="FF2F2F2F"/>
      </bottom>
      <diagonal/>
    </border>
    <border>
      <left/>
      <right/>
      <top style="thin">
        <color rgb="FF2F2F2F"/>
      </top>
      <bottom style="thin">
        <color rgb="FF2F2F2F"/>
      </bottom>
      <diagonal/>
    </border>
    <border>
      <left/>
      <right style="thin">
        <color rgb="FF2F2F2F"/>
      </right>
      <top style="thin">
        <color rgb="FF2F2F2F"/>
      </top>
      <bottom style="thin">
        <color rgb="FF2F2F2F"/>
      </bottom>
      <diagonal/>
    </border>
    <border>
      <left style="thin">
        <color theme="1" tint="0.79998168889431442"/>
      </left>
      <right style="thin">
        <color theme="1" tint="0.79998168889431442"/>
      </right>
      <top/>
      <bottom style="thin">
        <color theme="1" tint="0.79998168889431442"/>
      </bottom>
      <diagonal/>
    </border>
  </borders>
  <cellStyleXfs count="10">
    <xf numFmtId="0" fontId="0" fillId="0" borderId="0">
      <alignment vertical="center" wrapText="1"/>
    </xf>
    <xf numFmtId="0" fontId="2" fillId="0" borderId="1" applyNumberFormat="0" applyFill="0" applyAlignment="0" applyProtection="0"/>
    <xf numFmtId="0" fontId="2" fillId="0" borderId="4" applyNumberFormat="0" applyFill="0" applyAlignment="0" applyProtection="0"/>
    <xf numFmtId="0" fontId="2" fillId="0" borderId="2" applyNumberFormat="0" applyFill="0" applyAlignment="0" applyProtection="0"/>
    <xf numFmtId="0" fontId="2" fillId="0" borderId="3" applyNumberFormat="0" applyFill="0" applyAlignment="0" applyProtection="0"/>
    <xf numFmtId="0" fontId="3" fillId="0" borderId="0" applyNumberFormat="0" applyFill="0" applyBorder="0" applyAlignment="0" applyProtection="0">
      <alignment vertical="center" wrapText="1"/>
    </xf>
    <xf numFmtId="165" fontId="5" fillId="0" borderId="0" applyFont="0" applyFill="0" applyBorder="0" applyAlignment="0" applyProtection="0"/>
    <xf numFmtId="7" fontId="5" fillId="0" borderId="0" applyFont="0" applyFill="0" applyBorder="0" applyAlignment="0" applyProtection="0"/>
    <xf numFmtId="10" fontId="5" fillId="0" borderId="0" applyFont="0" applyFill="0" applyBorder="0" applyAlignment="0" applyProtection="0"/>
    <xf numFmtId="14" fontId="5" fillId="0" borderId="0">
      <alignment horizontal="right" vertical="center" wrapText="1"/>
    </xf>
  </cellStyleXfs>
  <cellXfs count="86">
    <xf numFmtId="0" fontId="0" fillId="0" borderId="0" xfId="0">
      <alignment vertical="center" wrapText="1"/>
    </xf>
    <xf numFmtId="14" fontId="1" fillId="0" borderId="0" xfId="0" applyNumberFormat="1" applyFont="1">
      <alignment vertical="center" wrapText="1"/>
    </xf>
    <xf numFmtId="0" fontId="1" fillId="0" borderId="0" xfId="0" applyFont="1" applyAlignment="1">
      <alignment vertical="center" wrapText="1"/>
    </xf>
    <xf numFmtId="0" fontId="4" fillId="0" borderId="0" xfId="5" applyFont="1" applyAlignment="1">
      <alignment vertical="center" wrapText="1"/>
    </xf>
    <xf numFmtId="0" fontId="1" fillId="0" borderId="0" xfId="0" applyFont="1" applyBorder="1" applyAlignment="1">
      <alignment horizontal="center" vertical="center" wrapText="1"/>
    </xf>
    <xf numFmtId="165" fontId="7" fillId="0" borderId="5" xfId="6" applyFont="1" applyFill="1" applyBorder="1" applyAlignment="1">
      <alignment horizontal="center" vertical="center"/>
    </xf>
    <xf numFmtId="0" fontId="7" fillId="0" borderId="5" xfId="0" applyFont="1" applyFill="1" applyBorder="1" applyAlignment="1">
      <alignment horizontal="left" vertical="center" wrapText="1" indent="2"/>
    </xf>
    <xf numFmtId="7" fontId="7" fillId="0" borderId="5" xfId="7" applyFont="1" applyFill="1" applyBorder="1" applyAlignment="1">
      <alignment horizontal="center" vertical="center" wrapText="1"/>
    </xf>
    <xf numFmtId="7" fontId="7" fillId="0" borderId="5" xfId="7" applyFont="1" applyFill="1" applyBorder="1" applyAlignment="1">
      <alignment horizontal="right" vertical="center" wrapText="1"/>
    </xf>
    <xf numFmtId="10" fontId="7" fillId="0" borderId="5" xfId="8" applyFont="1" applyFill="1" applyBorder="1" applyAlignment="1">
      <alignment horizontal="center" vertical="center" wrapText="1"/>
    </xf>
    <xf numFmtId="165" fontId="7" fillId="3" borderId="5" xfId="6" applyFont="1" applyFill="1" applyBorder="1" applyAlignment="1">
      <alignment horizontal="center" vertical="center"/>
    </xf>
    <xf numFmtId="0" fontId="7" fillId="3" borderId="5" xfId="0" applyFont="1" applyFill="1" applyBorder="1" applyAlignment="1">
      <alignment horizontal="left" vertical="center" wrapText="1" indent="2"/>
    </xf>
    <xf numFmtId="7" fontId="7" fillId="3" borderId="5" xfId="7" applyFont="1" applyFill="1" applyBorder="1" applyAlignment="1">
      <alignment horizontal="center" vertical="center" wrapText="1"/>
    </xf>
    <xf numFmtId="7" fontId="7" fillId="3" borderId="5" xfId="7" applyFont="1" applyFill="1" applyBorder="1" applyAlignment="1">
      <alignment horizontal="right" vertical="center" wrapText="1"/>
    </xf>
    <xf numFmtId="10" fontId="7" fillId="3" borderId="5" xfId="8" applyFont="1" applyFill="1" applyBorder="1" applyAlignment="1">
      <alignment horizontal="center" vertical="center" wrapText="1"/>
    </xf>
    <xf numFmtId="165" fontId="7" fillId="3" borderId="6" xfId="6" applyFont="1" applyFill="1" applyBorder="1" applyAlignment="1">
      <alignment horizontal="center" vertical="center"/>
    </xf>
    <xf numFmtId="0" fontId="7" fillId="3" borderId="6" xfId="0" applyFont="1" applyFill="1" applyBorder="1" applyAlignment="1">
      <alignment horizontal="left" vertical="center" wrapText="1" indent="2"/>
    </xf>
    <xf numFmtId="7" fontId="7" fillId="3" borderId="6" xfId="7" applyFont="1" applyFill="1" applyBorder="1" applyAlignment="1">
      <alignment horizontal="center" vertical="center" wrapText="1"/>
    </xf>
    <xf numFmtId="7" fontId="7" fillId="3" borderId="6" xfId="7" applyFont="1" applyFill="1" applyBorder="1" applyAlignment="1">
      <alignment horizontal="right" vertical="center" wrapText="1"/>
    </xf>
    <xf numFmtId="10" fontId="7" fillId="3" borderId="6" xfId="8" applyFont="1" applyFill="1" applyBorder="1" applyAlignment="1">
      <alignment horizontal="center" vertical="center" wrapText="1"/>
    </xf>
    <xf numFmtId="0" fontId="9" fillId="5" borderId="5" xfId="0" applyFont="1" applyFill="1" applyBorder="1" applyAlignment="1">
      <alignment horizontal="center" vertical="center" wrapText="1"/>
    </xf>
    <xf numFmtId="164" fontId="9" fillId="5" borderId="5" xfId="0" applyNumberFormat="1" applyFont="1" applyFill="1" applyBorder="1" applyAlignment="1">
      <alignment horizontal="center" vertical="center" wrapText="1"/>
    </xf>
    <xf numFmtId="10" fontId="9" fillId="5" borderId="5" xfId="0" applyNumberFormat="1" applyFont="1" applyFill="1" applyBorder="1" applyAlignment="1">
      <alignment horizontal="center" vertical="center" wrapText="1"/>
    </xf>
    <xf numFmtId="165" fontId="6" fillId="0" borderId="5" xfId="6" applyFont="1" applyFill="1" applyBorder="1" applyAlignment="1">
      <alignment horizontal="center" vertical="center"/>
    </xf>
    <xf numFmtId="0" fontId="6" fillId="0" borderId="5" xfId="0" applyFont="1" applyFill="1" applyBorder="1" applyAlignment="1">
      <alignment horizontal="center" vertical="center" wrapText="1"/>
    </xf>
    <xf numFmtId="7" fontId="6" fillId="0" borderId="5" xfId="7" applyFont="1" applyFill="1" applyBorder="1" applyAlignment="1">
      <alignment horizontal="center" vertical="center" wrapText="1"/>
    </xf>
    <xf numFmtId="164" fontId="6" fillId="0" borderId="5" xfId="0" applyNumberFormat="1" applyFont="1" applyFill="1" applyBorder="1" applyAlignment="1">
      <alignment horizontal="center" vertical="center" wrapText="1"/>
    </xf>
    <xf numFmtId="165" fontId="6" fillId="3" borderId="5" xfId="6" applyFont="1" applyFill="1" applyBorder="1" applyAlignment="1">
      <alignment horizontal="center" vertical="center"/>
    </xf>
    <xf numFmtId="0" fontId="6" fillId="3" borderId="5" xfId="0" applyFont="1" applyFill="1" applyBorder="1" applyAlignment="1">
      <alignment horizontal="center" vertical="center" wrapText="1"/>
    </xf>
    <xf numFmtId="7" fontId="6" fillId="3" borderId="5" xfId="7" applyFont="1" applyFill="1" applyBorder="1" applyAlignment="1">
      <alignment horizontal="center" vertical="center" wrapText="1"/>
    </xf>
    <xf numFmtId="164" fontId="6" fillId="3" borderId="5" xfId="0" applyNumberFormat="1"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5" xfId="0" applyFont="1" applyFill="1" applyBorder="1" applyAlignment="1">
      <alignment horizontal="center" vertical="center" wrapText="1"/>
    </xf>
    <xf numFmtId="164" fontId="6" fillId="5" borderId="5" xfId="0" applyNumberFormat="1" applyFont="1" applyFill="1" applyBorder="1" applyAlignment="1">
      <alignment horizontal="center" vertical="center" wrapText="1"/>
    </xf>
    <xf numFmtId="165" fontId="6" fillId="3" borderId="7" xfId="6" applyFont="1" applyFill="1" applyBorder="1" applyAlignment="1">
      <alignment horizontal="center" vertical="center"/>
    </xf>
    <xf numFmtId="0" fontId="6" fillId="3" borderId="7" xfId="0" applyFont="1" applyFill="1" applyBorder="1" applyAlignment="1">
      <alignment horizontal="center" vertical="center" wrapText="1"/>
    </xf>
    <xf numFmtId="7" fontId="6" fillId="3" borderId="7" xfId="7" applyFont="1" applyFill="1" applyBorder="1" applyAlignment="1">
      <alignment horizontal="center" vertical="center" wrapText="1"/>
    </xf>
    <xf numFmtId="164" fontId="6" fillId="3" borderId="7" xfId="0" applyNumberFormat="1" applyFont="1" applyFill="1" applyBorder="1" applyAlignment="1">
      <alignment horizontal="center" vertical="center" wrapText="1"/>
    </xf>
    <xf numFmtId="165" fontId="7" fillId="4" borderId="8" xfId="6" applyFont="1" applyFill="1" applyBorder="1" applyAlignment="1">
      <alignment horizontal="center" vertical="center"/>
    </xf>
    <xf numFmtId="14" fontId="7" fillId="4" borderId="8" xfId="9" applyFont="1" applyFill="1" applyBorder="1" applyAlignment="1">
      <alignment horizontal="center" vertical="center" wrapText="1"/>
    </xf>
    <xf numFmtId="165" fontId="7" fillId="4" borderId="8" xfId="6" applyFont="1" applyFill="1" applyBorder="1" applyAlignment="1">
      <alignment horizontal="center" vertical="center" wrapText="1"/>
    </xf>
    <xf numFmtId="0" fontId="7" fillId="4" borderId="8" xfId="0" applyFont="1" applyFill="1" applyBorder="1" applyAlignment="1">
      <alignment horizontal="center" vertical="center" wrapText="1"/>
    </xf>
    <xf numFmtId="7" fontId="7" fillId="4" borderId="8" xfId="7" applyFont="1" applyFill="1" applyBorder="1" applyAlignment="1">
      <alignment horizontal="center" vertical="center" wrapText="1"/>
    </xf>
    <xf numFmtId="165" fontId="6" fillId="4" borderId="7" xfId="6" applyFont="1" applyFill="1" applyBorder="1" applyAlignment="1">
      <alignment horizontal="center" vertical="center"/>
    </xf>
    <xf numFmtId="14" fontId="6" fillId="4" borderId="7" xfId="9" applyFont="1" applyFill="1" applyBorder="1" applyAlignment="1">
      <alignment horizontal="center" vertical="center" wrapText="1"/>
    </xf>
    <xf numFmtId="0" fontId="6" fillId="4" borderId="7" xfId="0" applyFont="1" applyFill="1" applyBorder="1" applyAlignment="1">
      <alignment horizontal="center" vertical="center" wrapText="1"/>
    </xf>
    <xf numFmtId="164" fontId="6" fillId="4" borderId="7" xfId="0" applyNumberFormat="1" applyFont="1" applyFill="1" applyBorder="1" applyAlignment="1">
      <alignment horizontal="center" vertical="center" wrapText="1"/>
    </xf>
    <xf numFmtId="7" fontId="6" fillId="4" borderId="7" xfId="7" applyFont="1" applyFill="1" applyBorder="1" applyAlignment="1">
      <alignment horizontal="center" vertical="center" wrapText="1"/>
    </xf>
    <xf numFmtId="165" fontId="6" fillId="4" borderId="5" xfId="6" applyFont="1" applyFill="1" applyBorder="1" applyAlignment="1">
      <alignment horizontal="center" vertical="center"/>
    </xf>
    <xf numFmtId="14" fontId="6" fillId="4" borderId="5" xfId="9" applyFont="1" applyFill="1" applyBorder="1" applyAlignment="1">
      <alignment horizontal="center" vertical="center" wrapText="1"/>
    </xf>
    <xf numFmtId="0" fontId="6" fillId="4" borderId="5" xfId="0" applyFont="1" applyFill="1" applyBorder="1" applyAlignment="1">
      <alignment horizontal="center" vertical="center" wrapText="1"/>
    </xf>
    <xf numFmtId="7" fontId="6" fillId="4" borderId="5" xfId="7" applyFont="1" applyFill="1" applyBorder="1" applyAlignment="1">
      <alignment horizontal="center" vertical="center" wrapText="1"/>
    </xf>
    <xf numFmtId="165" fontId="7" fillId="0" borderId="7" xfId="6" applyFont="1" applyFill="1" applyBorder="1" applyAlignment="1">
      <alignment horizontal="center" vertical="center"/>
    </xf>
    <xf numFmtId="0" fontId="7" fillId="0" borderId="7" xfId="0" applyFont="1" applyFill="1" applyBorder="1" applyAlignment="1">
      <alignment horizontal="left" vertical="center" wrapText="1" indent="2"/>
    </xf>
    <xf numFmtId="7" fontId="7" fillId="0" borderId="7" xfId="7" applyFont="1" applyFill="1" applyBorder="1" applyAlignment="1">
      <alignment horizontal="center" vertical="center" wrapText="1"/>
    </xf>
    <xf numFmtId="7" fontId="7" fillId="0" borderId="7" xfId="7" applyFont="1" applyFill="1" applyBorder="1" applyAlignment="1">
      <alignment horizontal="right" vertical="center" wrapText="1"/>
    </xf>
    <xf numFmtId="10" fontId="7" fillId="0" borderId="7" xfId="8"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0" xfId="0" applyFont="1" applyFill="1" applyBorder="1" applyAlignment="1">
      <alignment horizontal="left" vertical="center" wrapText="1" indent="2"/>
    </xf>
    <xf numFmtId="0" fontId="8" fillId="7" borderId="10" xfId="0" applyFont="1" applyFill="1" applyBorder="1" applyAlignment="1">
      <alignment horizontal="center" vertical="center" wrapText="1"/>
    </xf>
    <xf numFmtId="0" fontId="8" fillId="7" borderId="10" xfId="0" applyFont="1" applyFill="1" applyBorder="1">
      <alignment vertical="center" wrapText="1"/>
    </xf>
    <xf numFmtId="0" fontId="8" fillId="7" borderId="11" xfId="0" applyFont="1" applyFill="1" applyBorder="1">
      <alignment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164" fontId="10" fillId="7" borderId="10" xfId="0" applyNumberFormat="1" applyFont="1" applyFill="1" applyBorder="1" applyAlignment="1">
      <alignment horizontal="center" vertical="center" wrapText="1"/>
    </xf>
    <xf numFmtId="0" fontId="10" fillId="7" borderId="11"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165" fontId="7" fillId="4" borderId="12" xfId="6" applyFont="1" applyFill="1" applyBorder="1" applyAlignment="1">
      <alignment horizontal="center" vertical="center"/>
    </xf>
    <xf numFmtId="14" fontId="7" fillId="4" borderId="12" xfId="9" applyFont="1" applyFill="1" applyBorder="1" applyAlignment="1">
      <alignment horizontal="center" vertical="center" wrapText="1"/>
    </xf>
    <xf numFmtId="165" fontId="7" fillId="4" borderId="12" xfId="6" applyFont="1" applyFill="1" applyBorder="1" applyAlignment="1">
      <alignment horizontal="center" vertical="center" wrapText="1"/>
    </xf>
    <xf numFmtId="0" fontId="7" fillId="4" borderId="12" xfId="0" applyFont="1" applyFill="1" applyBorder="1" applyAlignment="1">
      <alignment horizontal="center" vertical="center" wrapText="1"/>
    </xf>
    <xf numFmtId="164" fontId="7" fillId="4" borderId="12" xfId="0" applyNumberFormat="1"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14" fillId="2" borderId="0" xfId="1" applyFont="1" applyFill="1" applyBorder="1" applyAlignment="1">
      <alignment horizontal="center" vertical="center"/>
    </xf>
    <xf numFmtId="0" fontId="0" fillId="0" borderId="0" xfId="0" applyFill="1">
      <alignment vertical="center" wrapText="1"/>
    </xf>
    <xf numFmtId="0" fontId="14" fillId="2" borderId="0" xfId="1" applyFont="1" applyFill="1" applyBorder="1" applyAlignment="1">
      <alignment horizontal="center" vertical="center"/>
    </xf>
    <xf numFmtId="0" fontId="13" fillId="6" borderId="0" xfId="2" applyFont="1" applyFill="1" applyBorder="1" applyAlignment="1">
      <alignment vertical="center"/>
    </xf>
    <xf numFmtId="0" fontId="12" fillId="6" borderId="0" xfId="2" applyFont="1" applyFill="1" applyBorder="1" applyAlignment="1">
      <alignment vertical="center"/>
    </xf>
    <xf numFmtId="0" fontId="0" fillId="3" borderId="0" xfId="0" applyFill="1" applyBorder="1" applyAlignment="1">
      <alignment horizontal="center" vertical="center" wrapText="1"/>
    </xf>
    <xf numFmtId="0" fontId="12" fillId="5" borderId="0" xfId="3" applyFont="1" applyFill="1" applyBorder="1" applyAlignment="1">
      <alignment horizontal="left" vertical="center"/>
    </xf>
    <xf numFmtId="0" fontId="6" fillId="3" borderId="0" xfId="0" applyFont="1" applyFill="1" applyBorder="1" applyAlignment="1">
      <alignment horizontal="center" vertical="center" wrapText="1"/>
    </xf>
    <xf numFmtId="0" fontId="12" fillId="5" borderId="0" xfId="4" applyFont="1" applyFill="1" applyBorder="1" applyAlignment="1">
      <alignment vertical="center"/>
    </xf>
  </cellXfs>
  <cellStyles count="10">
    <cellStyle name="Comma" xfId="6" builtinId="3" customBuiltin="1"/>
    <cellStyle name="Currency [0]" xfId="7" builtinId="7" customBuiltin="1"/>
    <cellStyle name="Date" xfId="9" xr:uid="{00000000-0005-0000-0000-000002000000}"/>
    <cellStyle name="Heading 1" xfId="1" builtinId="16" customBuiltin="1"/>
    <cellStyle name="Heading 2" xfId="2" builtinId="17" customBuiltin="1"/>
    <cellStyle name="Heading 3" xfId="3" builtinId="18" customBuiltin="1"/>
    <cellStyle name="Heading 4" xfId="4" builtinId="19" customBuiltin="1"/>
    <cellStyle name="Hyperlink" xfId="5" builtinId="8"/>
    <cellStyle name="Normal" xfId="0" builtinId="0" customBuiltin="1"/>
    <cellStyle name="Percent" xfId="8" builtinId="5" customBuiltin="1"/>
  </cellStyles>
  <dxfs count="123">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border diagonalUp="0" diagonalDown="0" outline="0">
        <left style="thin">
          <color theme="0" tint="-0.14996795556505021"/>
        </left>
        <right style="thin">
          <color theme="0" tint="-0.14996795556505021"/>
        </right>
        <top style="thin">
          <color theme="0" tint="-0.14996795556505021"/>
        </top>
        <bottom style="thin">
          <color theme="0" tint="-0.14996795556505021"/>
        </bottom>
      </border>
    </dxf>
    <dxf>
      <font>
        <strike val="0"/>
        <outline val="0"/>
        <shadow val="0"/>
        <u val="none"/>
        <vertAlign val="baseline"/>
        <sz val="11"/>
        <color theme="1" tint="-0.24994659260841701"/>
        <name val="Gill Sans MT"/>
        <scheme val="none"/>
      </font>
      <fill>
        <patternFill patternType="solid">
          <fgColor indexed="64"/>
          <bgColor theme="0"/>
        </patternFill>
      </fill>
      <alignment horizontal="center" vertical="center" textRotation="0" indent="0" justifyLastLine="0" shrinkToFit="0"/>
    </dxf>
    <dxf>
      <border>
        <bottom style="thin">
          <color rgb="FF2F2F2F"/>
        </bottom>
      </border>
    </dxf>
    <dxf>
      <font>
        <strike val="0"/>
        <outline val="0"/>
        <shadow val="0"/>
        <u val="none"/>
        <vertAlign val="baseline"/>
        <sz val="11"/>
        <color theme="1" tint="-0.24994659260841701"/>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outline="0">
        <left style="thin">
          <color theme="1" tint="0.79998168889431442"/>
        </left>
        <right style="thin">
          <color theme="1" tint="0.79998168889431442"/>
        </right>
        <top style="thin">
          <color theme="1" tint="0.79998168889431442"/>
        </top>
        <bottom style="thin">
          <color theme="1" tint="0.79998168889431442"/>
        </bottom>
      </border>
    </dxf>
    <dxf>
      <border>
        <top style="thin">
          <color theme="7" tint="0.39994506668294322"/>
        </top>
      </border>
    </dxf>
    <dxf>
      <border diagonalUp="0" diagonalDown="0">
        <left style="thin">
          <color theme="7" tint="0.39994506668294322"/>
        </left>
        <right style="thin">
          <color theme="7" tint="0.39994506668294322"/>
        </right>
        <top style="thin">
          <color theme="7" tint="0.39994506668294322"/>
        </top>
        <bottom style="thin">
          <color theme="7" tint="0.39994506668294322"/>
        </bottom>
      </border>
    </dxf>
    <dxf>
      <font>
        <strike val="0"/>
        <outline val="0"/>
        <shadow val="0"/>
        <u val="none"/>
        <vertAlign val="baseline"/>
        <sz val="11"/>
        <color theme="1" tint="-0.249977111117893"/>
        <name val="Gill Sans MT"/>
        <scheme val="none"/>
      </font>
      <alignment horizontal="center" vertical="center" textRotation="0" indent="0" justifyLastLine="0" shrinkToFit="0"/>
    </dxf>
    <dxf>
      <border>
        <bottom style="thin">
          <color rgb="FF2F2F2F"/>
        </bottom>
      </border>
    </dxf>
    <dxf>
      <font>
        <strike val="0"/>
        <outline val="0"/>
        <shadow val="0"/>
        <u val="none"/>
        <vertAlign val="baseline"/>
        <sz val="12"/>
        <color theme="0"/>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b val="0"/>
        <i val="0"/>
        <strike val="0"/>
        <condense val="0"/>
        <extend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numFmt numFmtId="164" formatCode="&quot;$&quot;#,##0.00"/>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numFmt numFmtId="11" formatCode="&quot;$&quot;#,##0.00_);\(&quot;$&quot;#,##0.00\)"/>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val="0"/>
        <i val="0"/>
        <strike val="0"/>
        <condense val="0"/>
        <extend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4659260841701"/>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34998626667073579"/>
        </top>
      </border>
    </dxf>
    <dxf>
      <font>
        <strike val="0"/>
        <outline val="0"/>
        <shadow val="0"/>
        <u val="none"/>
        <vertAlign val="baseline"/>
        <sz val="11"/>
        <color theme="1" tint="-0.24994659260841701"/>
        <name val="Gill Sans MT"/>
        <scheme val="none"/>
      </font>
      <fill>
        <patternFill patternType="solid">
          <fgColor indexed="64"/>
          <bgColor theme="0" tint="-0.14999847407452621"/>
        </patternFill>
      </fill>
      <alignment horizontal="center" vertical="center" textRotation="0" indent="0" justifyLastLine="0" shrinkToFit="0"/>
      <border diagonalUp="0" diagonalDown="0" outline="0">
        <left style="thin">
          <color theme="0" tint="-0.34998626667073579"/>
        </left>
        <right style="thin">
          <color theme="0" tint="-0.34998626667073579"/>
        </right>
        <top/>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strike val="0"/>
        <outline val="0"/>
        <shadow val="0"/>
        <u val="none"/>
        <vertAlign val="baseline"/>
        <sz val="11"/>
        <color theme="1" tint="-0.24994659260841701"/>
        <name val="Gill Sans MT"/>
        <scheme val="none"/>
      </font>
      <alignment horizontal="center" vertical="center" textRotation="0" indent="0" justifyLastLine="0" shrinkToFit="0"/>
    </dxf>
    <dxf>
      <border>
        <bottom style="thin">
          <color rgb="FF2F2F2F"/>
        </bottom>
      </border>
    </dxf>
    <dxf>
      <font>
        <strike val="0"/>
        <outline val="0"/>
        <shadow val="0"/>
        <u val="none"/>
        <vertAlign val="baseline"/>
        <sz val="12"/>
        <color theme="1" tint="-0.24994659260841701"/>
        <name val="Gill Sans MT"/>
        <scheme val="none"/>
      </font>
      <fill>
        <patternFill patternType="solid">
          <fgColor indexed="64"/>
          <bgColor rgb="FF002060"/>
        </patternFill>
      </fill>
      <alignment horizontal="center" vertical="center" textRotation="0" indent="0" justifyLastLine="0" shrinkToFit="0"/>
      <border diagonalUp="0" diagonalDown="0">
        <left/>
        <right/>
        <top/>
        <bottom/>
        <vertical/>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top/>
        <bottom/>
      </border>
    </dxf>
    <dxf>
      <font>
        <strike val="0"/>
        <outline val="0"/>
        <shadow val="0"/>
        <u val="none"/>
        <vertAlign val="baseline"/>
        <sz val="11"/>
        <color theme="1" tint="-0.249977111117893"/>
        <name val="Gill Sans MT"/>
        <scheme val="none"/>
      </font>
      <alignment horizontal="center"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right"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center"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center" vertical="center" textRotation="0" wrapText="1"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alignment horizontal="left" vertical="center" textRotation="0" wrapText="1" indent="2"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right style="thin">
          <color theme="0" tint="-0.14996795556505021"/>
        </right>
        <top/>
        <bottom/>
      </border>
    </dxf>
    <dxf>
      <font>
        <strike val="0"/>
        <outline val="0"/>
        <shadow val="0"/>
        <u val="none"/>
        <vertAlign val="baseline"/>
        <sz val="11"/>
        <color theme="1" tint="-0.249977111117893"/>
        <name val="Gill Sans MT"/>
        <scheme val="none"/>
      </font>
      <alignment horizontal="center" vertical="center" textRotation="0" indent="0" justifyLastLine="0" shrinkToFit="0"/>
      <border diagonalUp="0" diagonalDown="0">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border>
        <top style="thin">
          <color theme="0" tint="-0.14996795556505021"/>
        </top>
      </border>
    </dxf>
    <dxf>
      <font>
        <strike val="0"/>
        <outline val="0"/>
        <shadow val="0"/>
        <u val="none"/>
        <vertAlign val="baseline"/>
        <sz val="12"/>
        <color theme="1"/>
        <name val="Gill Sans MT"/>
        <scheme val="none"/>
      </font>
      <fill>
        <patternFill patternType="solid">
          <fgColor indexed="64"/>
          <bgColor theme="0" tint="-0.14999847407452621"/>
        </patternFill>
      </fill>
      <alignment horizontal="center" vertical="center" textRotation="0" wrapText="1" indent="0" justifyLastLine="0" shrinkToFit="0"/>
      <border diagonalUp="0" diagonalDown="0" outline="0">
        <left style="thin">
          <color theme="0" tint="-0.14996795556505021"/>
        </left>
        <right style="thin">
          <color theme="0" tint="-0.14996795556505021"/>
        </right>
        <top/>
        <bottom/>
      </border>
    </dxf>
    <dxf>
      <font>
        <strike val="0"/>
        <outline val="0"/>
        <shadow val="0"/>
        <u val="none"/>
        <vertAlign val="baseline"/>
        <sz val="11"/>
        <color theme="1" tint="-0.249977111117893"/>
        <name val="Gill Sans MT"/>
        <scheme val="none"/>
      </font>
    </dxf>
    <dxf>
      <border>
        <bottom style="thin">
          <color rgb="FF2F2F2F"/>
        </bottom>
      </border>
    </dxf>
    <dxf>
      <font>
        <strike val="0"/>
        <outline val="0"/>
        <shadow val="0"/>
        <u val="none"/>
        <vertAlign val="baseline"/>
        <sz val="12"/>
        <color theme="0" tint="-4.9989318521683403E-2"/>
        <name val="Gill Sans MT"/>
        <scheme val="none"/>
      </font>
      <fill>
        <patternFill patternType="solid">
          <fgColor indexed="64"/>
          <bgColor rgb="FF002060"/>
        </patternFill>
      </fill>
      <border diagonalUp="0" diagonalDown="0">
        <left/>
        <right/>
        <top/>
        <bottom/>
        <vertical/>
        <horizontal/>
      </border>
    </dxf>
    <dxf>
      <border>
        <left style="thin">
          <color theme="9"/>
        </left>
      </border>
    </dxf>
    <dxf>
      <border>
        <left style="thin">
          <color theme="9"/>
        </left>
      </border>
    </dxf>
    <dxf>
      <border>
        <top style="thin">
          <color theme="9"/>
        </top>
      </border>
    </dxf>
    <dxf>
      <border>
        <top style="thin">
          <color theme="9"/>
        </top>
      </border>
    </dxf>
    <dxf>
      <font>
        <b/>
        <color theme="1"/>
      </font>
    </dxf>
    <dxf>
      <font>
        <b/>
        <color theme="1"/>
      </font>
    </dxf>
    <dxf>
      <font>
        <b/>
        <color theme="1"/>
      </font>
      <border>
        <top style="double">
          <color theme="9"/>
        </top>
      </border>
    </dxf>
    <dxf>
      <font>
        <b/>
        <color theme="0"/>
      </font>
      <fill>
        <patternFill patternType="solid">
          <fgColor theme="9"/>
          <bgColor theme="9" tint="-0.24994659260841701"/>
        </patternFill>
      </fill>
    </dxf>
    <dxf>
      <font>
        <color theme="1"/>
      </font>
      <border>
        <left style="thin">
          <color theme="9"/>
        </left>
        <right style="thin">
          <color theme="9"/>
        </right>
        <top style="thin">
          <color theme="9"/>
        </top>
        <bottom style="thin">
          <color theme="9"/>
        </bottom>
      </border>
    </dxf>
    <dxf>
      <font>
        <b/>
        <color theme="1"/>
      </font>
      <border>
        <bottom style="thin">
          <color theme="7" tint="-0.499984740745262"/>
        </bottom>
        <vertical/>
        <horizontal/>
      </border>
    </dxf>
    <dxf>
      <font>
        <color theme="1"/>
      </font>
      <border>
        <left style="thin">
          <color theme="7" tint="-0.499984740745262"/>
        </left>
        <right style="thin">
          <color theme="7" tint="-0.499984740745262"/>
        </right>
        <top style="thin">
          <color theme="7" tint="-0.499984740745262"/>
        </top>
        <bottom style="thin">
          <color theme="7" tint="-0.499984740745262"/>
        </bottom>
        <vertical/>
        <horizontal/>
      </border>
    </dxf>
    <dxf>
      <font>
        <b/>
        <color theme="1"/>
      </font>
      <border>
        <bottom style="thin">
          <color theme="5" tint="-0.499984740745262"/>
        </bottom>
        <vertical/>
        <horizontal/>
      </border>
    </dxf>
    <dxf>
      <font>
        <sz val="11"/>
        <color theme="1"/>
      </font>
      <border>
        <left style="thin">
          <color theme="5" tint="-0.499984740745262"/>
        </left>
        <right style="thin">
          <color theme="5" tint="-0.499984740745262"/>
        </right>
        <top style="thin">
          <color theme="5" tint="-0.499984740745262"/>
        </top>
        <bottom style="thin">
          <color theme="5" tint="-0.499984740745262"/>
        </bottom>
        <vertical/>
        <horizontal/>
      </border>
    </dxf>
    <dxf>
      <font>
        <b/>
        <color theme="1"/>
      </font>
      <border>
        <bottom style="thin">
          <color theme="6" tint="-0.499984740745262"/>
        </bottom>
        <vertical/>
        <horizontal/>
      </border>
    </dxf>
    <dxf>
      <font>
        <color theme="1"/>
      </font>
      <border>
        <left style="thin">
          <color theme="6" tint="-0.499984740745262"/>
        </left>
        <right style="thin">
          <color theme="6" tint="-0.499984740745262"/>
        </right>
        <top style="thin">
          <color theme="6" tint="-0.499984740745262"/>
        </top>
        <bottom style="thin">
          <color theme="6" tint="-0.499984740745262"/>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border>
        <left style="thin">
          <color theme="5"/>
        </left>
      </border>
    </dxf>
    <dxf>
      <fill>
        <patternFill patternType="none">
          <bgColor auto="1"/>
        </patternFill>
      </fill>
      <border>
        <left style="thin">
          <color theme="5"/>
        </left>
      </border>
    </dxf>
    <dxf>
      <border>
        <top style="thin">
          <color theme="5"/>
        </top>
      </border>
    </dxf>
    <dxf>
      <fill>
        <patternFill>
          <bgColor theme="5" tint="0.79998168889431442"/>
        </patternFill>
      </fill>
      <border>
        <top style="thin">
          <color theme="5"/>
        </top>
      </border>
    </dxf>
    <dxf>
      <font>
        <b/>
        <color theme="1"/>
      </font>
    </dxf>
    <dxf>
      <font>
        <b/>
        <color theme="1"/>
      </font>
    </dxf>
    <dxf>
      <font>
        <b/>
        <color theme="1"/>
      </font>
      <border>
        <top style="double">
          <color theme="5"/>
        </top>
      </border>
    </dxf>
    <dxf>
      <font>
        <b/>
        <color theme="0"/>
      </font>
      <fill>
        <patternFill patternType="solid">
          <fgColor theme="5"/>
          <bgColor theme="5" tint="-0.499984740745262"/>
        </patternFill>
      </fill>
    </dxf>
    <dxf>
      <font>
        <color theme="1"/>
      </font>
      <border>
        <left style="thin">
          <color theme="5"/>
        </left>
        <right style="thin">
          <color theme="5"/>
        </right>
        <top style="thin">
          <color theme="5"/>
        </top>
        <bottom style="thin">
          <color theme="5"/>
        </bottom>
      </border>
    </dxf>
    <dxf>
      <fill>
        <patternFill patternType="solid">
          <fgColor theme="6" tint="0.79998168889431442"/>
          <bgColor theme="6" tint="0.79998168889431442"/>
        </patternFill>
      </fill>
    </dxf>
    <dxf>
      <fill>
        <patternFill patternType="solid">
          <fgColor theme="6" tint="0.79998168889431442"/>
          <bgColor theme="6" tint="0.79998168889431442"/>
        </patternFill>
      </fill>
    </dxf>
    <dxf>
      <font>
        <b/>
        <color theme="1"/>
      </font>
    </dxf>
    <dxf>
      <font>
        <b/>
        <color theme="1"/>
      </font>
    </dxf>
    <dxf>
      <font>
        <b/>
        <color theme="1"/>
      </font>
      <border>
        <top style="double">
          <color theme="6"/>
        </top>
      </border>
    </dxf>
    <dxf>
      <font>
        <b/>
        <color theme="0"/>
      </font>
      <fill>
        <patternFill patternType="solid">
          <fgColor theme="6"/>
          <bgColor theme="6" tint="-0.499984740745262"/>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
      <fill>
        <patternFill patternType="solid">
          <fgColor theme="4" tint="0.79998168889431442"/>
          <bgColor theme="4" tint="0.79998168889431442"/>
        </patternFill>
      </fill>
    </dxf>
    <dxf>
      <fill>
        <patternFill patternType="solid">
          <fgColor theme="4" tint="0.79995117038483843"/>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8" defaultTableStyle="TableStyleMedium2" defaultPivotStyle="PivotStyleLight16">
    <tableStyle name="Charitables &amp; Sponsorships" pivot="0" count="7" xr9:uid="{00000000-0011-0000-FFFF-FFFF00000000}">
      <tableStyleElement type="wholeTable" dxfId="122"/>
      <tableStyleElement type="headerRow" dxfId="121"/>
      <tableStyleElement type="totalRow" dxfId="120"/>
      <tableStyleElement type="firstColumn" dxfId="119"/>
      <tableStyleElement type="lastColumn" dxfId="118"/>
      <tableStyleElement type="firstRowStripe" dxfId="117"/>
      <tableStyleElement type="firstColumnStripe" dxfId="116"/>
    </tableStyle>
    <tableStyle name="Itemized Expenses" pivot="0" count="7" xr9:uid="{00000000-0011-0000-FFFF-FFFF01000000}">
      <tableStyleElement type="wholeTable" dxfId="115"/>
      <tableStyleElement type="headerRow" dxfId="114"/>
      <tableStyleElement type="totalRow" dxfId="113"/>
      <tableStyleElement type="firstColumn" dxfId="112"/>
      <tableStyleElement type="lastColumn" dxfId="111"/>
      <tableStyleElement type="firstRowStripe" dxfId="110"/>
      <tableStyleElement type="firstColumnStripe" dxfId="109"/>
    </tableStyle>
    <tableStyle name="Monthly Expenses Summary" pivot="0" count="9" xr9:uid="{00000000-0011-0000-FFFF-FFFF02000000}">
      <tableStyleElement type="wholeTable" dxfId="108"/>
      <tableStyleElement type="headerRow" dxfId="107"/>
      <tableStyleElement type="totalRow" dxfId="106"/>
      <tableStyleElement type="firstColumn" dxfId="105"/>
      <tableStyleElement type="lastColumn" dxfId="104"/>
      <tableStyleElement type="firstRowStripe" dxfId="103"/>
      <tableStyleElement type="secondRowStripe" dxfId="102"/>
      <tableStyleElement type="firstColumnStripe" dxfId="101"/>
      <tableStyleElement type="secondColumnStripe" dxfId="100"/>
    </tableStyle>
    <tableStyle name="Slicer Charitables &amp; Sponsorships" pivot="0" table="0" count="10" xr9:uid="{00000000-0011-0000-FFFF-FFFF03000000}">
      <tableStyleElement type="wholeTable" dxfId="99"/>
      <tableStyleElement type="headerRow" dxfId="98"/>
    </tableStyle>
    <tableStyle name="Slicer Itemized Expenses" pivot="0" table="0" count="10" xr9:uid="{00000000-0011-0000-FFFF-FFFF04000000}">
      <tableStyleElement type="wholeTable" dxfId="97"/>
      <tableStyleElement type="headerRow" dxfId="96"/>
    </tableStyle>
    <tableStyle name="Slicer Monthly Expenses Summary" pivot="0" table="0" count="10" xr9:uid="{00000000-0011-0000-FFFF-FFFF05000000}">
      <tableStyleElement type="wholeTable" dxfId="95"/>
      <tableStyleElement type="headerRow" dxfId="94"/>
    </tableStyle>
    <tableStyle name="SlicerStyleDark4 2" pivot="0" table="0" count="10" xr9:uid="{00000000-0011-0000-FFFF-FFFF06000000}">
      <tableStyleElement type="wholeTable" dxfId="93"/>
      <tableStyleElement type="headerRow" dxfId="92"/>
    </tableStyle>
    <tableStyle name="YTD Budget Summary" pivot="0" count="9" xr9:uid="{00000000-0011-0000-FFFF-FFFF07000000}">
      <tableStyleElement type="wholeTable" dxfId="91"/>
      <tableStyleElement type="headerRow" dxfId="90"/>
      <tableStyleElement type="totalRow" dxfId="89"/>
      <tableStyleElement type="firstColumn" dxfId="88"/>
      <tableStyleElement type="lastColumn" dxfId="87"/>
      <tableStyleElement type="firstRowStripe" dxfId="86"/>
      <tableStyleElement type="secondRowStripe" dxfId="85"/>
      <tableStyleElement type="firstColumnStripe" dxfId="84"/>
      <tableStyleElement type="secondColumnStripe" dxfId="83"/>
    </tableStyle>
  </tableStyles>
  <colors>
    <mruColors>
      <color rgb="FF2F2F2F"/>
      <color rgb="FFDE684D"/>
      <color rgb="FFDB684D"/>
      <color rgb="FFD6684D"/>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tint="-0.499984740745262"/>
            </patternFill>
          </fill>
          <border>
            <left style="thin">
              <color theme="7" tint="-0.499984740745262"/>
            </left>
            <right style="thin">
              <color theme="7" tint="-0.499984740745262"/>
            </right>
            <top style="thin">
              <color theme="7" tint="-0.499984740745262"/>
            </top>
            <bottom style="thin">
              <color theme="7"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tint="-0.499984740745262"/>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tint="-0.499984740745262"/>
            </patternFill>
          </fill>
          <border>
            <left style="thin">
              <color theme="6" tint="-0.499984740745262"/>
            </left>
            <right style="thin">
              <color theme="6" tint="-0.499984740745262"/>
            </right>
            <top style="thin">
              <color theme="6" tint="-0.499984740745262"/>
            </top>
            <bottom style="thin">
              <color theme="6" tint="-0.499984740745262"/>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499984740745262"/>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Charitables &amp; Sponsorships">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Itemized Expenses">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Monthly Expenses Summar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5.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MONTHLY EXPENSES SUMMARY'!A1"/></Relationships>
</file>

<file path=xl/drawings/_rels/drawing2.xml.rels><?xml version="1.0" encoding="UTF-8" standalone="yes"?>
<Relationships xmlns="http://schemas.openxmlformats.org/package/2006/relationships"><Relationship Id="rId3" Type="http://schemas.openxmlformats.org/officeDocument/2006/relationships/hyperlink" Target="#'ITEMIZED EXPENSES'!A1"/><Relationship Id="rId2" Type="http://schemas.openxmlformats.org/officeDocument/2006/relationships/hyperlink" Target="#'YTD BUDGET SUMMARY'!A1"/><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2" Type="http://schemas.openxmlformats.org/officeDocument/2006/relationships/hyperlink" Target="#'CHARITABLES &amp; SPONSORSHIPS'!A1"/><Relationship Id="rId1" Type="http://schemas.openxmlformats.org/officeDocument/2006/relationships/hyperlink" Target="#'MONTHLY EXPENSES SUMMARY'!A1"/></Relationships>
</file>

<file path=xl/drawings/_rels/drawing4.xml.rels><?xml version="1.0" encoding="UTF-8" standalone="yes"?>
<Relationships xmlns="http://schemas.openxmlformats.org/package/2006/relationships"><Relationship Id="rId1" Type="http://schemas.openxmlformats.org/officeDocument/2006/relationships/hyperlink" Target="#'ITEMIZED EXPENSES'!A1"/></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167640</xdr:rowOff>
    </xdr:from>
    <xdr:to>
      <xdr:col>2</xdr:col>
      <xdr:colOff>731520</xdr:colOff>
      <xdr:row>0</xdr:row>
      <xdr:rowOff>441960</xdr:rowOff>
    </xdr:to>
    <xdr:sp macro="" textlink="">
      <xdr:nvSpPr>
        <xdr:cNvPr id="4" name="Right Arrow 1" descr="Right navigation button">
          <a:hlinkClick xmlns:r="http://schemas.openxmlformats.org/officeDocument/2006/relationships" r:id="rId1" tooltip="Select to navigate to MONTHLY EXPENSES SUMMARY worksheet"/>
          <a:extLst>
            <a:ext uri="{FF2B5EF4-FFF2-40B4-BE49-F238E27FC236}">
              <a16:creationId xmlns:a16="http://schemas.microsoft.com/office/drawing/2014/main" id="{A2F25B9E-1F9C-4FA0-9FF6-E8F206FC0CA1}"/>
            </a:ext>
          </a:extLst>
        </xdr:cNvPr>
        <xdr:cNvSpPr/>
      </xdr:nvSpPr>
      <xdr:spPr>
        <a:xfrm>
          <a:off x="1028700" y="167640"/>
          <a:ext cx="731520" cy="274320"/>
        </a:xfrm>
        <a:prstGeom prst="rightArrow">
          <a:avLst>
            <a:gd name="adj1" fmla="val 100000"/>
            <a:gd name="adj2" fmla="val 59091"/>
          </a:avLst>
        </a:prstGeom>
        <a:solidFill>
          <a:srgbClr val="2F2F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2</xdr:row>
      <xdr:rowOff>19051</xdr:rowOff>
    </xdr:from>
    <xdr:to>
      <xdr:col>17</xdr:col>
      <xdr:colOff>25400</xdr:colOff>
      <xdr:row>3</xdr:row>
      <xdr:rowOff>431800</xdr:rowOff>
    </xdr:to>
    <mc:AlternateContent xmlns:mc="http://schemas.openxmlformats.org/markup-compatibility/2006" xmlns:sle15="http://schemas.microsoft.com/office/drawing/2012/slicer">
      <mc:Choice Requires="sle15">
        <xdr:graphicFrame macro="">
          <xdr:nvGraphicFramePr>
            <xdr:cNvPr id="3" name="Account Title" descr="Filter monthly expenses summary by the Account Title field">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Account Title"/>
            </a:graphicData>
          </a:graphic>
        </xdr:graphicFrame>
      </mc:Choice>
      <mc:Fallback xmlns="">
        <xdr:sp macro="" textlink="">
          <xdr:nvSpPr>
            <xdr:cNvPr id="2" name="Rectangle 1"/>
            <xdr:cNvSpPr>
              <a:spLocks noTextEdit="1"/>
            </xdr:cNvSpPr>
          </xdr:nvSpPr>
          <xdr:spPr>
            <a:xfrm>
              <a:off x="190500" y="1974851"/>
              <a:ext cx="15735300" cy="704849"/>
            </a:xfrm>
            <a:prstGeom prst="rect">
              <a:avLst/>
            </a:prstGeom>
            <a:solidFill>
              <a:schemeClr val="bg1">
                <a:lumMod val="95000"/>
              </a:schemeClr>
            </a:solidFill>
            <a:ln w="1">
              <a:noFill/>
            </a:ln>
          </xdr:spPr>
          <xdr:txBody>
            <a:bodyPr vertOverflow="clip" horzOverflow="clip" anchor="ctr"/>
            <a:lstStyle/>
            <a:p>
              <a:r>
                <a:rPr lang="en-IN" sz="1100" i="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8</xdr:col>
      <xdr:colOff>434459</xdr:colOff>
      <xdr:row>1</xdr:row>
      <xdr:rowOff>12700</xdr:rowOff>
    </xdr:from>
    <xdr:to>
      <xdr:col>17</xdr:col>
      <xdr:colOff>15960</xdr:colOff>
      <xdr:row>2</xdr:row>
      <xdr:rowOff>12700</xdr:rowOff>
    </xdr:to>
    <xdr:pic>
      <xdr:nvPicPr>
        <xdr:cNvPr id="8" name="Picture 7" descr="fingers pointing to a sheet of paper with a bar chart and a line graph">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a:stretch>
          <a:fillRect/>
        </a:stretch>
      </xdr:blipFill>
      <xdr:spPr>
        <a:xfrm>
          <a:off x="7736959" y="558800"/>
          <a:ext cx="8179401" cy="1943100"/>
        </a:xfrm>
        <a:prstGeom prst="rect">
          <a:avLst/>
        </a:prstGeom>
      </xdr:spPr>
    </xdr:pic>
    <xdr:clientData/>
  </xdr:twoCellAnchor>
  <xdr:twoCellAnchor editAs="oneCell">
    <xdr:from>
      <xdr:col>1</xdr:col>
      <xdr:colOff>0</xdr:colOff>
      <xdr:row>0</xdr:row>
      <xdr:rowOff>167640</xdr:rowOff>
    </xdr:from>
    <xdr:to>
      <xdr:col>1</xdr:col>
      <xdr:colOff>731520</xdr:colOff>
      <xdr:row>0</xdr:row>
      <xdr:rowOff>441960</xdr:rowOff>
    </xdr:to>
    <xdr:sp macro="" textlink="">
      <xdr:nvSpPr>
        <xdr:cNvPr id="6" name="Left Arrow 4" descr="Left navigation button">
          <a:hlinkClick xmlns:r="http://schemas.openxmlformats.org/officeDocument/2006/relationships" r:id="rId2" tooltip="Select to navigate to YTD BUDGET SUMMARY worksheet"/>
          <a:extLst>
            <a:ext uri="{FF2B5EF4-FFF2-40B4-BE49-F238E27FC236}">
              <a16:creationId xmlns:a16="http://schemas.microsoft.com/office/drawing/2014/main" id="{E95A5DF3-CD0F-493D-A7FC-4C7CD2BE6987}"/>
            </a:ext>
          </a:extLst>
        </xdr:cNvPr>
        <xdr:cNvSpPr/>
      </xdr:nvSpPr>
      <xdr:spPr>
        <a:xfrm>
          <a:off x="182880" y="167640"/>
          <a:ext cx="731520" cy="274320"/>
        </a:xfrm>
        <a:prstGeom prst="leftArrow">
          <a:avLst>
            <a:gd name="adj1" fmla="val 100000"/>
            <a:gd name="adj2" fmla="val 50000"/>
          </a:avLst>
        </a:prstGeom>
        <a:solidFill>
          <a:schemeClr val="tx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twoCellAnchor editAs="oneCell">
    <xdr:from>
      <xdr:col>1</xdr:col>
      <xdr:colOff>845819</xdr:colOff>
      <xdr:row>0</xdr:row>
      <xdr:rowOff>167640</xdr:rowOff>
    </xdr:from>
    <xdr:to>
      <xdr:col>2</xdr:col>
      <xdr:colOff>731519</xdr:colOff>
      <xdr:row>0</xdr:row>
      <xdr:rowOff>441960</xdr:rowOff>
    </xdr:to>
    <xdr:sp macro="" textlink="">
      <xdr:nvSpPr>
        <xdr:cNvPr id="7" name="Right Arrow 3" descr="Right navigation button">
          <a:hlinkClick xmlns:r="http://schemas.openxmlformats.org/officeDocument/2006/relationships" r:id="rId3" tooltip="Select to navigate to ITEMIZED EXPENSES worksheet"/>
          <a:extLst>
            <a:ext uri="{FF2B5EF4-FFF2-40B4-BE49-F238E27FC236}">
              <a16:creationId xmlns:a16="http://schemas.microsoft.com/office/drawing/2014/main" id="{905DABCC-166E-4E40-ABFD-B9AB1276B6E2}"/>
            </a:ext>
          </a:extLst>
        </xdr:cNvPr>
        <xdr:cNvSpPr/>
      </xdr:nvSpPr>
      <xdr:spPr>
        <a:xfrm>
          <a:off x="1028699" y="167640"/>
          <a:ext cx="731520" cy="274320"/>
        </a:xfrm>
        <a:prstGeom prst="rightArrow">
          <a:avLst>
            <a:gd name="adj1" fmla="val 100000"/>
            <a:gd name="adj2" fmla="val 59091"/>
          </a:avLst>
        </a:prstGeom>
        <a:solidFill>
          <a:schemeClr val="tx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163830</xdr:rowOff>
    </xdr:from>
    <xdr:to>
      <xdr:col>1</xdr:col>
      <xdr:colOff>731520</xdr:colOff>
      <xdr:row>0</xdr:row>
      <xdr:rowOff>438150</xdr:rowOff>
    </xdr:to>
    <xdr:sp macro="" textlink="">
      <xdr:nvSpPr>
        <xdr:cNvPr id="6" name="Left Arrow 8" descr="Left navigation button">
          <a:hlinkClick xmlns:r="http://schemas.openxmlformats.org/officeDocument/2006/relationships" r:id="rId1" tooltip="Select to navigate to MONTHLY EXPENSES SUMMARY worksheet"/>
          <a:extLst>
            <a:ext uri="{FF2B5EF4-FFF2-40B4-BE49-F238E27FC236}">
              <a16:creationId xmlns:a16="http://schemas.microsoft.com/office/drawing/2014/main" id="{C73DCBEF-D9FA-437D-96E6-AA3A4598F772}"/>
            </a:ext>
          </a:extLst>
        </xdr:cNvPr>
        <xdr:cNvSpPr/>
      </xdr:nvSpPr>
      <xdr:spPr>
        <a:xfrm>
          <a:off x="182880" y="163830"/>
          <a:ext cx="731520" cy="274320"/>
        </a:xfrm>
        <a:prstGeom prst="leftArrow">
          <a:avLst>
            <a:gd name="adj1" fmla="val 100000"/>
            <a:gd name="adj2" fmla="val 5000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twoCellAnchor editAs="oneCell">
    <xdr:from>
      <xdr:col>2</xdr:col>
      <xdr:colOff>0</xdr:colOff>
      <xdr:row>0</xdr:row>
      <xdr:rowOff>163830</xdr:rowOff>
    </xdr:from>
    <xdr:to>
      <xdr:col>2</xdr:col>
      <xdr:colOff>731520</xdr:colOff>
      <xdr:row>0</xdr:row>
      <xdr:rowOff>438150</xdr:rowOff>
    </xdr:to>
    <xdr:sp macro="" textlink="">
      <xdr:nvSpPr>
        <xdr:cNvPr id="7" name="Right Arrow 7" descr="Right navigation button">
          <a:hlinkClick xmlns:r="http://schemas.openxmlformats.org/officeDocument/2006/relationships" r:id="rId2" tooltip="Select to navigate to CHARITABLES &amp; SPONSORSHIPS worksheet"/>
          <a:extLst>
            <a:ext uri="{FF2B5EF4-FFF2-40B4-BE49-F238E27FC236}">
              <a16:creationId xmlns:a16="http://schemas.microsoft.com/office/drawing/2014/main" id="{97F0CB6F-94CE-461E-AB25-E2B12DF600B2}"/>
            </a:ext>
          </a:extLst>
        </xdr:cNvPr>
        <xdr:cNvSpPr/>
      </xdr:nvSpPr>
      <xdr:spPr>
        <a:xfrm>
          <a:off x="1028700" y="163830"/>
          <a:ext cx="731520" cy="274320"/>
        </a:xfrm>
        <a:prstGeom prst="rightArrow">
          <a:avLst>
            <a:gd name="adj1" fmla="val 100000"/>
            <a:gd name="adj2" fmla="val 59091"/>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NEXT</a:t>
          </a:r>
        </a:p>
      </xdr:txBody>
    </xdr:sp>
    <xdr:clientData fPrintsWithSheet="0"/>
  </xdr:twoCellAnchor>
  <xdr:twoCellAnchor editAs="absolute">
    <xdr:from>
      <xdr:col>1</xdr:col>
      <xdr:colOff>15240</xdr:colOff>
      <xdr:row>2</xdr:row>
      <xdr:rowOff>7620</xdr:rowOff>
    </xdr:from>
    <xdr:to>
      <xdr:col>6</xdr:col>
      <xdr:colOff>144780</xdr:colOff>
      <xdr:row>2</xdr:row>
      <xdr:rowOff>1043940</xdr:rowOff>
    </xdr:to>
    <mc:AlternateContent xmlns:mc="http://schemas.openxmlformats.org/markup-compatibility/2006" xmlns:sle15="http://schemas.microsoft.com/office/drawing/2012/slicer">
      <mc:Choice Requires="sle15">
        <xdr:graphicFrame macro="">
          <xdr:nvGraphicFramePr>
            <xdr:cNvPr id="2" name="Requested by">
              <a:extLst>
                <a:ext uri="{FF2B5EF4-FFF2-40B4-BE49-F238E27FC236}">
                  <a16:creationId xmlns:a16="http://schemas.microsoft.com/office/drawing/2014/main" id="{05514A11-CD78-4D8C-AEE2-DFFDBCB609F1}"/>
                </a:ext>
              </a:extLst>
            </xdr:cNvPr>
            <xdr:cNvGraphicFramePr/>
          </xdr:nvGraphicFramePr>
          <xdr:xfrm>
            <a:off x="0" y="0"/>
            <a:ext cx="0" cy="0"/>
          </xdr:xfrm>
          <a:graphic>
            <a:graphicData uri="http://schemas.microsoft.com/office/drawing/2010/slicer">
              <sle:slicer xmlns:sle="http://schemas.microsoft.com/office/drawing/2010/slicer" name="Requested by"/>
            </a:graphicData>
          </a:graphic>
        </xdr:graphicFrame>
      </mc:Choice>
      <mc:Fallback xmlns="">
        <xdr:sp macro="" textlink="">
          <xdr:nvSpPr>
            <xdr:cNvPr id="0" name=""/>
            <xdr:cNvSpPr>
              <a:spLocks noTextEdit="1"/>
            </xdr:cNvSpPr>
          </xdr:nvSpPr>
          <xdr:spPr>
            <a:xfrm>
              <a:off x="198120" y="1463040"/>
              <a:ext cx="5646420" cy="10363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190500</xdr:colOff>
      <xdr:row>2</xdr:row>
      <xdr:rowOff>0</xdr:rowOff>
    </xdr:from>
    <xdr:to>
      <xdr:col>10</xdr:col>
      <xdr:colOff>0</xdr:colOff>
      <xdr:row>2</xdr:row>
      <xdr:rowOff>1051559</xdr:rowOff>
    </xdr:to>
    <mc:AlternateContent xmlns:mc="http://schemas.openxmlformats.org/markup-compatibility/2006" xmlns:sle15="http://schemas.microsoft.com/office/drawing/2012/slicer">
      <mc:Choice Requires="sle15">
        <xdr:graphicFrame macro="">
          <xdr:nvGraphicFramePr>
            <xdr:cNvPr id="3" name="Payee">
              <a:extLst>
                <a:ext uri="{FF2B5EF4-FFF2-40B4-BE49-F238E27FC236}">
                  <a16:creationId xmlns:a16="http://schemas.microsoft.com/office/drawing/2014/main" id="{1686AF84-1D10-4109-87B0-A4845AA84E68}"/>
                </a:ext>
              </a:extLst>
            </xdr:cNvPr>
            <xdr:cNvGraphicFramePr/>
          </xdr:nvGraphicFramePr>
          <xdr:xfrm>
            <a:off x="0" y="0"/>
            <a:ext cx="0" cy="0"/>
          </xdr:xfrm>
          <a:graphic>
            <a:graphicData uri="http://schemas.microsoft.com/office/drawing/2010/slicer">
              <sle:slicer xmlns:sle="http://schemas.microsoft.com/office/drawing/2010/slicer" name="Payee"/>
            </a:graphicData>
          </a:graphic>
        </xdr:graphicFrame>
      </mc:Choice>
      <mc:Fallback xmlns="">
        <xdr:sp macro="" textlink="">
          <xdr:nvSpPr>
            <xdr:cNvPr id="0" name=""/>
            <xdr:cNvSpPr>
              <a:spLocks noTextEdit="1"/>
            </xdr:cNvSpPr>
          </xdr:nvSpPr>
          <xdr:spPr>
            <a:xfrm>
              <a:off x="5890260" y="1455420"/>
              <a:ext cx="5471160" cy="10515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2</xdr:row>
      <xdr:rowOff>57150</xdr:rowOff>
    </xdr:from>
    <xdr:to>
      <xdr:col>6</xdr:col>
      <xdr:colOff>66676</xdr:colOff>
      <xdr:row>2</xdr:row>
      <xdr:rowOff>942975</xdr:rowOff>
    </xdr:to>
    <mc:AlternateContent xmlns:mc="http://schemas.openxmlformats.org/markup-compatibility/2006" xmlns:sle15="http://schemas.microsoft.com/office/drawing/2012/slicer">
      <mc:Choice Requires="sle15">
        <xdr:graphicFrame macro="">
          <xdr:nvGraphicFramePr>
            <xdr:cNvPr id="4" name="Requested by 1" descr="Filter charitables and sponsorships by the Requested By field">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Requested by 1"/>
            </a:graphicData>
          </a:graphic>
        </xdr:graphicFrame>
      </mc:Choice>
      <mc:Fallback xmlns="">
        <xdr:sp macro="" textlink="">
          <xdr:nvSpPr>
            <xdr:cNvPr id="2" name="Rectangle 1"/>
            <xdr:cNvSpPr>
              <a:spLocks noTextEdit="1"/>
            </xdr:cNvSpPr>
          </xdr:nvSpPr>
          <xdr:spPr>
            <a:xfrm>
              <a:off x="279400" y="1504950"/>
              <a:ext cx="7153276" cy="885825"/>
            </a:xfrm>
            <a:prstGeom prst="rect">
              <a:avLst/>
            </a:prstGeom>
            <a:noFill/>
            <a:ln w="1">
              <a:noFill/>
            </a:ln>
          </xdr:spPr>
          <xdr:txBody>
            <a:bodyPr vertOverflow="clip" horzOverflow="clip"/>
            <a:lstStyle/>
            <a:p>
              <a:r>
                <a:rPr lang="en-US" sz="110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6</xdr:col>
      <xdr:colOff>76201</xdr:colOff>
      <xdr:row>2</xdr:row>
      <xdr:rowOff>57150</xdr:rowOff>
    </xdr:from>
    <xdr:to>
      <xdr:col>11</xdr:col>
      <xdr:colOff>792480</xdr:colOff>
      <xdr:row>2</xdr:row>
      <xdr:rowOff>942975</xdr:rowOff>
    </xdr:to>
    <mc:AlternateContent xmlns:mc="http://schemas.openxmlformats.org/markup-compatibility/2006" xmlns:sle15="http://schemas.microsoft.com/office/drawing/2012/slicer">
      <mc:Choice Requires="sle15">
        <xdr:graphicFrame macro="">
          <xdr:nvGraphicFramePr>
            <xdr:cNvPr id="5" name="Payee 1" descr="Filter charitables and sponsorships by the Payee field">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Payee 1"/>
            </a:graphicData>
          </a:graphic>
        </xdr:graphicFrame>
      </mc:Choice>
      <mc:Fallback xmlns="">
        <xdr:sp macro="" textlink="">
          <xdr:nvSpPr>
            <xdr:cNvPr id="3" name="Rectangle 2"/>
            <xdr:cNvSpPr>
              <a:spLocks noTextEdit="1"/>
            </xdr:cNvSpPr>
          </xdr:nvSpPr>
          <xdr:spPr>
            <a:xfrm>
              <a:off x="7442200" y="1504950"/>
              <a:ext cx="8204201" cy="885825"/>
            </a:xfrm>
            <a:prstGeom prst="rect">
              <a:avLst/>
            </a:prstGeom>
            <a:noFill/>
            <a:ln w="1">
              <a:noFill/>
            </a:ln>
          </xdr:spPr>
          <xdr:txBody>
            <a:bodyPr vertOverflow="clip" horzOverflow="clip"/>
            <a:lstStyle/>
            <a:p>
              <a:r>
                <a:rPr lang="en-US" sz="1100">
                  <a:solidFill>
                    <a:schemeClr val="tx1">
                      <a:lumMod val="75000"/>
                    </a:schemeClr>
                  </a:solidFill>
                  <a:latin typeface="Gill Sans MT" charset="0"/>
                  <a:ea typeface="Gill Sans MT" charset="0"/>
                  <a:cs typeface="Gill Sans MT" charset="0"/>
                </a:rPr>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oneCell">
    <xdr:from>
      <xdr:col>1</xdr:col>
      <xdr:colOff>0</xdr:colOff>
      <xdr:row>0</xdr:row>
      <xdr:rowOff>167640</xdr:rowOff>
    </xdr:from>
    <xdr:to>
      <xdr:col>1</xdr:col>
      <xdr:colOff>731520</xdr:colOff>
      <xdr:row>0</xdr:row>
      <xdr:rowOff>441960</xdr:rowOff>
    </xdr:to>
    <xdr:sp macro="" textlink="">
      <xdr:nvSpPr>
        <xdr:cNvPr id="6" name="Left Arrow 6" descr="Left navigation button">
          <a:hlinkClick xmlns:r="http://schemas.openxmlformats.org/officeDocument/2006/relationships" r:id="rId1" tooltip="Select to navigate to ITEMIZED EXPENSES worksheet"/>
          <a:extLst>
            <a:ext uri="{FF2B5EF4-FFF2-40B4-BE49-F238E27FC236}">
              <a16:creationId xmlns:a16="http://schemas.microsoft.com/office/drawing/2014/main" id="{F4EC4B53-35E1-49AB-9992-C7C94F4BE626}"/>
            </a:ext>
          </a:extLst>
        </xdr:cNvPr>
        <xdr:cNvSpPr/>
      </xdr:nvSpPr>
      <xdr:spPr>
        <a:xfrm>
          <a:off x="182880" y="167640"/>
          <a:ext cx="731520" cy="274320"/>
        </a:xfrm>
        <a:prstGeom prst="leftArrow">
          <a:avLst>
            <a:gd name="adj1" fmla="val 100000"/>
            <a:gd name="adj2" fmla="val 50000"/>
          </a:avLst>
        </a:prstGeom>
        <a:solidFill>
          <a:srgbClr val="2F2F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bg1"/>
              </a:solidFill>
              <a:latin typeface="+mj-lt"/>
            </a:rPr>
            <a:t>PREV</a:t>
          </a:r>
        </a:p>
      </xdr:txBody>
    </xdr:sp>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ed_by1" xr10:uid="{00000000-0013-0000-FFFF-FFFF01000000}" sourceName="Requested by">
  <extLst>
    <x:ext xmlns:x15="http://schemas.microsoft.com/office/spreadsheetml/2010/11/main" uri="{2F2917AC-EB37-4324-AD4E-5DD8C200BD13}">
      <x15:tableSlicerCache tableId="3"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e1" xr10:uid="{00000000-0013-0000-FFFF-FFFF02000000}" sourceName="Payee">
  <extLst>
    <x:ext xmlns:x15="http://schemas.microsoft.com/office/spreadsheetml/2010/11/main" uri="{2F2917AC-EB37-4324-AD4E-5DD8C200BD13}">
      <x15:tableSlicerCache tableId="3"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itle" xr10:uid="{00000000-0013-0000-FFFF-FFFF03000000}" sourceName="Account Title">
  <extLst>
    <x:ext xmlns:x15="http://schemas.microsoft.com/office/spreadsheetml/2010/11/main" uri="{2F2917AC-EB37-4324-AD4E-5DD8C200BD13}">
      <x15:tableSlicerCache tableId="4"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ed_by" xr10:uid="{FEA601F3-8B6B-43DE-86F6-35351535A755}" sourceName="Requested by">
  <extLst>
    <x:ext xmlns:x15="http://schemas.microsoft.com/office/spreadsheetml/2010/11/main" uri="{2F2917AC-EB37-4324-AD4E-5DD8C200BD13}">
      <x15:tableSlicerCache tableId="2"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ee" xr10:uid="{81666AED-F54B-49E1-A082-DE91621CA2CB}" sourceName="Payee">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itle" xr10:uid="{00000000-0014-0000-FFFF-FFFF01000000}" cache="Slicer_Account_Title" caption="Account Title" columnCount="7" style="Slicer Monthly Expenses Summary"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quested by" xr10:uid="{3330752B-42F1-478D-986C-B7FDA8B11B18}" cache="Slicer_Requested_by" caption="Requested by" columnCount="3" style="Slicer Charitables &amp; Sponsorships" rowHeight="273050"/>
  <slicer name="Payee" xr10:uid="{67760EEB-CF46-4DFA-AEAF-409FB5970930}" cache="Slicer_Payee" caption="Payee" columnCount="3" style="Slicer Charitables &amp; Sponsorships"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quested by 1" xr10:uid="{00000000-0014-0000-FFFF-FFFF02000000}" cache="Slicer_Requested_by1" caption="Requested by" columnCount="3" style="Slicer Charitables &amp; Sponsorships" rowHeight="225425"/>
  <slicer name="Payee 1" xr10:uid="{00000000-0014-0000-FFFF-FFFF03000000}" cache="Slicer_Payee1" caption="Payee" columnCount="3" style="Slicer Charitables &amp; Sponsorship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YearToDateTable" displayName="YearToDateTable" ref="B3:G16" totalsRowCount="1" headerRowDxfId="82" dataDxfId="80" totalsRowDxfId="79" headerRowBorderDxfId="81" totalsRowBorderDxfId="78">
  <autoFilter ref="B3:G1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G/L Code" totalsRowLabel="Total" dataDxfId="77" totalsRowDxfId="76" dataCellStyle="Comma"/>
    <tableColumn id="2" xr3:uid="{00000000-0010-0000-0000-000002000000}" name="Account Title" dataDxfId="75" totalsRowDxfId="74"/>
    <tableColumn id="3" xr3:uid="{00000000-0010-0000-0000-000003000000}" name="Actual" totalsRowFunction="sum" dataDxfId="73" totalsRowDxfId="72" dataCellStyle="Currency [0]">
      <calculatedColumnFormula>SUMIF(MonthlyExpensesSummary[G/L Code],YearToDateTable[[#This Row],[G/L Code]],MonthlyExpensesSummary[Total])</calculatedColumnFormula>
    </tableColumn>
    <tableColumn id="4" xr3:uid="{00000000-0010-0000-0000-000004000000}" name="Budget" totalsRowFunction="sum" dataDxfId="71" totalsRowDxfId="70" dataCellStyle="Currency [0]"/>
    <tableColumn id="5" xr3:uid="{00000000-0010-0000-0000-000005000000}" name="Remaining $" totalsRowFunction="sum" dataDxfId="69" totalsRowDxfId="68" dataCellStyle="Currency [0]">
      <calculatedColumnFormula>IF(YearToDateTable[[#This Row],[Budget]]="","",YearToDateTable[[#This Row],[Budget]]-YearToDateTable[[#This Row],[Actual]])</calculatedColumnFormula>
    </tableColumn>
    <tableColumn id="6" xr3:uid="{00000000-0010-0000-0000-000006000000}" name="Remaining %" totalsRowFunction="custom" dataDxfId="67" totalsRowDxfId="66" dataCellStyle="Percent">
      <calculatedColumnFormula>IFERROR(YearToDateTable[[#This Row],[Remaining $]]/YearToDateTable[[#This Row],[Budget]],"")</calculatedColumnFormula>
      <totalsRowFormula>YearToDateTable[[#Totals],[Remaining $]]/YearToDateTable[[#Totals],[Budget]]</totalsRowFormula>
    </tableColumn>
  </tableColumns>
  <tableStyleInfo name="YTD Budget Summary" showFirstColumn="0" showLastColumn="0" showRowStripes="1" showColumnStripes="0"/>
  <extLst>
    <ext xmlns:x14="http://schemas.microsoft.com/office/spreadsheetml/2009/9/main" uri="{504A1905-F514-4f6f-8877-14C23A59335A}">
      <x14:table altTextSummary="Enter G/L code, Account Title, and Budget in this table. Actual amount and remaining values and percent will be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MonthlyExpensesSummary" displayName="MonthlyExpensesSummary" ref="B5:Q18" totalsRowCount="1" headerRowDxfId="65" dataDxfId="63" totalsRowDxfId="61" headerRowBorderDxfId="64" tableBorderDxfId="62" totalsRowBorderDxfId="60">
  <autoFilter ref="B5:Q17" xr:uid="{00000000-0009-0000-0100-000004000000}">
    <filterColumn colId="0" hiddenButton="1"/>
    <filterColumn colId="1" hiddenButton="1">
      <filters>
        <filter val="Advertising"/>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6">
    <tableColumn id="1" xr3:uid="{00000000-0010-0000-0100-000001000000}" name="G/L Code" totalsRowLabel="Total" dataDxfId="59" totalsRowDxfId="58" dataCellStyle="Comma"/>
    <tableColumn id="2" xr3:uid="{00000000-0010-0000-0100-000002000000}" name="Account Title" dataDxfId="57" totalsRowDxfId="56"/>
    <tableColumn id="3" xr3:uid="{00000000-0010-0000-0100-000003000000}" name="January" totalsRowFunction="sum" dataDxfId="55" totalsRowDxfId="54" dataCellStyle="Currency [0]">
      <calculatedColumnFormula>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calculatedColumnFormula>
    </tableColumn>
    <tableColumn id="4" xr3:uid="{00000000-0010-0000-0100-000004000000}" name="February" totalsRowFunction="sum" dataDxfId="53" totalsRowDxfId="52" dataCellStyle="Currency [0]">
      <calculatedColumnFormula>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calculatedColumnFormula>
    </tableColumn>
    <tableColumn id="5" xr3:uid="{00000000-0010-0000-0100-000005000000}" name="March" totalsRowFunction="sum" dataDxfId="51" totalsRowDxfId="50" dataCellStyle="Currency [0]">
      <calculatedColumnFormula>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calculatedColumnFormula>
    </tableColumn>
    <tableColumn id="6" xr3:uid="{00000000-0010-0000-0100-000006000000}" name="April" totalsRowFunction="sum" dataDxfId="49" totalsRowDxfId="48" dataCellStyle="Currency [0]">
      <calculatedColumnFormula>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calculatedColumnFormula>
    </tableColumn>
    <tableColumn id="7" xr3:uid="{00000000-0010-0000-0100-000007000000}" name="May" totalsRowFunction="sum" dataDxfId="47" totalsRowDxfId="46" dataCellStyle="Currency [0]">
      <calculatedColumnFormula>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calculatedColumnFormula>
    </tableColumn>
    <tableColumn id="8" xr3:uid="{00000000-0010-0000-0100-000008000000}" name="June" totalsRowFunction="sum" dataDxfId="45" totalsRowDxfId="44" dataCellStyle="Currency [0]">
      <calculatedColumnFormula>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calculatedColumnFormula>
    </tableColumn>
    <tableColumn id="9" xr3:uid="{00000000-0010-0000-0100-000009000000}" name="July" totalsRowFunction="sum" dataDxfId="43" totalsRowDxfId="42" dataCellStyle="Currency [0]">
      <calculatedColumnFormula>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calculatedColumnFormula>
    </tableColumn>
    <tableColumn id="10" xr3:uid="{00000000-0010-0000-0100-00000A000000}" name="August" totalsRowFunction="sum" dataDxfId="41" totalsRowDxfId="40" dataCellStyle="Currency [0]">
      <calculatedColumnFormula>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calculatedColumnFormula>
    </tableColumn>
    <tableColumn id="11" xr3:uid="{00000000-0010-0000-0100-00000B000000}" name="September" totalsRowFunction="sum" dataDxfId="39" totalsRowDxfId="38" dataCellStyle="Currency [0]">
      <calculatedColumnFormula>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calculatedColumnFormula>
    </tableColumn>
    <tableColumn id="12" xr3:uid="{00000000-0010-0000-0100-00000C000000}" name="October" totalsRowFunction="sum" dataDxfId="37" totalsRowDxfId="36" dataCellStyle="Currency [0]">
      <calculatedColumnFormula>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calculatedColumnFormula>
    </tableColumn>
    <tableColumn id="13" xr3:uid="{00000000-0010-0000-0100-00000D000000}" name="November" totalsRowFunction="sum" dataDxfId="35" totalsRowDxfId="34" dataCellStyle="Currency [0]">
      <calculatedColumnFormula>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calculatedColumnFormula>
    </tableColumn>
    <tableColumn id="14" xr3:uid="{00000000-0010-0000-0100-00000E000000}" name="December" totalsRowFunction="sum" dataDxfId="33" totalsRowDxfId="32" dataCellStyle="Currency [0]">
      <calculatedColumnFormula>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calculatedColumnFormula>
    </tableColumn>
    <tableColumn id="15" xr3:uid="{00000000-0010-0000-0100-00000F000000}" name="Total" totalsRowFunction="sum" dataDxfId="31" totalsRowDxfId="30" dataCellStyle="Currency [0]">
      <calculatedColumnFormula>SUM(MonthlyExpensesSummary[[#This Row],[January]:[December]])</calculatedColumnFormula>
    </tableColumn>
    <tableColumn id="16" xr3:uid="{00000000-0010-0000-0100-000010000000}" name=" " dataDxfId="29" totalsRowDxfId="28"/>
  </tableColumns>
  <tableStyleInfo name="Monthly Expenses Summary" showFirstColumn="0" showLastColumn="0" showRowStripes="1" showColumnStripes="0"/>
  <extLst>
    <ext xmlns:x14="http://schemas.microsoft.com/office/spreadsheetml/2009/9/main" uri="{504A1905-F514-4f6f-8877-14C23A59335A}">
      <x14:table altTextSummary="Enter G/L code and account title in this table. Amount for each month and Totals are automatically calcul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ItemizedExpenses" displayName="ItemizedExpenses" ref="B4:J6" totalsRowShown="0" headerRowDxfId="27" dataDxfId="25" headerRowBorderDxfId="26" tableBorderDxfId="24" totalsRowBorderDxfId="23">
  <autoFilter ref="B4:J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200-000001000000}" name="G/L Code" dataDxfId="22" dataCellStyle="Comma"/>
    <tableColumn id="2" xr3:uid="{00000000-0010-0000-0200-000002000000}" name="Invoice Date" dataDxfId="21" dataCellStyle="Date"/>
    <tableColumn id="3" xr3:uid="{00000000-0010-0000-0200-000003000000}" name="Invoice #" dataDxfId="20" dataCellStyle="Comma"/>
    <tableColumn id="4" xr3:uid="{00000000-0010-0000-0200-000004000000}" name="Requested by" dataDxfId="19"/>
    <tableColumn id="5" xr3:uid="{00000000-0010-0000-0200-000005000000}" name="Check Amount" dataDxfId="18" dataCellStyle="Currency [0]"/>
    <tableColumn id="6" xr3:uid="{00000000-0010-0000-0200-000006000000}" name="Payee" dataDxfId="17"/>
    <tableColumn id="7" xr3:uid="{00000000-0010-0000-0200-000007000000}" name="Check Use" dataDxfId="16"/>
    <tableColumn id="8" xr3:uid="{00000000-0010-0000-0200-000008000000}" name="Method of Distribution" dataDxfId="15"/>
    <tableColumn id="9" xr3:uid="{00000000-0010-0000-0200-000009000000}" name="File Date" dataDxfId="14" dataCellStyle="Date"/>
  </tableColumns>
  <tableStyleInfo name="Itemized Expenses" showFirstColumn="0" showLastColumn="0" showRowStripes="1" showColumnStripes="0"/>
  <extLst>
    <ext xmlns:x14="http://schemas.microsoft.com/office/spreadsheetml/2009/9/main" uri="{504A1905-F514-4f6f-8877-14C23A59335A}">
      <x14:table altTextSummary="Enter G/L code and related information.  Check amounts on this table will drive the monthly expenses summary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Other" displayName="Other" ref="B4:L6" totalsRowShown="0" headerRowDxfId="13" dataDxfId="11" headerRowBorderDxfId="12">
  <autoFilter ref="B4:L6"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300-000001000000}" name="G/L Code" dataDxfId="10" dataCellStyle="Comma"/>
    <tableColumn id="2" xr3:uid="{00000000-0010-0000-0300-000002000000}" name="Date Check Request Initiated" dataDxfId="9" dataCellStyle="Date"/>
    <tableColumn id="3" xr3:uid="{00000000-0010-0000-0300-000003000000}" name="Requested by" dataDxfId="8"/>
    <tableColumn id="4" xr3:uid="{00000000-0010-0000-0300-000004000000}" name="Check Amount" dataDxfId="7" dataCellStyle="Currency [0]"/>
    <tableColumn id="5" xr3:uid="{00000000-0010-0000-0300-000005000000}" name="Previous Year Contribution" dataDxfId="6" dataCellStyle="Currency [0]"/>
    <tableColumn id="6" xr3:uid="{00000000-0010-0000-0300-000006000000}" name="Payee" dataDxfId="5"/>
    <tableColumn id="7" xr3:uid="{00000000-0010-0000-0300-000007000000}" name="Used For" dataDxfId="4"/>
    <tableColumn id="8" xr3:uid="{00000000-0010-0000-0300-000008000000}" name="Signed Off by" dataDxfId="3"/>
    <tableColumn id="9" xr3:uid="{00000000-0010-0000-0300-000009000000}" name="Category" dataDxfId="2"/>
    <tableColumn id="10" xr3:uid="{00000000-0010-0000-0300-00000A000000}" name="Method of Distribution" dataDxfId="1"/>
    <tableColumn id="11" xr3:uid="{00000000-0010-0000-0300-00000B000000}" name="File Date" dataDxfId="0" dataCellStyle="Date"/>
  </tableColumns>
  <tableStyleInfo name="Charitables &amp; Sponsorships" showFirstColumn="0" showLastColumn="0" showRowStripes="1" showColumnStripes="0"/>
  <extLst>
    <ext xmlns:x14="http://schemas.microsoft.com/office/spreadsheetml/2009/9/main" uri="{504A1905-F514-4f6f-8877-14C23A59335A}">
      <x14:table altTextSummary="Enter G/L code, Date when Check Request Initiated, Requested by &amp; Payee names, Check Amount, Used for, Previous Year Contribution, Method of Distribution &amp; File Date in this table"/>
    </ext>
  </extLst>
</table>
</file>

<file path=xl/theme/theme1.xml><?xml version="1.0" encoding="utf-8"?>
<a:theme xmlns:a="http://schemas.openxmlformats.org/drawingml/2006/main" name="Office Theme">
  <a:themeElements>
    <a:clrScheme name="General ledger">
      <a:dk1>
        <a:srgbClr val="3F3F3F"/>
      </a:dk1>
      <a:lt1>
        <a:srgbClr val="FFFFFF"/>
      </a:lt1>
      <a:dk2>
        <a:srgbClr val="23070B"/>
      </a:dk2>
      <a:lt2>
        <a:srgbClr val="F4F1E7"/>
      </a:lt2>
      <a:accent1>
        <a:srgbClr val="F9AC1E"/>
      </a:accent1>
      <a:accent2>
        <a:srgbClr val="7AB88E"/>
      </a:accent2>
      <a:accent3>
        <a:srgbClr val="F48C59"/>
      </a:accent3>
      <a:accent4>
        <a:srgbClr val="70A8B0"/>
      </a:accent4>
      <a:accent5>
        <a:srgbClr val="F7913D"/>
      </a:accent5>
      <a:accent6>
        <a:srgbClr val="935961"/>
      </a:accent6>
      <a:hlink>
        <a:srgbClr val="70A8B0"/>
      </a:hlink>
      <a:folHlink>
        <a:srgbClr val="967DA7"/>
      </a:folHlink>
    </a:clrScheme>
    <a:fontScheme name="Custom 45">
      <a:majorFont>
        <a:latin typeface="Gill Sans MT"/>
        <a:ea typeface=""/>
        <a:cs typeface=""/>
      </a:majorFont>
      <a:minorFont>
        <a:latin typeface="Gill Sans MT"/>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pageSetUpPr fitToPage="1"/>
  </sheetPr>
  <dimension ref="B1:G16"/>
  <sheetViews>
    <sheetView showGridLines="0" tabSelected="1" workbookViewId="0"/>
  </sheetViews>
  <sheetFormatPr defaultColWidth="8.796875" defaultRowHeight="30" customHeight="1" x14ac:dyDescent="0.25"/>
  <cols>
    <col min="1" max="1" width="2.69921875" customWidth="1"/>
    <col min="2" max="2" width="12.296875" customWidth="1"/>
    <col min="3" max="3" width="23.3984375" customWidth="1"/>
    <col min="4" max="5" width="18.09765625" customWidth="1"/>
    <col min="6" max="6" width="38.296875" customWidth="1"/>
    <col min="7" max="7" width="37.796875" customWidth="1"/>
    <col min="8" max="8" width="52.69921875" customWidth="1"/>
  </cols>
  <sheetData>
    <row r="1" spans="2:7" ht="42.6" customHeight="1" x14ac:dyDescent="0.25">
      <c r="B1" s="3"/>
    </row>
    <row r="2" spans="2:7" ht="43.95" customHeight="1" x14ac:dyDescent="0.25">
      <c r="B2" s="79" t="s">
        <v>50</v>
      </c>
      <c r="C2" s="79"/>
      <c r="D2" s="79"/>
      <c r="E2" s="79"/>
      <c r="F2" s="77" t="s">
        <v>68</v>
      </c>
      <c r="G2" s="77">
        <f ca="1">YEAR(TODAY())</f>
        <v>2019</v>
      </c>
    </row>
    <row r="3" spans="2:7" ht="39" customHeight="1" x14ac:dyDescent="0.25">
      <c r="B3" s="57" t="s">
        <v>0</v>
      </c>
      <c r="C3" s="58" t="s">
        <v>1</v>
      </c>
      <c r="D3" s="59" t="s">
        <v>2</v>
      </c>
      <c r="E3" s="59" t="s">
        <v>3</v>
      </c>
      <c r="F3" s="60" t="s">
        <v>4</v>
      </c>
      <c r="G3" s="61" t="s">
        <v>5</v>
      </c>
    </row>
    <row r="4" spans="2:7" ht="39" customHeight="1" x14ac:dyDescent="0.25">
      <c r="B4" s="52">
        <v>1000</v>
      </c>
      <c r="C4" s="53" t="s">
        <v>6</v>
      </c>
      <c r="D4" s="54">
        <f ca="1">SUMIF(MonthlyExpensesSummary[G/L Code],YearToDateTable[[#This Row],[G/L Code]],MonthlyExpensesSummary[Total])</f>
        <v>0</v>
      </c>
      <c r="E4" s="54">
        <v>100000</v>
      </c>
      <c r="F4" s="55">
        <f ca="1">IF(YearToDateTable[[#This Row],[Budget]]="","",YearToDateTable[[#This Row],[Budget]]-YearToDateTable[[#This Row],[Actual]])</f>
        <v>100000</v>
      </c>
      <c r="G4" s="56">
        <f ca="1">IFERROR(YearToDateTable[[#This Row],[Remaining $]]/YearToDateTable[[#This Row],[Budget]],"")</f>
        <v>1</v>
      </c>
    </row>
    <row r="5" spans="2:7" ht="39" customHeight="1" x14ac:dyDescent="0.25">
      <c r="B5" s="10">
        <v>2000</v>
      </c>
      <c r="C5" s="11" t="s">
        <v>7</v>
      </c>
      <c r="D5" s="12">
        <f ca="1">SUMIF(MonthlyExpensesSummary[G/L Code],YearToDateTable[[#This Row],[G/L Code]],MonthlyExpensesSummary[Total])</f>
        <v>0</v>
      </c>
      <c r="E5" s="12">
        <v>100000</v>
      </c>
      <c r="F5" s="13">
        <f ca="1">IF(YearToDateTable[[#This Row],[Budget]]="","",YearToDateTable[[#This Row],[Budget]]-YearToDateTable[[#This Row],[Actual]])</f>
        <v>100000</v>
      </c>
      <c r="G5" s="14">
        <f ca="1">IFERROR(YearToDateTable[[#This Row],[Remaining $]]/YearToDateTable[[#This Row],[Budget]],"")</f>
        <v>1</v>
      </c>
    </row>
    <row r="6" spans="2:7" ht="39" customHeight="1" x14ac:dyDescent="0.25">
      <c r="B6" s="5">
        <v>3000</v>
      </c>
      <c r="C6" s="6" t="s">
        <v>8</v>
      </c>
      <c r="D6" s="7">
        <f ca="1">SUMIF(MonthlyExpensesSummary[G/L Code],YearToDateTable[[#This Row],[G/L Code]],MonthlyExpensesSummary[Total])</f>
        <v>0</v>
      </c>
      <c r="E6" s="7">
        <v>100000</v>
      </c>
      <c r="F6" s="8">
        <f ca="1">IF(YearToDateTable[[#This Row],[Budget]]="","",YearToDateTable[[#This Row],[Budget]]-YearToDateTable[[#This Row],[Actual]])</f>
        <v>100000</v>
      </c>
      <c r="G6" s="9">
        <f ca="1">IFERROR(YearToDateTable[[#This Row],[Remaining $]]/YearToDateTable[[#This Row],[Budget]],"")</f>
        <v>1</v>
      </c>
    </row>
    <row r="7" spans="2:7" ht="39" customHeight="1" x14ac:dyDescent="0.25">
      <c r="B7" s="10">
        <v>4000</v>
      </c>
      <c r="C7" s="11" t="s">
        <v>9</v>
      </c>
      <c r="D7" s="12">
        <f ca="1">SUMIF(MonthlyExpensesSummary[G/L Code],YearToDateTable[[#This Row],[G/L Code]],MonthlyExpensesSummary[Total])</f>
        <v>0</v>
      </c>
      <c r="E7" s="12">
        <v>100000</v>
      </c>
      <c r="F7" s="13">
        <f ca="1">IF(YearToDateTable[[#This Row],[Budget]]="","",YearToDateTable[[#This Row],[Budget]]-YearToDateTable[[#This Row],[Actual]])</f>
        <v>100000</v>
      </c>
      <c r="G7" s="14">
        <f ca="1">IFERROR(YearToDateTable[[#This Row],[Remaining $]]/YearToDateTable[[#This Row],[Budget]],"")</f>
        <v>1</v>
      </c>
    </row>
    <row r="8" spans="2:7" ht="39" customHeight="1" x14ac:dyDescent="0.25">
      <c r="B8" s="5">
        <v>5000</v>
      </c>
      <c r="C8" s="6" t="s">
        <v>10</v>
      </c>
      <c r="D8" s="7">
        <f ca="1">SUMIF(MonthlyExpensesSummary[G/L Code],YearToDateTable[[#This Row],[G/L Code]],MonthlyExpensesSummary[Total])</f>
        <v>0</v>
      </c>
      <c r="E8" s="7">
        <v>50000</v>
      </c>
      <c r="F8" s="8">
        <f ca="1">IF(YearToDateTable[[#This Row],[Budget]]="","",YearToDateTable[[#This Row],[Budget]]-YearToDateTable[[#This Row],[Actual]])</f>
        <v>50000</v>
      </c>
      <c r="G8" s="9">
        <f ca="1">IFERROR(YearToDateTable[[#This Row],[Remaining $]]/YearToDateTable[[#This Row],[Budget]],"")</f>
        <v>1</v>
      </c>
    </row>
    <row r="9" spans="2:7" ht="39" customHeight="1" x14ac:dyDescent="0.25">
      <c r="B9" s="10">
        <v>6000</v>
      </c>
      <c r="C9" s="11" t="s">
        <v>11</v>
      </c>
      <c r="D9" s="12">
        <f ca="1">SUMIF(MonthlyExpensesSummary[G/L Code],YearToDateTable[[#This Row],[G/L Code]],MonthlyExpensesSummary[Total])</f>
        <v>0</v>
      </c>
      <c r="E9" s="12">
        <v>25000</v>
      </c>
      <c r="F9" s="13">
        <f ca="1">IF(YearToDateTable[[#This Row],[Budget]]="","",YearToDateTable[[#This Row],[Budget]]-YearToDateTable[[#This Row],[Actual]])</f>
        <v>25000</v>
      </c>
      <c r="G9" s="14">
        <f ca="1">IFERROR(YearToDateTable[[#This Row],[Remaining $]]/YearToDateTable[[#This Row],[Budget]],"")</f>
        <v>1</v>
      </c>
    </row>
    <row r="10" spans="2:7" ht="39" customHeight="1" x14ac:dyDescent="0.25">
      <c r="B10" s="5">
        <v>7000</v>
      </c>
      <c r="C10" s="6" t="s">
        <v>12</v>
      </c>
      <c r="D10" s="7">
        <f ca="1">SUMIF(MonthlyExpensesSummary[G/L Code],YearToDateTable[[#This Row],[G/L Code]],MonthlyExpensesSummary[Total])</f>
        <v>0</v>
      </c>
      <c r="E10" s="7">
        <v>75000</v>
      </c>
      <c r="F10" s="8">
        <f ca="1">IF(YearToDateTable[[#This Row],[Budget]]="","",YearToDateTable[[#This Row],[Budget]]-YearToDateTable[[#This Row],[Actual]])</f>
        <v>75000</v>
      </c>
      <c r="G10" s="9">
        <f ca="1">IFERROR(YearToDateTable[[#This Row],[Remaining $]]/YearToDateTable[[#This Row],[Budget]],"")</f>
        <v>1</v>
      </c>
    </row>
    <row r="11" spans="2:7" ht="39" customHeight="1" x14ac:dyDescent="0.25">
      <c r="B11" s="10">
        <v>8000</v>
      </c>
      <c r="C11" s="11" t="s">
        <v>13</v>
      </c>
      <c r="D11" s="12">
        <f ca="1">SUMIF(MonthlyExpensesSummary[G/L Code],YearToDateTable[[#This Row],[G/L Code]],MonthlyExpensesSummary[Total])</f>
        <v>0</v>
      </c>
      <c r="E11" s="12">
        <v>65000</v>
      </c>
      <c r="F11" s="13">
        <f ca="1">IF(YearToDateTable[[#This Row],[Budget]]="","",YearToDateTable[[#This Row],[Budget]]-YearToDateTable[[#This Row],[Actual]])</f>
        <v>65000</v>
      </c>
      <c r="G11" s="14">
        <f ca="1">IFERROR(YearToDateTable[[#This Row],[Remaining $]]/YearToDateTable[[#This Row],[Budget]],"")</f>
        <v>1</v>
      </c>
    </row>
    <row r="12" spans="2:7" ht="39" customHeight="1" x14ac:dyDescent="0.25">
      <c r="B12" s="5">
        <v>9000</v>
      </c>
      <c r="C12" s="6" t="s">
        <v>14</v>
      </c>
      <c r="D12" s="7">
        <f ca="1">SUMIF(MonthlyExpensesSummary[G/L Code],YearToDateTable[[#This Row],[G/L Code]],MonthlyExpensesSummary[Total])</f>
        <v>0</v>
      </c>
      <c r="E12" s="7">
        <v>125000</v>
      </c>
      <c r="F12" s="8">
        <f ca="1">IF(YearToDateTable[[#This Row],[Budget]]="","",YearToDateTable[[#This Row],[Budget]]-YearToDateTable[[#This Row],[Actual]])</f>
        <v>125000</v>
      </c>
      <c r="G12" s="9">
        <f ca="1">IFERROR(YearToDateTable[[#This Row],[Remaining $]]/YearToDateTable[[#This Row],[Budget]],"")</f>
        <v>1</v>
      </c>
    </row>
    <row r="13" spans="2:7" ht="39" customHeight="1" x14ac:dyDescent="0.25">
      <c r="B13" s="10">
        <v>10000</v>
      </c>
      <c r="C13" s="11" t="s">
        <v>15</v>
      </c>
      <c r="D13" s="12">
        <f ca="1">SUMIF(MonthlyExpensesSummary[G/L Code],YearToDateTable[[#This Row],[G/L Code]],MonthlyExpensesSummary[Total])</f>
        <v>0</v>
      </c>
      <c r="E13" s="12">
        <v>100000</v>
      </c>
      <c r="F13" s="13">
        <f ca="1">IF(YearToDateTable[[#This Row],[Budget]]="","",YearToDateTable[[#This Row],[Budget]]-YearToDateTable[[#This Row],[Actual]])</f>
        <v>100000</v>
      </c>
      <c r="G13" s="14">
        <f ca="1">IFERROR(YearToDateTable[[#This Row],[Remaining $]]/YearToDateTable[[#This Row],[Budget]],"")</f>
        <v>1</v>
      </c>
    </row>
    <row r="14" spans="2:7" ht="39" customHeight="1" x14ac:dyDescent="0.25">
      <c r="B14" s="5">
        <v>11000</v>
      </c>
      <c r="C14" s="6" t="s">
        <v>16</v>
      </c>
      <c r="D14" s="7">
        <f ca="1">SUMIF(MonthlyExpensesSummary[G/L Code],YearToDateTable[[#This Row],[G/L Code]],MonthlyExpensesSummary[Total])</f>
        <v>0</v>
      </c>
      <c r="E14" s="7">
        <v>250000</v>
      </c>
      <c r="F14" s="8">
        <f ca="1">IF(YearToDateTable[[#This Row],[Budget]]="","",YearToDateTable[[#This Row],[Budget]]-YearToDateTable[[#This Row],[Actual]])</f>
        <v>250000</v>
      </c>
      <c r="G14" s="9">
        <f ca="1">IFERROR(YearToDateTable[[#This Row],[Remaining $]]/YearToDateTable[[#This Row],[Budget]],"")</f>
        <v>1</v>
      </c>
    </row>
    <row r="15" spans="2:7" ht="39" customHeight="1" x14ac:dyDescent="0.25">
      <c r="B15" s="15">
        <v>12000</v>
      </c>
      <c r="C15" s="16" t="s">
        <v>17</v>
      </c>
      <c r="D15" s="17">
        <f ca="1">SUMIF(MonthlyExpensesSummary[G/L Code],YearToDateTable[[#This Row],[G/L Code]],MonthlyExpensesSummary[Total])</f>
        <v>0</v>
      </c>
      <c r="E15" s="17">
        <v>50000</v>
      </c>
      <c r="F15" s="18">
        <f ca="1">IF(YearToDateTable[[#This Row],[Budget]]="","",YearToDateTable[[#This Row],[Budget]]-YearToDateTable[[#This Row],[Actual]])</f>
        <v>50000</v>
      </c>
      <c r="G15" s="19">
        <f ca="1">IFERROR(YearToDateTable[[#This Row],[Remaining $]]/YearToDateTable[[#This Row],[Budget]],"")</f>
        <v>1</v>
      </c>
    </row>
    <row r="16" spans="2:7" ht="39" customHeight="1" x14ac:dyDescent="0.25">
      <c r="B16" s="20" t="s">
        <v>18</v>
      </c>
      <c r="C16" s="20"/>
      <c r="D16" s="21">
        <f ca="1">SUBTOTAL(109,YearToDateTable[Actual])</f>
        <v>0</v>
      </c>
      <c r="E16" s="21">
        <f>SUBTOTAL(109,YearToDateTable[Budget])</f>
        <v>1140000</v>
      </c>
      <c r="F16" s="21">
        <f ca="1">SUBTOTAL(109,YearToDateTable[Remaining $])</f>
        <v>1140000</v>
      </c>
      <c r="G16" s="22">
        <f ca="1">YearToDateTable[[#Totals],[Remaining $]]/YearToDateTable[[#Totals],[Budget]]</f>
        <v>1</v>
      </c>
    </row>
  </sheetData>
  <mergeCells count="1">
    <mergeCell ref="B2:E2"/>
  </mergeCells>
  <conditionalFormatting sqref="F4:F15">
    <cfRule type="dataBar" priority="1">
      <dataBar>
        <cfvo type="min"/>
        <cfvo type="max"/>
        <color rgb="FFFF555A"/>
      </dataBar>
      <extLst>
        <ext xmlns:x14="http://schemas.microsoft.com/office/spreadsheetml/2009/9/main" uri="{B025F937-C7B1-47D3-B67F-A62EFF666E3E}">
          <x14:id>{64C81F98-403B-4FC7-B043-331717AC59B0}</x14:id>
        </ext>
      </extLst>
    </cfRule>
  </conditionalFormatting>
  <dataValidations count="11">
    <dataValidation allowBlank="1" showInputMessage="1" showErrorMessage="1" prompt="Create a General Ledger with Budget Comparison in this workbook. Enter details in Year to Date table in this worksheet. Navigation link is in cell B1" sqref="A1" xr:uid="{00000000-0002-0000-0000-000000000000}"/>
    <dataValidation allowBlank="1" showInputMessage="1" showErrorMessage="1" prompt="Title of this worksheet is in this cell. Enter year in cell G2" sqref="B2:E2" xr:uid="{00000000-0002-0000-0000-000001000000}"/>
    <dataValidation allowBlank="1" showInputMessage="1" showErrorMessage="1" prompt="Enter year in cell at right" sqref="F2" xr:uid="{00000000-0002-0000-0000-000002000000}"/>
    <dataValidation allowBlank="1" showInputMessage="1" showErrorMessage="1" prompt="Enter year in this cell" sqref="G2" xr:uid="{00000000-0002-0000-0000-000003000000}"/>
    <dataValidation allowBlank="1" showInputMessage="1" showErrorMessage="1" prompt="Enter General Ledger code in this column under this heading" sqref="B3" xr:uid="{00000000-0002-0000-0000-000004000000}"/>
    <dataValidation allowBlank="1" showInputMessage="1" showErrorMessage="1" prompt="Enter Account Title in this column under this heading" sqref="C3" xr:uid="{00000000-0002-0000-0000-000005000000}"/>
    <dataValidation allowBlank="1" showInputMessage="1" showErrorMessage="1" prompt="Actual amount is automatically calculated in this column under this heading" sqref="D3" xr:uid="{00000000-0002-0000-0000-000006000000}"/>
    <dataValidation allowBlank="1" showInputMessage="1" showErrorMessage="1" prompt="Enter Budget Amount in this column under this heading" sqref="E3" xr:uid="{00000000-0002-0000-0000-000007000000}"/>
    <dataValidation allowBlank="1" showInputMessage="1" showErrorMessage="1" prompt="Data bar for Remaining amount is automatically updated in this column under this heading" sqref="F3" xr:uid="{00000000-0002-0000-0000-000008000000}"/>
    <dataValidation allowBlank="1" showInputMessage="1" showErrorMessage="1" prompt="Remaining percent is automatically calculated in this column under this heading" sqref="G3" xr:uid="{00000000-0002-0000-0000-000009000000}"/>
    <dataValidation allowBlank="1" showErrorMessage="1" sqref="B1" xr:uid="{00000000-0002-0000-0000-00000A000000}"/>
  </dataValidations>
  <printOptions horizontalCentered="1"/>
  <pageMargins left="0.4" right="0.4" top="0.4" bottom="0.6" header="0.3" footer="0.3"/>
  <pageSetup scale="66"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81F98-403B-4FC7-B043-331717AC59B0}">
            <x14:dataBar minLength="0" maxLength="100" border="1" negativeBarBorderColorSameAsPositive="0">
              <x14:cfvo type="autoMin"/>
              <x14:cfvo type="autoMax"/>
              <x14:borderColor rgb="FFFF555A"/>
              <x14:negativeFillColor rgb="FFFF0000"/>
              <x14:negativeBorderColor rgb="FFFF0000"/>
              <x14:axisColor rgb="FF000000"/>
            </x14:dataBar>
          </x14:cfRule>
          <xm:sqref>F4:F15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pageSetUpPr fitToPage="1"/>
  </sheetPr>
  <dimension ref="B1:Q18"/>
  <sheetViews>
    <sheetView showGridLines="0" workbookViewId="0"/>
  </sheetViews>
  <sheetFormatPr defaultColWidth="8.796875" defaultRowHeight="30" customHeight="1" x14ac:dyDescent="0.25"/>
  <cols>
    <col min="1" max="1" width="2.69921875" customWidth="1"/>
    <col min="2" max="2" width="12.296875" customWidth="1"/>
    <col min="3" max="3" width="15.796875" customWidth="1"/>
    <col min="4" max="16" width="13" customWidth="1"/>
  </cols>
  <sheetData>
    <row r="1" spans="2:17" ht="43.05" customHeight="1" x14ac:dyDescent="0.25">
      <c r="B1" s="78"/>
      <c r="C1" s="78"/>
    </row>
    <row r="2" spans="2:17" ht="153" customHeight="1" x14ac:dyDescent="0.25">
      <c r="B2" s="80" t="s">
        <v>49</v>
      </c>
      <c r="C2" s="81"/>
      <c r="D2" s="81"/>
      <c r="E2" s="81"/>
      <c r="F2" s="81"/>
      <c r="G2" s="81"/>
      <c r="H2" s="81"/>
      <c r="I2" s="81"/>
      <c r="J2" s="81"/>
      <c r="K2" s="81"/>
      <c r="L2" s="81"/>
      <c r="M2" s="81"/>
      <c r="N2" s="81"/>
      <c r="O2" s="81"/>
      <c r="P2" s="81"/>
      <c r="Q2" s="81"/>
    </row>
    <row r="3" spans="2:17" ht="37.049999999999997" customHeight="1" x14ac:dyDescent="0.25">
      <c r="B3" s="4" t="s">
        <v>67</v>
      </c>
      <c r="D3" s="1">
        <f ca="1">DATEVALUE("1-JAN"&amp;_YEAR)</f>
        <v>43466</v>
      </c>
      <c r="E3" s="1">
        <f ca="1">DATEVALUE("1-FEB"&amp;_YEAR)</f>
        <v>43497</v>
      </c>
      <c r="F3" s="1">
        <f ca="1">DATEVALUE("1-MAR"&amp;_YEAR)</f>
        <v>43525</v>
      </c>
      <c r="G3" s="1">
        <f ca="1">DATEVALUE("1-APR"&amp;_YEAR)</f>
        <v>43556</v>
      </c>
      <c r="H3" s="1">
        <f ca="1">DATEVALUE("1-MAY"&amp;_YEAR)</f>
        <v>43586</v>
      </c>
      <c r="I3" s="1">
        <f ca="1">DATEVALUE("1-JUN"&amp;_YEAR)</f>
        <v>43617</v>
      </c>
      <c r="J3" s="1">
        <f ca="1">DATEVALUE("1-JULY"&amp;_YEAR)</f>
        <v>43647</v>
      </c>
      <c r="K3" s="1">
        <f ca="1">DATEVALUE("1-AUG"&amp;_YEAR)</f>
        <v>43678</v>
      </c>
      <c r="L3" s="1">
        <f ca="1">DATEVALUE("1-SEP"&amp;_YEAR)</f>
        <v>43709</v>
      </c>
      <c r="M3" s="1">
        <f ca="1">DATEVALUE("1-OCT"&amp;_YEAR)</f>
        <v>43739</v>
      </c>
      <c r="N3" s="1">
        <f ca="1">DATEVALUE("1-NOV"&amp;_YEAR)</f>
        <v>43770</v>
      </c>
      <c r="O3" s="1">
        <f ca="1">DATEVALUE("1-DEC"&amp;_YEAR)</f>
        <v>43800</v>
      </c>
    </row>
    <row r="4" spans="2:17" ht="37.5" customHeight="1" x14ac:dyDescent="0.25">
      <c r="B4" s="4"/>
      <c r="D4" s="1">
        <f ca="1">EOMONTH(D3,0)</f>
        <v>43496</v>
      </c>
      <c r="E4" s="1">
        <f ca="1">EOMONTH(E3,0)</f>
        <v>43524</v>
      </c>
      <c r="F4" s="1">
        <f ca="1">EOMONTH(F3,0)</f>
        <v>43555</v>
      </c>
      <c r="G4" s="1">
        <f ca="1">EOMONTH(G3,0)</f>
        <v>43585</v>
      </c>
      <c r="H4" s="1">
        <f ca="1">EOMONTH(H3,0)</f>
        <v>43616</v>
      </c>
      <c r="I4" s="1">
        <f t="shared" ref="I4:O4" ca="1" si="0">EOMONTH(I3,0)</f>
        <v>43646</v>
      </c>
      <c r="J4" s="1">
        <f t="shared" ca="1" si="0"/>
        <v>43677</v>
      </c>
      <c r="K4" s="1">
        <f t="shared" ca="1" si="0"/>
        <v>43708</v>
      </c>
      <c r="L4" s="1">
        <f t="shared" ca="1" si="0"/>
        <v>43738</v>
      </c>
      <c r="M4" s="1">
        <f t="shared" ca="1" si="0"/>
        <v>43769</v>
      </c>
      <c r="N4" s="1">
        <f t="shared" ca="1" si="0"/>
        <v>43799</v>
      </c>
      <c r="O4" s="1">
        <f t="shared" ca="1" si="0"/>
        <v>43830</v>
      </c>
    </row>
    <row r="5" spans="2:17" ht="48" customHeight="1" x14ac:dyDescent="0.25">
      <c r="B5" s="62" t="s">
        <v>0</v>
      </c>
      <c r="C5" s="63" t="s">
        <v>1</v>
      </c>
      <c r="D5" s="64" t="s">
        <v>51</v>
      </c>
      <c r="E5" s="64" t="s">
        <v>52</v>
      </c>
      <c r="F5" s="64" t="s">
        <v>53</v>
      </c>
      <c r="G5" s="64" t="s">
        <v>54</v>
      </c>
      <c r="H5" s="64" t="s">
        <v>55</v>
      </c>
      <c r="I5" s="64" t="s">
        <v>56</v>
      </c>
      <c r="J5" s="64" t="s">
        <v>57</v>
      </c>
      <c r="K5" s="64" t="s">
        <v>58</v>
      </c>
      <c r="L5" s="64" t="s">
        <v>59</v>
      </c>
      <c r="M5" s="64" t="s">
        <v>60</v>
      </c>
      <c r="N5" s="64" t="s">
        <v>61</v>
      </c>
      <c r="O5" s="64" t="s">
        <v>62</v>
      </c>
      <c r="P5" s="64" t="s">
        <v>18</v>
      </c>
      <c r="Q5" s="65" t="s">
        <v>63</v>
      </c>
    </row>
    <row r="6" spans="2:17" ht="48" customHeight="1" x14ac:dyDescent="0.25">
      <c r="B6" s="34">
        <v>1000</v>
      </c>
      <c r="C6" s="35" t="s">
        <v>6</v>
      </c>
      <c r="D6" s="36">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6" s="36">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6" s="36">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6" s="36">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6" s="36">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6" s="36">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6" s="36">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6" s="36">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6" s="36">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6" s="36">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6" s="36">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6" s="36">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6" s="36">
        <f ca="1">SUM(MonthlyExpensesSummary[[#This Row],[January]:[December]])</f>
        <v>0</v>
      </c>
      <c r="Q6" s="37"/>
    </row>
    <row r="7" spans="2:17" ht="48" hidden="1" customHeight="1" x14ac:dyDescent="0.25">
      <c r="B7" s="23">
        <v>2000</v>
      </c>
      <c r="C7" s="24" t="s">
        <v>7</v>
      </c>
      <c r="D7"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7"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7"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7"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7"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7"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7"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7"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7"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7"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7"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7"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7" s="25">
        <f ca="1">SUM(MonthlyExpensesSummary[[#This Row],[January]:[December]])</f>
        <v>0</v>
      </c>
      <c r="Q7" s="26"/>
    </row>
    <row r="8" spans="2:17" ht="48" hidden="1" customHeight="1" x14ac:dyDescent="0.25">
      <c r="B8" s="27">
        <v>3000</v>
      </c>
      <c r="C8" s="28" t="s">
        <v>8</v>
      </c>
      <c r="D8"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8"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8"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8"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8"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8"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8"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8"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8"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8"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8"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8"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8" s="29">
        <f ca="1">SUM(MonthlyExpensesSummary[[#This Row],[January]:[December]])</f>
        <v>0</v>
      </c>
      <c r="Q8" s="30"/>
    </row>
    <row r="9" spans="2:17" ht="48" hidden="1" customHeight="1" x14ac:dyDescent="0.25">
      <c r="B9" s="23">
        <v>4000</v>
      </c>
      <c r="C9" s="24" t="s">
        <v>9</v>
      </c>
      <c r="D9"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9"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9"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9"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9"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9"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9"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9"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9"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9"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9"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9"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9" s="25">
        <f ca="1">SUM(MonthlyExpensesSummary[[#This Row],[January]:[December]])</f>
        <v>0</v>
      </c>
      <c r="Q9" s="26"/>
    </row>
    <row r="10" spans="2:17" ht="48" hidden="1" customHeight="1" x14ac:dyDescent="0.25">
      <c r="B10" s="27">
        <v>5000</v>
      </c>
      <c r="C10" s="28" t="s">
        <v>10</v>
      </c>
      <c r="D10"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0"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0"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0"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0"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0"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0"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0"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0"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0"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0"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0"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0" s="29">
        <f ca="1">SUM(MonthlyExpensesSummary[[#This Row],[January]:[December]])</f>
        <v>0</v>
      </c>
      <c r="Q10" s="30"/>
    </row>
    <row r="11" spans="2:17" ht="48" hidden="1" customHeight="1" x14ac:dyDescent="0.25">
      <c r="B11" s="23">
        <v>6000</v>
      </c>
      <c r="C11" s="24" t="s">
        <v>11</v>
      </c>
      <c r="D11"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1"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1"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1"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1"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1"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1"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1"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1"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1"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1"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1"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1" s="25">
        <f ca="1">SUM(MonthlyExpensesSummary[[#This Row],[January]:[December]])</f>
        <v>0</v>
      </c>
      <c r="Q11" s="26"/>
    </row>
    <row r="12" spans="2:17" ht="48" hidden="1" customHeight="1" x14ac:dyDescent="0.25">
      <c r="B12" s="27">
        <v>7000</v>
      </c>
      <c r="C12" s="28" t="s">
        <v>12</v>
      </c>
      <c r="D12"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2"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2"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2"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2"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2"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2"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2"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2"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2"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2"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2"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2" s="29">
        <f ca="1">SUM(MonthlyExpensesSummary[[#This Row],[January]:[December]])</f>
        <v>0</v>
      </c>
      <c r="Q12" s="30"/>
    </row>
    <row r="13" spans="2:17" ht="48" hidden="1" customHeight="1" x14ac:dyDescent="0.25">
      <c r="B13" s="23">
        <v>8000</v>
      </c>
      <c r="C13" s="24" t="s">
        <v>13</v>
      </c>
      <c r="D13"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3"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3"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3"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3"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3"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3"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3"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3"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3"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3"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3"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3" s="25">
        <f ca="1">SUM(MonthlyExpensesSummary[[#This Row],[January]:[December]])</f>
        <v>0</v>
      </c>
      <c r="Q13" s="26"/>
    </row>
    <row r="14" spans="2:17" ht="48" hidden="1" customHeight="1" x14ac:dyDescent="0.25">
      <c r="B14" s="27">
        <v>9000</v>
      </c>
      <c r="C14" s="28" t="s">
        <v>14</v>
      </c>
      <c r="D14"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4"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4"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4"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4"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4"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4"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4"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4"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4"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4"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4"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4" s="29">
        <f ca="1">SUM(MonthlyExpensesSummary[[#This Row],[January]:[December]])</f>
        <v>0</v>
      </c>
      <c r="Q14" s="30"/>
    </row>
    <row r="15" spans="2:17" ht="48" hidden="1" customHeight="1" x14ac:dyDescent="0.25">
      <c r="B15" s="23">
        <v>10000</v>
      </c>
      <c r="C15" s="24" t="s">
        <v>15</v>
      </c>
      <c r="D15"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5"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5"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5"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5"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5"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5"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5"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5"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5"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5"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5"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5" s="25">
        <f ca="1">SUM(MonthlyExpensesSummary[[#This Row],[January]:[December]])</f>
        <v>0</v>
      </c>
      <c r="Q15" s="26"/>
    </row>
    <row r="16" spans="2:17" ht="48" hidden="1" customHeight="1" x14ac:dyDescent="0.25">
      <c r="B16" s="27">
        <v>11000</v>
      </c>
      <c r="C16" s="28" t="s">
        <v>16</v>
      </c>
      <c r="D16" s="29">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6" s="29">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6" s="29">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6" s="29">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6" s="29">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6" s="29">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6" s="29">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6" s="29">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6" s="29">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6" s="29">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6" s="29">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6" s="29">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6" s="29">
        <f ca="1">SUM(MonthlyExpensesSummary[[#This Row],[January]:[December]])</f>
        <v>0</v>
      </c>
      <c r="Q16" s="30"/>
    </row>
    <row r="17" spans="2:17" ht="48" hidden="1" customHeight="1" x14ac:dyDescent="0.25">
      <c r="B17" s="23">
        <v>12000</v>
      </c>
      <c r="C17" s="24" t="s">
        <v>17</v>
      </c>
      <c r="D17" s="25">
        <f ca="1">SUMIFS(ItemizedExpenses[Check Amount],ItemizedExpenses[G/L Code],MonthlyExpensesSummary[[#This Row],[G/L Code]],ItemizedExpenses[Invoice Date],"&gt;="&amp;D$3,ItemizedExpenses[Invoice Date],"&lt;="&amp;D$4)+SUMIFS(Other[Check Amount],Other[G/L Code],MonthlyExpensesSummary[[#This Row],[G/L Code]],Other[Date Check Request Initiated],"&gt;="&amp;DATEVALUE(MonthlyExpensesSummary[[#Headers],[January]]&amp;" 1, "&amp;_YEAR),Other[Date Check Request Initiated],"&lt;="&amp;D$4)</f>
        <v>0</v>
      </c>
      <c r="E17" s="25">
        <f ca="1">SUMIFS(ItemizedExpenses[Check Amount],ItemizedExpenses[G/L Code],MonthlyExpensesSummary[[#This Row],[G/L Code]],ItemizedExpenses[Invoice Date],"&gt;="&amp;E$3,ItemizedExpenses[Invoice Date],"&lt;="&amp;E$4)+SUMIFS(Other[Check Amount],Other[G/L Code],MonthlyExpensesSummary[[#This Row],[G/L Code]],Other[Date Check Request Initiated],"&gt;="&amp;DATEVALUE(MonthlyExpensesSummary[[#Headers],[February]]&amp;" 1, "&amp;_YEAR),Other[Date Check Request Initiated],"&lt;="&amp;E$4)</f>
        <v>0</v>
      </c>
      <c r="F17" s="25">
        <f ca="1">SUMIFS(ItemizedExpenses[Check Amount],ItemizedExpenses[G/L Code],MonthlyExpensesSummary[[#This Row],[G/L Code]],ItemizedExpenses[Invoice Date],"&gt;="&amp;F$3,ItemizedExpenses[Invoice Date],"&lt;="&amp;F$4)+SUMIFS(Other[Check Amount],Other[G/L Code],MonthlyExpensesSummary[[#This Row],[G/L Code]],Other[Date Check Request Initiated],"&gt;="&amp;DATEVALUE(MonthlyExpensesSummary[[#Headers],[March]]&amp;" 1, "&amp;_YEAR),Other[Date Check Request Initiated],"&lt;="&amp;F$4)</f>
        <v>0</v>
      </c>
      <c r="G17" s="25">
        <f ca="1">SUMIFS(ItemizedExpenses[Check Amount],ItemizedExpenses[G/L Code],MonthlyExpensesSummary[[#This Row],[G/L Code]],ItemizedExpenses[Invoice Date],"&gt;="&amp;G$3,ItemizedExpenses[Invoice Date],"&lt;="&amp;G$4)+SUMIFS(Other[Check Amount],Other[G/L Code],MonthlyExpensesSummary[[#This Row],[G/L Code]],Other[Date Check Request Initiated],"&gt;="&amp;DATEVALUE(MonthlyExpensesSummary[[#Headers],[April]]&amp;" 1, "&amp;_YEAR),Other[Date Check Request Initiated],"&lt;="&amp;G$4)</f>
        <v>0</v>
      </c>
      <c r="H17" s="25">
        <f ca="1">SUMIFS(ItemizedExpenses[Check Amount],ItemizedExpenses[G/L Code],MonthlyExpensesSummary[[#This Row],[G/L Code]],ItemizedExpenses[Invoice Date],"&gt;="&amp;H$3,ItemizedExpenses[Invoice Date],"&lt;="&amp;H$4)+SUMIFS(Other[Check Amount],Other[G/L Code],MonthlyExpensesSummary[[#This Row],[G/L Code]],Other[Date Check Request Initiated],"&gt;="&amp;DATEVALUE(MonthlyExpensesSummary[[#Headers],[May]]&amp;" 1, "&amp;_YEAR),Other[Date Check Request Initiated],"&lt;="&amp;H$4)</f>
        <v>0</v>
      </c>
      <c r="I17" s="25">
        <f ca="1">SUMIFS(ItemizedExpenses[Check Amount],ItemizedExpenses[G/L Code],MonthlyExpensesSummary[[#This Row],[G/L Code]],ItemizedExpenses[Invoice Date],"&gt;="&amp;I$3,ItemizedExpenses[Invoice Date],"&lt;="&amp;I$4)+SUMIFS(Other[Check Amount],Other[G/L Code],MonthlyExpensesSummary[[#This Row],[G/L Code]],Other[Date Check Request Initiated],"&gt;="&amp;DATEVALUE(MonthlyExpensesSummary[[#Headers],[June]]&amp;" 1, "&amp;_YEAR),Other[Date Check Request Initiated],"&lt;="&amp;I$4)</f>
        <v>0</v>
      </c>
      <c r="J17" s="25">
        <f ca="1">SUMIFS(ItemizedExpenses[Check Amount],ItemizedExpenses[G/L Code],MonthlyExpensesSummary[[#This Row],[G/L Code]],ItemizedExpenses[Invoice Date],"&gt;="&amp;J$3,ItemizedExpenses[Invoice Date],"&lt;="&amp;J$4)+SUMIFS(Other[Check Amount],Other[G/L Code],MonthlyExpensesSummary[[#This Row],[G/L Code]],Other[Date Check Request Initiated],"&gt;="&amp;DATEVALUE(MonthlyExpensesSummary[[#Headers],[July]]&amp;" 1, "&amp;_YEAR),Other[Date Check Request Initiated],"&lt;="&amp;J$4)</f>
        <v>0</v>
      </c>
      <c r="K17" s="25">
        <f ca="1">SUMIFS(ItemizedExpenses[Check Amount],ItemizedExpenses[G/L Code],MonthlyExpensesSummary[[#This Row],[G/L Code]],ItemizedExpenses[Invoice Date],"&gt;="&amp;K$3,ItemizedExpenses[Invoice Date],"&lt;="&amp;K$4)+SUMIFS(Other[Check Amount],Other[G/L Code],MonthlyExpensesSummary[[#This Row],[G/L Code]],Other[Date Check Request Initiated],"&gt;="&amp;DATEVALUE(MonthlyExpensesSummary[[#Headers],[August]]&amp;" 1, "&amp;_YEAR),Other[Date Check Request Initiated],"&lt;="&amp;K$4)</f>
        <v>0</v>
      </c>
      <c r="L17" s="25">
        <f ca="1">SUMIFS(ItemizedExpenses[Check Amount],ItemizedExpenses[G/L Code],MonthlyExpensesSummary[[#This Row],[G/L Code]],ItemizedExpenses[Invoice Date],"&gt;="&amp;L$3,ItemizedExpenses[Invoice Date],"&lt;="&amp;L$4)+SUMIFS(Other[Check Amount],Other[G/L Code],MonthlyExpensesSummary[[#This Row],[G/L Code]],Other[Date Check Request Initiated],"&gt;="&amp;DATEVALUE(MonthlyExpensesSummary[[#Headers],[September]]&amp;" 1, "&amp;_YEAR),Other[Date Check Request Initiated],"&lt;="&amp;L$4)</f>
        <v>0</v>
      </c>
      <c r="M17" s="25">
        <f ca="1">SUMIFS(ItemizedExpenses[Check Amount],ItemizedExpenses[G/L Code],MonthlyExpensesSummary[[#This Row],[G/L Code]],ItemizedExpenses[Invoice Date],"&gt;="&amp;M$3,ItemizedExpenses[Invoice Date],"&lt;="&amp;M$4)+SUMIFS(Other[Check Amount],Other[G/L Code],MonthlyExpensesSummary[[#This Row],[G/L Code]],Other[Date Check Request Initiated],"&gt;="&amp;DATEVALUE(MonthlyExpensesSummary[[#Headers],[October]]&amp;" 1, "&amp;_YEAR),Other[Date Check Request Initiated],"&lt;="&amp;M$4)</f>
        <v>0</v>
      </c>
      <c r="N17" s="25">
        <f ca="1">SUMIFS(ItemizedExpenses[Check Amount],ItemizedExpenses[G/L Code],MonthlyExpensesSummary[[#This Row],[G/L Code]],ItemizedExpenses[Invoice Date],"&gt;="&amp;N$3,ItemizedExpenses[Invoice Date],"&lt;="&amp;N$4)+SUMIFS(Other[Check Amount],Other[G/L Code],MonthlyExpensesSummary[[#This Row],[G/L Code]],Other[Date Check Request Initiated],"&gt;="&amp;DATEVALUE(MonthlyExpensesSummary[[#Headers],[November]]&amp;" 1, "&amp;_YEAR),Other[Date Check Request Initiated],"&lt;="&amp;N$4)</f>
        <v>0</v>
      </c>
      <c r="O17" s="25">
        <f ca="1">SUMIFS(ItemizedExpenses[Check Amount],ItemizedExpenses[G/L Code],MonthlyExpensesSummary[[#This Row],[G/L Code]],ItemizedExpenses[Invoice Date],"&gt;="&amp;O$3,ItemizedExpenses[Invoice Date],"&lt;="&amp;O$4)+SUMIFS(Other[Check Amount],Other[G/L Code],MonthlyExpensesSummary[[#This Row],[G/L Code]],Other[Date Check Request Initiated],"&gt;="&amp;DATEVALUE(MonthlyExpensesSummary[[#Headers],[December]]&amp;" 1, "&amp;_YEAR),Other[Date Check Request Initiated],"&lt;="&amp;O$4)</f>
        <v>0</v>
      </c>
      <c r="P17" s="25">
        <f ca="1">SUM(MonthlyExpensesSummary[[#This Row],[January]:[December]])</f>
        <v>0</v>
      </c>
      <c r="Q17" s="26"/>
    </row>
    <row r="18" spans="2:17" ht="48" customHeight="1" x14ac:dyDescent="0.25">
      <c r="B18" s="31" t="s">
        <v>18</v>
      </c>
      <c r="C18" s="32"/>
      <c r="D18" s="33">
        <f ca="1">SUBTOTAL(109,MonthlyExpensesSummary[January])</f>
        <v>0</v>
      </c>
      <c r="E18" s="33">
        <f ca="1">SUBTOTAL(109,MonthlyExpensesSummary[February])</f>
        <v>0</v>
      </c>
      <c r="F18" s="33">
        <f ca="1">SUBTOTAL(109,MonthlyExpensesSummary[March])</f>
        <v>0</v>
      </c>
      <c r="G18" s="33">
        <f ca="1">SUBTOTAL(109,MonthlyExpensesSummary[April])</f>
        <v>0</v>
      </c>
      <c r="H18" s="33">
        <f ca="1">SUBTOTAL(109,MonthlyExpensesSummary[May])</f>
        <v>0</v>
      </c>
      <c r="I18" s="33">
        <f ca="1">SUBTOTAL(109,MonthlyExpensesSummary[June])</f>
        <v>0</v>
      </c>
      <c r="J18" s="33">
        <f ca="1">SUBTOTAL(109,MonthlyExpensesSummary[July])</f>
        <v>0</v>
      </c>
      <c r="K18" s="33">
        <f ca="1">SUBTOTAL(109,MonthlyExpensesSummary[August])</f>
        <v>0</v>
      </c>
      <c r="L18" s="33">
        <f ca="1">SUBTOTAL(109,MonthlyExpensesSummary[September])</f>
        <v>0</v>
      </c>
      <c r="M18" s="33">
        <f ca="1">SUBTOTAL(109,MonthlyExpensesSummary[October])</f>
        <v>0</v>
      </c>
      <c r="N18" s="33">
        <f ca="1">SUBTOTAL(109,MonthlyExpensesSummary[November])</f>
        <v>0</v>
      </c>
      <c r="O18" s="33">
        <f ca="1">SUBTOTAL(109,MonthlyExpensesSummary[December])</f>
        <v>0</v>
      </c>
      <c r="P18" s="33">
        <f ca="1">SUBTOTAL(109,MonthlyExpensesSummary[Total])</f>
        <v>0</v>
      </c>
      <c r="Q18" s="32"/>
    </row>
  </sheetData>
  <mergeCells count="1">
    <mergeCell ref="B2:Q2"/>
  </mergeCells>
  <dataValidations count="9">
    <dataValidation allowBlank="1" showInputMessage="1" showErrorMessage="1" prompt="Create Monthly Expenses Summary in this worksheet. Enter details in Monthly Expenses table. Navigation links in cells B1 and C1 go to Previous and Next worksheet" sqref="A1" xr:uid="{00000000-0002-0000-0100-000000000000}"/>
    <dataValidation allowBlank="1" showInputMessage="1" showErrorMessage="1" prompt="Enter General Ledger code in this column under this heading" sqref="B5" xr:uid="{00000000-0002-0000-0100-000001000000}"/>
    <dataValidation allowBlank="1" showInputMessage="1" showErrorMessage="1" prompt="Enter Account Title in this column under this heading" sqref="C5" xr:uid="{00000000-0002-0000-0100-000002000000}"/>
    <dataValidation allowBlank="1" showInputMessage="1" showErrorMessage="1" prompt="Actual amount for this month is automatically calculated in this column under this heading" sqref="D5:O5" xr:uid="{00000000-0002-0000-0100-000003000000}"/>
    <dataValidation allowBlank="1" showInputMessage="1" showErrorMessage="1" prompt="Total is automatically calculated in this column under this heading" sqref="P5" xr:uid="{00000000-0002-0000-0100-000004000000}"/>
    <dataValidation allowBlank="1" showInputMessage="1" showErrorMessage="1" prompt="A sparkline visualizing the trend of expenses for 1 expense over 12 months is displayed in this column " sqref="Q5" xr:uid="{00000000-0002-0000-0100-000005000000}"/>
    <dataValidation allowBlank="1" showInputMessage="1" showErrorMessage="1" prompt="Navigation link is in this cell. Select to go to YTD BUDGET SUMMARY worksheet" sqref="B1" xr:uid="{00000000-0002-0000-0100-000006000000}"/>
    <dataValidation allowBlank="1" showInputMessage="1" showErrorMessage="1" prompt="Navigation link is in this cell. Select to go to ITEMIZED EXPENSES worksheet" sqref="C1" xr:uid="{00000000-0002-0000-0100-000007000000}"/>
    <dataValidation allowBlank="1" showInputMessage="1" showErrorMessage="1" prompt="Title of this worksheet is in this cell. Slicer to filter table by Account Title is in cell B3. Do not delete formulas in cells D3 through O4" sqref="B2:Q2" xr:uid="{00000000-0002-0000-0100-000008000000}"/>
  </dataValidations>
  <printOptions horizontalCentered="1"/>
  <pageMargins left="0.4" right="0.4" top="0.4" bottom="0.6" header="0.3" footer="0.3"/>
  <pageSetup scale="60" fitToHeight="0"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xr2:uid="{00000000-0003-0000-0100-000000000000}">
          <x14:colorSeries theme="5" tint="-0.499984740745262"/>
          <x14:colorNegative theme="6"/>
          <x14:colorAxis rgb="FF000000"/>
          <x14:colorMarkers theme="5" tint="-0.499984740745262"/>
          <x14:colorFirst theme="5" tint="0.39997558519241921"/>
          <x14:colorLast theme="5" tint="0.39997558519241921"/>
          <x14:colorHigh theme="5"/>
          <x14:colorLow theme="5"/>
          <x14:sparklines>
            <x14:sparkline>
              <xm:f>'MONTHLY EXPENSES SUMMARY'!D6:O6</xm:f>
              <xm:sqref>Q6</xm:sqref>
            </x14:sparkline>
            <x14:sparkline>
              <xm:f>'MONTHLY EXPENSES SUMMARY'!D7:O7</xm:f>
              <xm:sqref>Q7</xm:sqref>
            </x14:sparkline>
            <x14:sparkline>
              <xm:f>'MONTHLY EXPENSES SUMMARY'!D8:O8</xm:f>
              <xm:sqref>Q8</xm:sqref>
            </x14:sparkline>
            <x14:sparkline>
              <xm:f>'MONTHLY EXPENSES SUMMARY'!D9:O9</xm:f>
              <xm:sqref>Q9</xm:sqref>
            </x14:sparkline>
            <x14:sparkline>
              <xm:f>'MONTHLY EXPENSES SUMMARY'!D10:O10</xm:f>
              <xm:sqref>Q10</xm:sqref>
            </x14:sparkline>
            <x14:sparkline>
              <xm:f>'MONTHLY EXPENSES SUMMARY'!D11:O11</xm:f>
              <xm:sqref>Q11</xm:sqref>
            </x14:sparkline>
            <x14:sparkline>
              <xm:f>'MONTHLY EXPENSES SUMMARY'!D12:O12</xm:f>
              <xm:sqref>Q12</xm:sqref>
            </x14:sparkline>
            <x14:sparkline>
              <xm:f>'MONTHLY EXPENSES SUMMARY'!D13:O13</xm:f>
              <xm:sqref>Q13</xm:sqref>
            </x14:sparkline>
            <x14:sparkline>
              <xm:f>'MONTHLY EXPENSES SUMMARY'!D14:O14</xm:f>
              <xm:sqref>Q14</xm:sqref>
            </x14:sparkline>
            <x14:sparkline>
              <xm:f>'MONTHLY EXPENSES SUMMARY'!D15:O15</xm:f>
              <xm:sqref>Q15</xm:sqref>
            </x14:sparkline>
            <x14:sparkline>
              <xm:f>'MONTHLY EXPENSES SUMMARY'!D16:O16</xm:f>
              <xm:sqref>Q16</xm:sqref>
            </x14:sparkline>
            <x14:sparkline>
              <xm:f>'MONTHLY EXPENSES SUMMARY'!D17:O17</xm:f>
              <xm:sqref>Q17</xm:sqref>
            </x14:sparkline>
          </x14:sparklines>
        </x14:sparklineGroup>
      </x14:sparklineGroup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2F2F2F"/>
    <pageSetUpPr fitToPage="1"/>
  </sheetPr>
  <dimension ref="B1:J6"/>
  <sheetViews>
    <sheetView showGridLines="0" workbookViewId="0"/>
  </sheetViews>
  <sheetFormatPr defaultColWidth="8.796875" defaultRowHeight="30" customHeight="1" x14ac:dyDescent="0.25"/>
  <cols>
    <col min="1" max="1" width="2.69921875" customWidth="1"/>
    <col min="2" max="2" width="12.296875" customWidth="1"/>
    <col min="3" max="3" width="13.09765625" customWidth="1"/>
    <col min="4" max="4" width="9.69921875" customWidth="1"/>
    <col min="5" max="5" width="30" customWidth="1"/>
    <col min="6" max="6" width="15.296875" customWidth="1"/>
    <col min="7" max="7" width="30" customWidth="1"/>
    <col min="8" max="8" width="22.3984375" customWidth="1"/>
    <col min="9" max="9" width="14.69921875" customWidth="1"/>
    <col min="10" max="10" width="15.3984375" customWidth="1"/>
  </cols>
  <sheetData>
    <row r="1" spans="2:10" ht="42.6" customHeight="1" x14ac:dyDescent="0.25">
      <c r="B1" s="78"/>
      <c r="C1" s="78"/>
    </row>
    <row r="2" spans="2:10" ht="72" customHeight="1" x14ac:dyDescent="0.25">
      <c r="B2" s="83" t="s">
        <v>65</v>
      </c>
      <c r="C2" s="83"/>
      <c r="D2" s="83"/>
      <c r="E2" s="83"/>
      <c r="F2" s="83"/>
      <c r="G2" s="83"/>
      <c r="H2" s="83"/>
      <c r="I2" s="83"/>
      <c r="J2" s="83"/>
    </row>
    <row r="3" spans="2:10" ht="83.4" customHeight="1" x14ac:dyDescent="0.25">
      <c r="B3" s="82"/>
      <c r="C3" s="82"/>
      <c r="D3" s="82"/>
      <c r="E3" s="82"/>
      <c r="F3" s="82"/>
      <c r="G3" s="82"/>
      <c r="H3" s="82"/>
      <c r="I3" s="82"/>
      <c r="J3" s="82"/>
    </row>
    <row r="4" spans="2:10" ht="43.05" customHeight="1" x14ac:dyDescent="0.25">
      <c r="B4" s="74" t="s">
        <v>0</v>
      </c>
      <c r="C4" s="75" t="s">
        <v>19</v>
      </c>
      <c r="D4" s="75" t="s">
        <v>20</v>
      </c>
      <c r="E4" s="75" t="s">
        <v>21</v>
      </c>
      <c r="F4" s="75" t="s">
        <v>22</v>
      </c>
      <c r="G4" s="75" t="s">
        <v>23</v>
      </c>
      <c r="H4" s="75" t="s">
        <v>24</v>
      </c>
      <c r="I4" s="75" t="s">
        <v>25</v>
      </c>
      <c r="J4" s="76" t="s">
        <v>26</v>
      </c>
    </row>
    <row r="5" spans="2:10" ht="37.950000000000003" customHeight="1" x14ac:dyDescent="0.25">
      <c r="B5" s="69">
        <v>1000</v>
      </c>
      <c r="C5" s="70" t="s">
        <v>64</v>
      </c>
      <c r="D5" s="71">
        <v>100</v>
      </c>
      <c r="E5" s="72" t="s">
        <v>27</v>
      </c>
      <c r="F5" s="73">
        <v>750.75</v>
      </c>
      <c r="G5" s="72" t="s">
        <v>28</v>
      </c>
      <c r="H5" s="72" t="s">
        <v>29</v>
      </c>
      <c r="I5" s="72" t="s">
        <v>30</v>
      </c>
      <c r="J5" s="70" t="s">
        <v>64</v>
      </c>
    </row>
    <row r="6" spans="2:10" ht="37.950000000000003" customHeight="1" x14ac:dyDescent="0.25">
      <c r="B6" s="38">
        <v>7000</v>
      </c>
      <c r="C6" s="39" t="s">
        <v>64</v>
      </c>
      <c r="D6" s="40">
        <v>101</v>
      </c>
      <c r="E6" s="41" t="s">
        <v>31</v>
      </c>
      <c r="F6" s="42">
        <v>2500</v>
      </c>
      <c r="G6" s="41" t="s">
        <v>32</v>
      </c>
      <c r="H6" s="41" t="s">
        <v>33</v>
      </c>
      <c r="I6" s="41" t="s">
        <v>34</v>
      </c>
      <c r="J6" s="39" t="s">
        <v>64</v>
      </c>
    </row>
  </sheetData>
  <mergeCells count="3">
    <mergeCell ref="B3:F3"/>
    <mergeCell ref="G3:J3"/>
    <mergeCell ref="B2:J2"/>
  </mergeCells>
  <dataValidations count="13">
    <dataValidation allowBlank="1" showInputMessage="1" showErrorMessage="1" prompt="Create Itemized Expenses in this worksheet. Enter details in Itemized Expenses table. Navigation links in cells B1 and C1 go to Previous and Next worksheet" sqref="A1" xr:uid="{00000000-0002-0000-0200-000000000000}"/>
    <dataValidation allowBlank="1" showInputMessage="1" showErrorMessage="1" prompt="Enter General Ledger code in this column under this heading" sqref="B4" xr:uid="{00000000-0002-0000-0200-000001000000}"/>
    <dataValidation allowBlank="1" showInputMessage="1" showErrorMessage="1" prompt="Enter Invoice Date in this column under this heading" sqref="C4" xr:uid="{00000000-0002-0000-0200-000002000000}"/>
    <dataValidation allowBlank="1" showInputMessage="1" showErrorMessage="1" prompt="Enter Invoice number in this column under this heading" sqref="D4" xr:uid="{00000000-0002-0000-0200-000003000000}"/>
    <dataValidation allowBlank="1" showInputMessage="1" showErrorMessage="1" prompt="Enter Requested by name in this column under this heading" sqref="E4" xr:uid="{00000000-0002-0000-0200-000004000000}"/>
    <dataValidation allowBlank="1" showInputMessage="1" showErrorMessage="1" prompt="Enter Check Amount in this column under this heading" sqref="F4" xr:uid="{00000000-0002-0000-0200-000005000000}"/>
    <dataValidation allowBlank="1" showInputMessage="1" showErrorMessage="1" prompt="Enter Payee name in this column under this heading" sqref="G4" xr:uid="{00000000-0002-0000-0200-000006000000}"/>
    <dataValidation allowBlank="1" showInputMessage="1" showErrorMessage="1" prompt="Enter Check Use purpose in this column under this heading" sqref="H4" xr:uid="{00000000-0002-0000-0200-000007000000}"/>
    <dataValidation allowBlank="1" showInputMessage="1" showErrorMessage="1" prompt="Enter Method of Distribution in this column under this heading" sqref="I4" xr:uid="{00000000-0002-0000-0200-000008000000}"/>
    <dataValidation allowBlank="1" showInputMessage="1" showErrorMessage="1" prompt="Enter File Date in this column under this heading" sqref="J4" xr:uid="{00000000-0002-0000-0200-000009000000}"/>
    <dataValidation allowBlank="1" showInputMessage="1" showErrorMessage="1" prompt="Title of this worksheet is in this cell. Slicer to filter table by Requested By is in cell B3 and a slicer to filter table by Payee is in cell G3" sqref="B2:J2" xr:uid="{00000000-0002-0000-0200-00000A000000}"/>
    <dataValidation allowBlank="1" showInputMessage="1" showErrorMessage="1" prompt="Navigation link. Select to go to MONTHLY EXPENSES SUMMARY" sqref="B1" xr:uid="{00000000-0002-0000-0200-00000B000000}"/>
    <dataValidation allowBlank="1" showInputMessage="1" showErrorMessage="1" prompt="Navigation link is in this cell. Select to go to CHARITABLES &amp; SPONSORSHIPS worksheet" sqref="C1" xr:uid="{00000000-0002-0000-0200-00000C000000}"/>
  </dataValidations>
  <printOptions horizontalCentered="1"/>
  <pageMargins left="0.4" right="0.4" top="0.4" bottom="0.6" header="0.3" footer="0.3"/>
  <pageSetup scale="76" fitToHeight="0" orientation="landscape" verticalDpi="200"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F2F2F"/>
    <pageSetUpPr fitToPage="1"/>
  </sheetPr>
  <dimension ref="B1:L6"/>
  <sheetViews>
    <sheetView showGridLines="0" workbookViewId="0"/>
  </sheetViews>
  <sheetFormatPr defaultColWidth="8.796875" defaultRowHeight="30" customHeight="1" x14ac:dyDescent="0.25"/>
  <cols>
    <col min="1" max="1" width="2.69921875" customWidth="1"/>
    <col min="2" max="2" width="12.296875" customWidth="1"/>
    <col min="3" max="3" width="18.09765625" customWidth="1"/>
    <col min="4" max="4" width="28.69921875" customWidth="1"/>
    <col min="5" max="5" width="17.296875" customWidth="1"/>
    <col min="6" max="6" width="17.3984375" customWidth="1"/>
    <col min="7" max="7" width="27" customWidth="1"/>
    <col min="8" max="8" width="16.3984375" customWidth="1"/>
    <col min="9" max="9" width="21.69921875" customWidth="1"/>
    <col min="10" max="10" width="15.3984375" customWidth="1"/>
    <col min="11" max="11" width="15.296875" customWidth="1"/>
    <col min="12" max="12" width="11.69921875" customWidth="1"/>
  </cols>
  <sheetData>
    <row r="1" spans="2:12" ht="42.6" customHeight="1" x14ac:dyDescent="0.25">
      <c r="B1" s="78"/>
      <c r="C1" s="2"/>
    </row>
    <row r="2" spans="2:12" ht="87" customHeight="1" x14ac:dyDescent="0.25">
      <c r="B2" s="85" t="s">
        <v>66</v>
      </c>
      <c r="C2" s="85"/>
      <c r="D2" s="85"/>
      <c r="E2" s="85"/>
      <c r="F2" s="85"/>
      <c r="G2" s="85"/>
      <c r="H2" s="85"/>
      <c r="I2" s="85"/>
      <c r="J2" s="85"/>
      <c r="K2" s="85"/>
      <c r="L2" s="85"/>
    </row>
    <row r="3" spans="2:12" ht="75" customHeight="1" x14ac:dyDescent="0.25">
      <c r="B3" s="82"/>
      <c r="C3" s="82"/>
      <c r="D3" s="82"/>
      <c r="E3" s="82"/>
      <c r="F3" s="82"/>
      <c r="G3" s="84"/>
      <c r="H3" s="84"/>
      <c r="I3" s="84"/>
      <c r="J3" s="84"/>
      <c r="K3" s="84"/>
      <c r="L3" s="84"/>
    </row>
    <row r="4" spans="2:12" ht="46.05" customHeight="1" x14ac:dyDescent="0.25">
      <c r="B4" s="66" t="s">
        <v>0</v>
      </c>
      <c r="C4" s="67" t="s">
        <v>35</v>
      </c>
      <c r="D4" s="67" t="s">
        <v>21</v>
      </c>
      <c r="E4" s="67" t="s">
        <v>22</v>
      </c>
      <c r="F4" s="67" t="s">
        <v>36</v>
      </c>
      <c r="G4" s="67" t="s">
        <v>23</v>
      </c>
      <c r="H4" s="67" t="s">
        <v>37</v>
      </c>
      <c r="I4" s="67" t="s">
        <v>38</v>
      </c>
      <c r="J4" s="67" t="s">
        <v>39</v>
      </c>
      <c r="K4" s="67" t="s">
        <v>25</v>
      </c>
      <c r="L4" s="68" t="s">
        <v>26</v>
      </c>
    </row>
    <row r="5" spans="2:12" ht="46.05" customHeight="1" x14ac:dyDescent="0.25">
      <c r="B5" s="43">
        <v>12000</v>
      </c>
      <c r="C5" s="44" t="s">
        <v>64</v>
      </c>
      <c r="D5" s="45" t="s">
        <v>40</v>
      </c>
      <c r="E5" s="46">
        <v>1000</v>
      </c>
      <c r="F5" s="47">
        <v>12</v>
      </c>
      <c r="G5" s="45" t="s">
        <v>41</v>
      </c>
      <c r="H5" s="45" t="s">
        <v>42</v>
      </c>
      <c r="I5" s="45" t="s">
        <v>43</v>
      </c>
      <c r="J5" s="45" t="s">
        <v>44</v>
      </c>
      <c r="K5" s="45" t="s">
        <v>45</v>
      </c>
      <c r="L5" s="44" t="s">
        <v>64</v>
      </c>
    </row>
    <row r="6" spans="2:12" ht="46.05" customHeight="1" x14ac:dyDescent="0.25">
      <c r="B6" s="48">
        <v>11000</v>
      </c>
      <c r="C6" s="49" t="s">
        <v>64</v>
      </c>
      <c r="D6" s="50" t="s">
        <v>40</v>
      </c>
      <c r="E6" s="51">
        <v>2500</v>
      </c>
      <c r="F6" s="51">
        <v>0</v>
      </c>
      <c r="G6" s="50" t="s">
        <v>46</v>
      </c>
      <c r="H6" s="50" t="s">
        <v>47</v>
      </c>
      <c r="I6" s="50" t="s">
        <v>48</v>
      </c>
      <c r="J6" s="50" t="s">
        <v>47</v>
      </c>
      <c r="K6" s="50" t="s">
        <v>45</v>
      </c>
      <c r="L6" s="49" t="s">
        <v>64</v>
      </c>
    </row>
  </sheetData>
  <mergeCells count="3">
    <mergeCell ref="B3:F3"/>
    <mergeCell ref="G3:L3"/>
    <mergeCell ref="B2:L2"/>
  </mergeCells>
  <dataValidations count="14">
    <dataValidation allowBlank="1" showInputMessage="1" showErrorMessage="1" prompt="Create a list of Charitable &amp; Sponsorships in this worksheet. Enter details in table starting in cell B4 (&quot;Other&quot; table). Select cell B1 to navigate to Itemized Expenses worksheet" sqref="A1" xr:uid="{00000000-0002-0000-0300-000000000000}"/>
    <dataValidation allowBlank="1" showInputMessage="1" showErrorMessage="1" prompt="Enter General Ledger code in this column under this heading" sqref="B4" xr:uid="{00000000-0002-0000-0300-000001000000}"/>
    <dataValidation allowBlank="1" showInputMessage="1" showErrorMessage="1" prompt="Enter Date when Check Request was Initiated in this column under this heading" sqref="C4" xr:uid="{00000000-0002-0000-0300-000002000000}"/>
    <dataValidation allowBlank="1" showInputMessage="1" showErrorMessage="1" prompt="Enter Requested by name in this column under this heading" sqref="D4" xr:uid="{00000000-0002-0000-0300-000003000000}"/>
    <dataValidation allowBlank="1" showInputMessage="1" showErrorMessage="1" prompt="Enter Check Amount in this column under this heading" sqref="E4" xr:uid="{00000000-0002-0000-0300-000004000000}"/>
    <dataValidation allowBlank="1" showInputMessage="1" showErrorMessage="1" prompt="Enter Previous Year Contribution in this column under this heading" sqref="F4" xr:uid="{00000000-0002-0000-0300-000005000000}"/>
    <dataValidation allowBlank="1" showInputMessage="1" showErrorMessage="1" prompt="Enter Payee name in this column under this heading" sqref="G4" xr:uid="{00000000-0002-0000-0300-000006000000}"/>
    <dataValidation allowBlank="1" showInputMessage="1" showErrorMessage="1" prompt="Enter Used for purpose in this column under this heading" sqref="H4" xr:uid="{00000000-0002-0000-0300-000007000000}"/>
    <dataValidation allowBlank="1" showInputMessage="1" showErrorMessage="1" prompt="Enter Signed Off by person name in this column under this heading" sqref="I4" xr:uid="{00000000-0002-0000-0300-000008000000}"/>
    <dataValidation allowBlank="1" showInputMessage="1" showErrorMessage="1" prompt="Enter Category in this column under this heading" sqref="J4" xr:uid="{00000000-0002-0000-0300-000009000000}"/>
    <dataValidation allowBlank="1" showInputMessage="1" showErrorMessage="1" prompt="Enter Method of Distribution in this column under this heading" sqref="K4" xr:uid="{00000000-0002-0000-0300-00000A000000}"/>
    <dataValidation allowBlank="1" showInputMessage="1" showErrorMessage="1" prompt="Enter File Date in this column under this heading" sqref="L4" xr:uid="{00000000-0002-0000-0300-00000B000000}"/>
    <dataValidation allowBlank="1" showInputMessage="1" showErrorMessage="1" prompt="Navigation link. Select to go to ITEMIZED EXPENSES worksheet" sqref="B1" xr:uid="{00000000-0002-0000-0300-00000C000000}"/>
    <dataValidation allowBlank="1" showInputMessage="1" showErrorMessage="1" prompt="Title of this worksheet is in this cell. Slicer to filter table by Requested by is in cell B3 and a slicer to filter table by Payee is in cell G3" sqref="B2:L2" xr:uid="{00000000-0002-0000-0300-00000D000000}"/>
  </dataValidations>
  <printOptions horizontalCentered="1"/>
  <pageMargins left="0.4" right="0.4" top="0.4" bottom="0.6" header="0.3" footer="0.3"/>
  <pageSetup scale="62" fitToHeight="0" orientation="landscape" verticalDpi="200"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E015DD-ECC5-4D38-BDD9-6976DD0470AE}">
  <ds:schemaRefs>
    <ds:schemaRef ds:uri="http://schemas.openxmlformats.org/package/2006/metadata/core-properties"/>
    <ds:schemaRef ds:uri="71af3243-3dd4-4a8d-8c0d-dd76da1f02a5"/>
    <ds:schemaRef ds:uri="http://purl.org/dc/terms/"/>
    <ds:schemaRef ds:uri="http://schemas.microsoft.com/office/2006/documentManagement/types"/>
    <ds:schemaRef ds:uri="http://www.w3.org/XML/1998/namespace"/>
    <ds:schemaRef ds:uri="http://schemas.microsoft.com/office/infopath/2007/PartnerControls"/>
    <ds:schemaRef ds:uri="16c05727-aa75-4e4a-9b5f-8a80a1165891"/>
    <ds:schemaRef ds:uri="http://schemas.microsoft.com/office/2006/metadata/properties"/>
    <ds:schemaRef ds:uri="http://purl.org/dc/elements/1.1/"/>
    <ds:schemaRef ds:uri="http://purl.org/dc/dcmitype/"/>
  </ds:schemaRefs>
</ds:datastoreItem>
</file>

<file path=customXml/itemProps2.xml><?xml version="1.0" encoding="utf-8"?>
<ds:datastoreItem xmlns:ds="http://schemas.openxmlformats.org/officeDocument/2006/customXml" ds:itemID="{5838834D-44CA-4B7A-B6B2-4CC9567B5E95}">
  <ds:schemaRefs>
    <ds:schemaRef ds:uri="http://schemas.microsoft.com/sharepoint/v3/contenttype/forms"/>
  </ds:schemaRefs>
</ds:datastoreItem>
</file>

<file path=customXml/itemProps3.xml><?xml version="1.0" encoding="utf-8"?>
<ds:datastoreItem xmlns:ds="http://schemas.openxmlformats.org/officeDocument/2006/customXml" ds:itemID="{AC0C1C6F-AB95-4377-86A5-01812B385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YTD BUDGET SUMMARY</vt:lpstr>
      <vt:lpstr>MONTHLY EXPENSES SUMMARY</vt:lpstr>
      <vt:lpstr>ITEMIZED EXPENSES</vt:lpstr>
      <vt:lpstr>CHARITABLES &amp; SPONSORSHIPS</vt:lpstr>
      <vt:lpstr>_YEAR</vt:lpstr>
      <vt:lpstr>'CHARITABLES &amp; SPONSORSHIPS'!Print_Titles</vt:lpstr>
      <vt:lpstr>'ITEMIZED EXPENSES'!Print_Titles</vt:lpstr>
      <vt:lpstr>'MONTHLY EXPENSES SUMMARY'!Print_Titles</vt:lpstr>
      <vt:lpstr>'YTD BUDGET SUMMARY'!Print_Titles</vt:lpstr>
      <vt:lpstr>RowTitleRegion1..G2</vt:lpstr>
      <vt:lpstr>Title1</vt:lpstr>
      <vt:lpstr>Title2</vt:lpstr>
      <vt:lpstr>Title3</vt:lpstr>
      <vt:lpstr>Title4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2018-08-24T05:45:23Z</dcterms:created>
  <dcterms:modified xsi:type="dcterms:W3CDTF">2019-04-13T14:46:30Z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