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henlumi\Obsidian_Notes\Prefetcher\attachments\"/>
    </mc:Choice>
  </mc:AlternateContent>
  <xr:revisionPtr revIDLastSave="0" documentId="8_{A0996DCA-4732-465D-A125-3C096BC6A99C}" xr6:coauthVersionLast="47" xr6:coauthVersionMax="47" xr10:uidLastSave="{00000000-0000-0000-0000-000000000000}"/>
  <bookViews>
    <workbookView xWindow="31548" yWindow="-108" windowWidth="30000" windowHeight="17496" activeTab="5" xr2:uid="{08FAEE13-DB7D-4F8C-851A-383A65B747C7}"/>
  </bookViews>
  <sheets>
    <sheet name="All score" sheetId="7" r:id="rId1"/>
    <sheet name="SMS" sheetId="3" r:id="rId2"/>
    <sheet name="IPCP" sheetId="4" r:id="rId3"/>
    <sheet name="stream" sheetId="2" r:id="rId4"/>
    <sheet name="bop" sheetId="6" r:id="rId5"/>
    <sheet name="stride" sheetId="5" r:id="rId6"/>
    <sheet name="IPCPV2" sheetId="16" r:id="rId7"/>
  </sheets>
  <externalReferences>
    <externalReference r:id="rId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2" i="16" l="1"/>
  <c r="O71" i="16"/>
  <c r="J71" i="16"/>
  <c r="O70" i="16"/>
  <c r="J70" i="16"/>
  <c r="O69" i="16"/>
  <c r="K50" i="16" s="1"/>
  <c r="L50" i="16" s="1"/>
  <c r="K69" i="16"/>
  <c r="L69" i="16" s="1"/>
  <c r="J69" i="16"/>
  <c r="O68" i="16"/>
  <c r="K71" i="16" s="1"/>
  <c r="L71" i="16" s="1"/>
  <c r="J68" i="16"/>
  <c r="O67" i="16"/>
  <c r="J67" i="16"/>
  <c r="O66" i="16"/>
  <c r="K72" i="16" s="1"/>
  <c r="L72" i="16" s="1"/>
  <c r="J66" i="16"/>
  <c r="O65" i="16"/>
  <c r="K65" i="16" s="1"/>
  <c r="O64" i="16"/>
  <c r="K64" i="16" s="1"/>
  <c r="L64" i="16" s="1"/>
  <c r="H64" i="16"/>
  <c r="J64" i="16" s="1"/>
  <c r="O63" i="16"/>
  <c r="J63" i="16"/>
  <c r="O62" i="16"/>
  <c r="K66" i="16" s="1"/>
  <c r="L66" i="16" s="1"/>
  <c r="K62" i="16"/>
  <c r="L62" i="16" s="1"/>
  <c r="J62" i="16"/>
  <c r="O61" i="16"/>
  <c r="L61" i="16"/>
  <c r="K61" i="16"/>
  <c r="J61" i="16"/>
  <c r="O60" i="16"/>
  <c r="J60" i="16"/>
  <c r="O59" i="16"/>
  <c r="J59" i="16"/>
  <c r="O58" i="16"/>
  <c r="K58" i="16"/>
  <c r="L58" i="16" s="1"/>
  <c r="J58" i="16"/>
  <c r="O57" i="16"/>
  <c r="J57" i="16"/>
  <c r="O56" i="16"/>
  <c r="K57" i="16" s="1"/>
  <c r="L57" i="16" s="1"/>
  <c r="O55" i="16"/>
  <c r="O54" i="16"/>
  <c r="H54" i="16"/>
  <c r="J54" i="16" s="1"/>
  <c r="O53" i="16"/>
  <c r="J53" i="16"/>
  <c r="O52" i="16"/>
  <c r="K70" i="16" s="1"/>
  <c r="L70" i="16" s="1"/>
  <c r="O51" i="16"/>
  <c r="K41" i="16" s="1"/>
  <c r="O50" i="16"/>
  <c r="K40" i="16" s="1"/>
  <c r="L40" i="16" s="1"/>
  <c r="J50" i="16"/>
  <c r="O49" i="16"/>
  <c r="O48" i="16"/>
  <c r="H48" i="16"/>
  <c r="J48" i="16" s="1"/>
  <c r="O47" i="16"/>
  <c r="K44" i="16" s="1"/>
  <c r="L44" i="16" s="1"/>
  <c r="K47" i="16"/>
  <c r="L47" i="16" s="1"/>
  <c r="J47" i="16"/>
  <c r="O46" i="16"/>
  <c r="K59" i="16" s="1"/>
  <c r="L59" i="16" s="1"/>
  <c r="K46" i="16"/>
  <c r="O45" i="16"/>
  <c r="K45" i="16"/>
  <c r="O44" i="16"/>
  <c r="K38" i="16" s="1"/>
  <c r="H44" i="16"/>
  <c r="J44" i="16" s="1"/>
  <c r="O43" i="16"/>
  <c r="K37" i="16" s="1"/>
  <c r="K43" i="16"/>
  <c r="L43" i="16" s="1"/>
  <c r="J43" i="16"/>
  <c r="O42" i="16"/>
  <c r="L42" i="16"/>
  <c r="K42" i="16"/>
  <c r="J42" i="16"/>
  <c r="O41" i="16"/>
  <c r="K35" i="16" s="1"/>
  <c r="O40" i="16"/>
  <c r="K68" i="16" s="1"/>
  <c r="L68" i="16" s="1"/>
  <c r="H40" i="16"/>
  <c r="J40" i="16" s="1"/>
  <c r="O39" i="16"/>
  <c r="K33" i="16" s="1"/>
  <c r="K39" i="16"/>
  <c r="O38" i="16"/>
  <c r="O37" i="16"/>
  <c r="O36" i="16"/>
  <c r="K36" i="16"/>
  <c r="O35" i="16"/>
  <c r="H35" i="16"/>
  <c r="J35" i="16" s="1"/>
  <c r="O34" i="16"/>
  <c r="K34" i="16"/>
  <c r="L34" i="16" s="1"/>
  <c r="J34" i="16"/>
  <c r="O33" i="16"/>
  <c r="K28" i="16" s="1"/>
  <c r="O32" i="16"/>
  <c r="K32" i="16"/>
  <c r="O31" i="16"/>
  <c r="K31" i="16"/>
  <c r="O30" i="16"/>
  <c r="K56" i="16" s="1"/>
  <c r="K30" i="16"/>
  <c r="O29" i="16"/>
  <c r="K55" i="16" s="1"/>
  <c r="K29" i="16"/>
  <c r="O28" i="16"/>
  <c r="K54" i="16" s="1"/>
  <c r="L54" i="16" s="1"/>
  <c r="O27" i="16"/>
  <c r="K63" i="16" s="1"/>
  <c r="L63" i="16" s="1"/>
  <c r="O26" i="16"/>
  <c r="K67" i="16" s="1"/>
  <c r="L67" i="16" s="1"/>
  <c r="K26" i="16"/>
  <c r="O25" i="16"/>
  <c r="K60" i="16" s="1"/>
  <c r="L60" i="16" s="1"/>
  <c r="K25" i="16"/>
  <c r="J25" i="16"/>
  <c r="H25" i="16"/>
  <c r="O24" i="16"/>
  <c r="K19" i="16" s="1"/>
  <c r="L19" i="16" s="1"/>
  <c r="K24" i="16"/>
  <c r="O23" i="16"/>
  <c r="K22" i="16" s="1"/>
  <c r="K23" i="16"/>
  <c r="O22" i="16"/>
  <c r="O21" i="16"/>
  <c r="K21" i="16"/>
  <c r="O20" i="16"/>
  <c r="O19" i="16"/>
  <c r="K20" i="16" s="1"/>
  <c r="H19" i="16"/>
  <c r="J19" i="16" s="1"/>
  <c r="O18" i="16"/>
  <c r="K53" i="16" s="1"/>
  <c r="L53" i="16" s="1"/>
  <c r="K18" i="16"/>
  <c r="O17" i="16"/>
  <c r="K48" i="16" s="1"/>
  <c r="K17" i="16"/>
  <c r="O16" i="16"/>
  <c r="K49" i="16" s="1"/>
  <c r="K16" i="16"/>
  <c r="L16" i="16" s="1"/>
  <c r="J16" i="16"/>
  <c r="H16" i="16"/>
  <c r="L48" i="16" l="1"/>
  <c r="L73" i="16"/>
  <c r="L35" i="16"/>
  <c r="K27" i="16"/>
  <c r="L25" i="16" s="1"/>
  <c r="L51" i="16" s="1"/>
  <c r="P4" i="7" l="1"/>
  <c r="P5" i="7"/>
  <c r="P6" i="7"/>
  <c r="P7" i="7"/>
  <c r="P8" i="7"/>
  <c r="P9" i="7"/>
  <c r="P10" i="7"/>
  <c r="P11" i="7"/>
  <c r="P12" i="7"/>
  <c r="P13" i="7"/>
  <c r="P14" i="7"/>
  <c r="P15" i="7"/>
  <c r="P16" i="7"/>
  <c r="P17" i="7"/>
  <c r="P18" i="7"/>
  <c r="P19" i="7"/>
  <c r="P20" i="7"/>
  <c r="P21" i="7"/>
  <c r="P22" i="7"/>
  <c r="P23" i="7"/>
  <c r="P24" i="7"/>
  <c r="P25" i="7"/>
  <c r="P26" i="7"/>
  <c r="P27" i="7"/>
  <c r="P28" i="7"/>
  <c r="P29" i="7"/>
  <c r="P30" i="7"/>
  <c r="P31" i="7"/>
  <c r="P3" i="7"/>
  <c r="O3" i="7"/>
  <c r="L73" i="5" l="1"/>
  <c r="L43" i="3"/>
  <c r="L73" i="3"/>
  <c r="I35" i="7"/>
  <c r="I34" i="7"/>
  <c r="K63" i="5"/>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 i="7"/>
  <c r="E34" i="7"/>
  <c r="L15" i="7"/>
  <c r="M15" i="7"/>
  <c r="N15" i="7"/>
  <c r="O15" i="7"/>
  <c r="L16" i="7"/>
  <c r="M16" i="7"/>
  <c r="N16" i="7"/>
  <c r="O16" i="7"/>
  <c r="L17" i="7"/>
  <c r="M17" i="7"/>
  <c r="N17" i="7"/>
  <c r="O17" i="7"/>
  <c r="L18" i="7"/>
  <c r="M18" i="7"/>
  <c r="N18" i="7"/>
  <c r="O18" i="7"/>
  <c r="L19" i="7"/>
  <c r="M19" i="7"/>
  <c r="N19" i="7"/>
  <c r="O19" i="7"/>
  <c r="L20" i="7"/>
  <c r="M20" i="7"/>
  <c r="N20" i="7"/>
  <c r="O20" i="7"/>
  <c r="L21" i="7"/>
  <c r="M21" i="7"/>
  <c r="N21" i="7"/>
  <c r="O21" i="7"/>
  <c r="L22" i="7"/>
  <c r="M22" i="7"/>
  <c r="N22" i="7"/>
  <c r="O22" i="7"/>
  <c r="L23" i="7"/>
  <c r="M23" i="7"/>
  <c r="N23" i="7"/>
  <c r="O23" i="7"/>
  <c r="L24" i="7"/>
  <c r="M24" i="7"/>
  <c r="N24" i="7"/>
  <c r="O24" i="7"/>
  <c r="L25" i="7"/>
  <c r="M25" i="7"/>
  <c r="N25" i="7"/>
  <c r="O25" i="7"/>
  <c r="L26" i="7"/>
  <c r="M26" i="7"/>
  <c r="N26" i="7"/>
  <c r="O26" i="7"/>
  <c r="L27" i="7"/>
  <c r="M27" i="7"/>
  <c r="N27" i="7"/>
  <c r="O27" i="7"/>
  <c r="L28" i="7"/>
  <c r="M28" i="7"/>
  <c r="N28" i="7"/>
  <c r="O28" i="7"/>
  <c r="L29" i="7"/>
  <c r="M29" i="7"/>
  <c r="N29" i="7"/>
  <c r="O29" i="7"/>
  <c r="L30" i="7"/>
  <c r="M30" i="7"/>
  <c r="N30" i="7"/>
  <c r="O30" i="7"/>
  <c r="L31" i="7"/>
  <c r="M31" i="7"/>
  <c r="N31" i="7"/>
  <c r="O31" i="7"/>
  <c r="F34" i="7"/>
  <c r="G34" i="7"/>
  <c r="H34" i="7"/>
  <c r="L3" i="7"/>
  <c r="M3" i="7"/>
  <c r="N3" i="7"/>
  <c r="E35" i="7"/>
  <c r="D34" i="7"/>
  <c r="H35" i="7"/>
  <c r="G35" i="7"/>
  <c r="F35" i="7"/>
  <c r="D35" i="7"/>
  <c r="C35" i="7"/>
  <c r="C34" i="7"/>
  <c r="O14" i="7"/>
  <c r="N14" i="7"/>
  <c r="M14" i="7"/>
  <c r="L14" i="7"/>
  <c r="O13" i="7"/>
  <c r="N13" i="7"/>
  <c r="M13" i="7"/>
  <c r="L13" i="7"/>
  <c r="O12" i="7"/>
  <c r="N12" i="7"/>
  <c r="M12" i="7"/>
  <c r="L12" i="7"/>
  <c r="O11" i="7"/>
  <c r="N11" i="7"/>
  <c r="M11" i="7"/>
  <c r="L11" i="7"/>
  <c r="O10" i="7"/>
  <c r="N10" i="7"/>
  <c r="M10" i="7"/>
  <c r="L10" i="7"/>
  <c r="O9" i="7"/>
  <c r="N9" i="7"/>
  <c r="M9" i="7"/>
  <c r="L9" i="7"/>
  <c r="O8" i="7"/>
  <c r="N8" i="7"/>
  <c r="M8" i="7"/>
  <c r="L8" i="7"/>
  <c r="O7" i="7"/>
  <c r="N7" i="7"/>
  <c r="M7" i="7"/>
  <c r="L7" i="7"/>
  <c r="O6" i="7"/>
  <c r="N6" i="7"/>
  <c r="M6" i="7"/>
  <c r="L6" i="7"/>
  <c r="O5" i="7"/>
  <c r="N5" i="7"/>
  <c r="M5" i="7"/>
  <c r="L5" i="7"/>
  <c r="O4" i="7"/>
  <c r="N4" i="7"/>
  <c r="M4" i="7"/>
  <c r="L4" i="7"/>
  <c r="K72" i="6"/>
  <c r="L72" i="6" s="1"/>
  <c r="J72" i="6"/>
  <c r="K71" i="6"/>
  <c r="L71" i="6" s="1"/>
  <c r="J71" i="6"/>
  <c r="K70" i="6"/>
  <c r="L70" i="6" s="1"/>
  <c r="J70" i="6"/>
  <c r="K69" i="6"/>
  <c r="L69" i="6" s="1"/>
  <c r="J69" i="6"/>
  <c r="K68" i="6"/>
  <c r="L68" i="6" s="1"/>
  <c r="J68" i="6"/>
  <c r="K67" i="6"/>
  <c r="L67" i="6" s="1"/>
  <c r="J67" i="6"/>
  <c r="K66" i="6"/>
  <c r="L66" i="6" s="1"/>
  <c r="J66" i="6"/>
  <c r="K65" i="6"/>
  <c r="L64" i="6"/>
  <c r="K64" i="6"/>
  <c r="H64" i="6"/>
  <c r="J64" i="6" s="1"/>
  <c r="K63" i="6"/>
  <c r="L63" i="6" s="1"/>
  <c r="J63" i="6"/>
  <c r="K62" i="6"/>
  <c r="L62" i="6" s="1"/>
  <c r="J62" i="6"/>
  <c r="K61" i="6"/>
  <c r="L61" i="6" s="1"/>
  <c r="J61" i="6"/>
  <c r="K60" i="6"/>
  <c r="L60" i="6" s="1"/>
  <c r="J60" i="6"/>
  <c r="K59" i="6"/>
  <c r="L59" i="6" s="1"/>
  <c r="J59" i="6"/>
  <c r="L58" i="6"/>
  <c r="K58" i="6"/>
  <c r="J58" i="6"/>
  <c r="K57" i="6"/>
  <c r="L57" i="6" s="1"/>
  <c r="J57" i="6"/>
  <c r="K56" i="6"/>
  <c r="K55" i="6"/>
  <c r="L54" i="6"/>
  <c r="K54" i="6"/>
  <c r="H54" i="6"/>
  <c r="J54" i="6" s="1"/>
  <c r="K53" i="6"/>
  <c r="L53" i="6" s="1"/>
  <c r="J53" i="6"/>
  <c r="K50" i="6"/>
  <c r="L50" i="6" s="1"/>
  <c r="J50" i="6"/>
  <c r="K49" i="6"/>
  <c r="K48" i="6"/>
  <c r="H48" i="6"/>
  <c r="J48" i="6" s="1"/>
  <c r="L47" i="6"/>
  <c r="K47" i="6"/>
  <c r="J47" i="6"/>
  <c r="K46" i="6"/>
  <c r="K45" i="6"/>
  <c r="L44" i="6"/>
  <c r="K44" i="6"/>
  <c r="H44" i="6"/>
  <c r="J44" i="6" s="1"/>
  <c r="K43" i="6"/>
  <c r="L43" i="6" s="1"/>
  <c r="J43" i="6"/>
  <c r="K42" i="6"/>
  <c r="L42" i="6" s="1"/>
  <c r="J42" i="6"/>
  <c r="K41" i="6"/>
  <c r="L40" i="6"/>
  <c r="K40" i="6"/>
  <c r="H40" i="6"/>
  <c r="J40" i="6" s="1"/>
  <c r="K39" i="6"/>
  <c r="K38" i="6"/>
  <c r="K37" i="6"/>
  <c r="K36" i="6"/>
  <c r="K35" i="6"/>
  <c r="H35" i="6"/>
  <c r="J35" i="6" s="1"/>
  <c r="K34" i="6"/>
  <c r="L34" i="6" s="1"/>
  <c r="J34" i="6"/>
  <c r="K33" i="6"/>
  <c r="K32" i="6"/>
  <c r="K31" i="6"/>
  <c r="K30" i="6"/>
  <c r="K29" i="6"/>
  <c r="K28" i="6"/>
  <c r="K27" i="6"/>
  <c r="K26" i="6"/>
  <c r="K25" i="6"/>
  <c r="H25" i="6"/>
  <c r="J25" i="6" s="1"/>
  <c r="K24" i="6"/>
  <c r="K23" i="6"/>
  <c r="K22" i="6"/>
  <c r="K21" i="6"/>
  <c r="K20" i="6"/>
  <c r="K19" i="6"/>
  <c r="H19" i="6"/>
  <c r="J19" i="6" s="1"/>
  <c r="K18" i="6"/>
  <c r="K17" i="6"/>
  <c r="K16" i="6"/>
  <c r="L16" i="6" s="1"/>
  <c r="J16" i="6"/>
  <c r="H16" i="6"/>
  <c r="K72" i="5"/>
  <c r="L72" i="5" s="1"/>
  <c r="J72" i="5"/>
  <c r="K71" i="5"/>
  <c r="L71" i="5" s="1"/>
  <c r="J71" i="5"/>
  <c r="K70" i="5"/>
  <c r="L70" i="5" s="1"/>
  <c r="J70" i="5"/>
  <c r="K69" i="5"/>
  <c r="L69" i="5" s="1"/>
  <c r="J69" i="5"/>
  <c r="K68" i="5"/>
  <c r="L68" i="5" s="1"/>
  <c r="J68" i="5"/>
  <c r="K67" i="5"/>
  <c r="L67" i="5" s="1"/>
  <c r="J67" i="5"/>
  <c r="K66" i="5"/>
  <c r="L66" i="5" s="1"/>
  <c r="J66" i="5"/>
  <c r="K65" i="5"/>
  <c r="K64" i="5"/>
  <c r="J64" i="5"/>
  <c r="H64" i="5"/>
  <c r="L63" i="5"/>
  <c r="J63" i="5"/>
  <c r="K62" i="5"/>
  <c r="L62" i="5" s="1"/>
  <c r="J62" i="5"/>
  <c r="L61" i="5"/>
  <c r="K61" i="5"/>
  <c r="J61" i="5"/>
  <c r="K60" i="5"/>
  <c r="L60" i="5" s="1"/>
  <c r="J60" i="5"/>
  <c r="K59" i="5"/>
  <c r="L59" i="5" s="1"/>
  <c r="J59" i="5"/>
  <c r="K58" i="5"/>
  <c r="L58" i="5" s="1"/>
  <c r="J58" i="5"/>
  <c r="K57" i="5"/>
  <c r="L57" i="5" s="1"/>
  <c r="J57" i="5"/>
  <c r="K56" i="5"/>
  <c r="K55" i="5"/>
  <c r="K54" i="5"/>
  <c r="L54" i="5" s="1"/>
  <c r="J54" i="5"/>
  <c r="H54" i="5"/>
  <c r="K53" i="5"/>
  <c r="L53" i="5" s="1"/>
  <c r="J53" i="5"/>
  <c r="K50" i="5"/>
  <c r="L50" i="5" s="1"/>
  <c r="J50" i="5"/>
  <c r="K49" i="5"/>
  <c r="K48" i="5"/>
  <c r="L48" i="5" s="1"/>
  <c r="H48" i="5"/>
  <c r="J48" i="5" s="1"/>
  <c r="K47" i="5"/>
  <c r="L47" i="5" s="1"/>
  <c r="J47" i="5"/>
  <c r="K46" i="5"/>
  <c r="K45" i="5"/>
  <c r="K44" i="5"/>
  <c r="J44" i="5"/>
  <c r="H44" i="5"/>
  <c r="K43" i="5"/>
  <c r="L43" i="5" s="1"/>
  <c r="J43" i="5"/>
  <c r="K42" i="5"/>
  <c r="L42" i="5" s="1"/>
  <c r="J42" i="5"/>
  <c r="K41" i="5"/>
  <c r="K40" i="5"/>
  <c r="J40" i="5"/>
  <c r="H40" i="5"/>
  <c r="K39" i="5"/>
  <c r="K38" i="5"/>
  <c r="K37" i="5"/>
  <c r="K36" i="5"/>
  <c r="K35" i="5"/>
  <c r="L35" i="5" s="1"/>
  <c r="J35" i="5"/>
  <c r="H35" i="5"/>
  <c r="K34" i="5"/>
  <c r="L34" i="5" s="1"/>
  <c r="J34" i="5"/>
  <c r="K33" i="5"/>
  <c r="K32" i="5"/>
  <c r="K31" i="5"/>
  <c r="K30" i="5"/>
  <c r="K29" i="5"/>
  <c r="K28" i="5"/>
  <c r="K27" i="5"/>
  <c r="K26" i="5"/>
  <c r="K25" i="5"/>
  <c r="L25" i="5" s="1"/>
  <c r="H25" i="5"/>
  <c r="J25" i="5" s="1"/>
  <c r="K24" i="5"/>
  <c r="K23" i="5"/>
  <c r="K22" i="5"/>
  <c r="K21" i="5"/>
  <c r="K20" i="5"/>
  <c r="K19" i="5"/>
  <c r="J19" i="5"/>
  <c r="H19" i="5"/>
  <c r="K18" i="5"/>
  <c r="K17" i="5"/>
  <c r="K16" i="5"/>
  <c r="H16" i="5"/>
  <c r="J16" i="5" s="1"/>
  <c r="K58" i="2"/>
  <c r="K50" i="2"/>
  <c r="L50" i="2" s="1"/>
  <c r="K71" i="2"/>
  <c r="K69" i="2"/>
  <c r="K72" i="2"/>
  <c r="L72" i="2" s="1"/>
  <c r="K65" i="2"/>
  <c r="K64" i="2"/>
  <c r="L64" i="2" s="1"/>
  <c r="K42" i="2"/>
  <c r="K66" i="2"/>
  <c r="K18" i="2"/>
  <c r="L16" i="2" s="1"/>
  <c r="K17" i="2"/>
  <c r="K16" i="2"/>
  <c r="K47" i="2"/>
  <c r="K62" i="2"/>
  <c r="L62" i="2" s="1"/>
  <c r="K57" i="2"/>
  <c r="K34" i="2"/>
  <c r="K43" i="2"/>
  <c r="K61" i="2"/>
  <c r="K70" i="2"/>
  <c r="L70" i="2" s="1"/>
  <c r="K41" i="2"/>
  <c r="K40" i="2"/>
  <c r="K46" i="2"/>
  <c r="K45" i="2"/>
  <c r="K44" i="2"/>
  <c r="K59" i="2"/>
  <c r="K36" i="2"/>
  <c r="K37" i="2"/>
  <c r="K38" i="2"/>
  <c r="K39" i="2"/>
  <c r="K35" i="2"/>
  <c r="K68" i="2"/>
  <c r="K33" i="2"/>
  <c r="K32" i="2"/>
  <c r="K31" i="2"/>
  <c r="K30" i="2"/>
  <c r="K29" i="2"/>
  <c r="K28" i="2"/>
  <c r="K27" i="2"/>
  <c r="K26" i="2"/>
  <c r="K25" i="2"/>
  <c r="K56" i="2"/>
  <c r="K55" i="2"/>
  <c r="K54" i="2"/>
  <c r="K63" i="2"/>
  <c r="K67" i="2"/>
  <c r="L67" i="2" s="1"/>
  <c r="K60" i="2"/>
  <c r="K23" i="2"/>
  <c r="K21" i="2"/>
  <c r="K22" i="2"/>
  <c r="K19" i="2"/>
  <c r="K24" i="2"/>
  <c r="K20" i="2"/>
  <c r="K53" i="2"/>
  <c r="K48" i="2"/>
  <c r="K49" i="2"/>
  <c r="L48" i="2"/>
  <c r="L72" i="4"/>
  <c r="J72" i="4"/>
  <c r="L71" i="4"/>
  <c r="J71" i="4"/>
  <c r="L70" i="4"/>
  <c r="J70" i="4"/>
  <c r="L69" i="4"/>
  <c r="J69" i="4"/>
  <c r="L68" i="4"/>
  <c r="J68" i="4"/>
  <c r="L67" i="4"/>
  <c r="J67" i="4"/>
  <c r="L66" i="4"/>
  <c r="J66" i="4"/>
  <c r="L64" i="4"/>
  <c r="J64" i="4"/>
  <c r="H64" i="4"/>
  <c r="L63" i="4"/>
  <c r="J63" i="4"/>
  <c r="L62" i="4"/>
  <c r="J62" i="4"/>
  <c r="L61" i="4"/>
  <c r="J61" i="4"/>
  <c r="L60" i="4"/>
  <c r="J60" i="4"/>
  <c r="L59" i="4"/>
  <c r="J59" i="4"/>
  <c r="L58" i="4"/>
  <c r="J58" i="4"/>
  <c r="L57" i="4"/>
  <c r="J57" i="4"/>
  <c r="L54" i="4"/>
  <c r="L73" i="4" s="1"/>
  <c r="H54" i="4"/>
  <c r="J54" i="4" s="1"/>
  <c r="L53" i="4"/>
  <c r="J53" i="4"/>
  <c r="L50" i="4"/>
  <c r="J50" i="4"/>
  <c r="L48" i="4"/>
  <c r="H48" i="4"/>
  <c r="J48" i="4" s="1"/>
  <c r="L47" i="4"/>
  <c r="J47" i="4"/>
  <c r="L44" i="4"/>
  <c r="H44" i="4"/>
  <c r="J44" i="4" s="1"/>
  <c r="L43" i="4"/>
  <c r="J43" i="4"/>
  <c r="L42" i="4"/>
  <c r="J42" i="4"/>
  <c r="L40" i="4"/>
  <c r="J40" i="4"/>
  <c r="H40" i="4"/>
  <c r="L35" i="4"/>
  <c r="J35" i="4"/>
  <c r="H35" i="4"/>
  <c r="L34" i="4"/>
  <c r="J34" i="4"/>
  <c r="L25" i="4"/>
  <c r="J25" i="4"/>
  <c r="H25" i="4"/>
  <c r="L19" i="4"/>
  <c r="J19" i="4"/>
  <c r="H19" i="4"/>
  <c r="L16" i="4"/>
  <c r="H16" i="4"/>
  <c r="J16" i="4" s="1"/>
  <c r="L72" i="3"/>
  <c r="J72" i="3"/>
  <c r="L71" i="3"/>
  <c r="J71" i="3"/>
  <c r="L70" i="3"/>
  <c r="J70" i="3"/>
  <c r="L69" i="3"/>
  <c r="J69" i="3"/>
  <c r="L68" i="3"/>
  <c r="J68" i="3"/>
  <c r="L67" i="3"/>
  <c r="J67" i="3"/>
  <c r="L66" i="3"/>
  <c r="J66" i="3"/>
  <c r="L64" i="3"/>
  <c r="H64" i="3"/>
  <c r="J64" i="3" s="1"/>
  <c r="L63" i="3"/>
  <c r="J63" i="3"/>
  <c r="L62" i="3"/>
  <c r="J62" i="3"/>
  <c r="L61" i="3"/>
  <c r="J61" i="3"/>
  <c r="L60" i="3"/>
  <c r="J60" i="3"/>
  <c r="L59" i="3"/>
  <c r="J59" i="3"/>
  <c r="L58" i="3"/>
  <c r="J58" i="3"/>
  <c r="L57" i="3"/>
  <c r="J57" i="3"/>
  <c r="L54" i="3"/>
  <c r="J54" i="3"/>
  <c r="H54" i="3"/>
  <c r="L53" i="3"/>
  <c r="J53" i="3"/>
  <c r="L50" i="3"/>
  <c r="J50" i="3"/>
  <c r="L48" i="3"/>
  <c r="J48" i="3"/>
  <c r="H48" i="3"/>
  <c r="L47" i="3"/>
  <c r="J47" i="3"/>
  <c r="L44" i="3"/>
  <c r="H44" i="3"/>
  <c r="J44" i="3" s="1"/>
  <c r="J43" i="3"/>
  <c r="L42" i="3"/>
  <c r="J42" i="3"/>
  <c r="L40" i="3"/>
  <c r="J40" i="3"/>
  <c r="H40" i="3"/>
  <c r="L35" i="3"/>
  <c r="H35" i="3"/>
  <c r="J35" i="3" s="1"/>
  <c r="L34" i="3"/>
  <c r="J34" i="3"/>
  <c r="L25" i="3"/>
  <c r="J25" i="3"/>
  <c r="H25" i="3"/>
  <c r="L19" i="3"/>
  <c r="H19" i="3"/>
  <c r="J19" i="3" s="1"/>
  <c r="L16" i="3"/>
  <c r="H16" i="3"/>
  <c r="J16" i="3" s="1"/>
  <c r="J72" i="2"/>
  <c r="L71" i="2"/>
  <c r="J71" i="2"/>
  <c r="J70" i="2"/>
  <c r="L69" i="2"/>
  <c r="J69" i="2"/>
  <c r="L68" i="2"/>
  <c r="J68" i="2"/>
  <c r="J67" i="2"/>
  <c r="L66" i="2"/>
  <c r="J66" i="2"/>
  <c r="J64" i="2"/>
  <c r="H64" i="2"/>
  <c r="L63" i="2"/>
  <c r="J63" i="2"/>
  <c r="J62" i="2"/>
  <c r="L61" i="2"/>
  <c r="J61" i="2"/>
  <c r="L60" i="2"/>
  <c r="J60" i="2"/>
  <c r="L59" i="2"/>
  <c r="J59" i="2"/>
  <c r="L58" i="2"/>
  <c r="J58" i="2"/>
  <c r="L57" i="2"/>
  <c r="J57" i="2"/>
  <c r="H54" i="2"/>
  <c r="J54" i="2" s="1"/>
  <c r="L53" i="2"/>
  <c r="J53" i="2"/>
  <c r="J50" i="2"/>
  <c r="H48" i="2"/>
  <c r="J48" i="2" s="1"/>
  <c r="L47" i="2"/>
  <c r="J47" i="2"/>
  <c r="L44" i="2"/>
  <c r="H44" i="2"/>
  <c r="J44" i="2" s="1"/>
  <c r="L43" i="2"/>
  <c r="J43" i="2"/>
  <c r="L42" i="2"/>
  <c r="J42" i="2"/>
  <c r="L40" i="2"/>
  <c r="J40" i="2"/>
  <c r="H40" i="2"/>
  <c r="J35" i="2"/>
  <c r="H35" i="2"/>
  <c r="L34" i="2"/>
  <c r="J34" i="2"/>
  <c r="J25" i="2"/>
  <c r="H25" i="2"/>
  <c r="J19" i="2"/>
  <c r="H19" i="2"/>
  <c r="H16" i="2"/>
  <c r="J16" i="2" s="1"/>
  <c r="L51" i="4" l="1"/>
  <c r="L19" i="6"/>
  <c r="L35" i="6"/>
  <c r="L25" i="6"/>
  <c r="L48" i="6"/>
  <c r="L51" i="6"/>
  <c r="L73" i="6"/>
  <c r="L16" i="5"/>
  <c r="L40" i="5"/>
  <c r="L44" i="5"/>
  <c r="L19" i="5"/>
  <c r="L64" i="5"/>
  <c r="L51" i="5"/>
  <c r="L51" i="2"/>
  <c r="L35" i="2"/>
  <c r="L25" i="2"/>
  <c r="L54" i="2"/>
  <c r="L73" i="2"/>
  <c r="L19" i="2"/>
  <c r="L51" i="3"/>
</calcChain>
</file>

<file path=xl/sharedStrings.xml><?xml version="1.0" encoding="utf-8"?>
<sst xmlns="http://schemas.openxmlformats.org/spreadsheetml/2006/main" count="1035" uniqueCount="115">
  <si>
    <t>No L1 PF</t>
  </si>
  <si>
    <t>IPCP</t>
  </si>
  <si>
    <t>Stream</t>
  </si>
  <si>
    <t>SMS</t>
  </si>
  <si>
    <t>Stride</t>
  </si>
  <si>
    <t>BOP</t>
  </si>
  <si>
    <t>astar_biglakes</t>
  </si>
  <si>
    <t>astar_rivers</t>
  </si>
  <si>
    <t>bwaves</t>
  </si>
  <si>
    <t>bzip2_chicken</t>
  </si>
  <si>
    <t>bzip2_combined</t>
  </si>
  <si>
    <t>bzip2_html</t>
  </si>
  <si>
    <t>bzip2_liberty</t>
  </si>
  <si>
    <t>bzip2_program</t>
  </si>
  <si>
    <t>bzip2_source</t>
  </si>
  <si>
    <t>cactusADM</t>
  </si>
  <si>
    <t>calculix</t>
  </si>
  <si>
    <t>dealII</t>
  </si>
  <si>
    <t>gamess_cytosine</t>
  </si>
  <si>
    <t>gamess_gradient</t>
  </si>
  <si>
    <t>gamess_triazolium</t>
  </si>
  <si>
    <t>gcc_166</t>
  </si>
  <si>
    <t>gcc_200</t>
  </si>
  <si>
    <t>gcc_cpdecl</t>
  </si>
  <si>
    <t>gcc_expr</t>
  </si>
  <si>
    <t>gcc_expr2</t>
  </si>
  <si>
    <t>gcc_g23</t>
  </si>
  <si>
    <t>gcc_s04</t>
  </si>
  <si>
    <t>gcc_scilab</t>
  </si>
  <si>
    <t>gcc_typeck</t>
  </si>
  <si>
    <t>GemsFDTD</t>
  </si>
  <si>
    <t>gobmk_13x13</t>
  </si>
  <si>
    <t>gobmk_nngs</t>
  </si>
  <si>
    <t>gobmk_score2</t>
  </si>
  <si>
    <t>gobmk_trevorc</t>
  </si>
  <si>
    <t>gobmk_trevord</t>
  </si>
  <si>
    <t>gromacs</t>
  </si>
  <si>
    <t>h264ref_foreman.baseline</t>
  </si>
  <si>
    <t>h264ref_foreman.main</t>
  </si>
  <si>
    <t>h264ref_sss</t>
  </si>
  <si>
    <t>hmmer_nph3</t>
  </si>
  <si>
    <t>hmmer_retro</t>
  </si>
  <si>
    <t>lbm</t>
  </si>
  <si>
    <t>leslie3d</t>
  </si>
  <si>
    <t>libquantum</t>
  </si>
  <si>
    <t>mcf</t>
  </si>
  <si>
    <t>milc</t>
  </si>
  <si>
    <t>namd</t>
  </si>
  <si>
    <t>omnetpp</t>
  </si>
  <si>
    <t>perlbench_checkspam</t>
  </si>
  <si>
    <t>perlbench_diffmail</t>
  </si>
  <si>
    <t>perlbench_splitmail</t>
  </si>
  <si>
    <t>povray</t>
  </si>
  <si>
    <t>sjeng</t>
  </si>
  <si>
    <t>soplex_pds-50</t>
  </si>
  <si>
    <t>soplex_ref</t>
  </si>
  <si>
    <t>sphinx3</t>
  </si>
  <si>
    <t>tonto</t>
  </si>
  <si>
    <t>wrf</t>
  </si>
  <si>
    <t>xalancbmk</t>
  </si>
  <si>
    <t>zeusmp</t>
  </si>
  <si>
    <t>SPECINT</t>
  </si>
  <si>
    <t>400.perlbench</t>
  </si>
  <si>
    <t>401.bzip2</t>
  </si>
  <si>
    <t>403.gcc</t>
  </si>
  <si>
    <t>429.mcf</t>
  </si>
  <si>
    <t>445.gobmk</t>
  </si>
  <si>
    <t>456.hmmer</t>
  </si>
  <si>
    <t>458.sjeng</t>
  </si>
  <si>
    <t>462.libquantum</t>
  </si>
  <si>
    <t>464.h264ref</t>
  </si>
  <si>
    <t>471.omnetpp</t>
  </si>
  <si>
    <t>473.astar</t>
  </si>
  <si>
    <t>483.xalancbmk</t>
  </si>
  <si>
    <t>410.bwaves</t>
  </si>
  <si>
    <t>416.gamess</t>
  </si>
  <si>
    <t>433.milc</t>
  </si>
  <si>
    <t>434.zeusmp</t>
  </si>
  <si>
    <t>435.gromacs</t>
  </si>
  <si>
    <t>436.cactusADM</t>
  </si>
  <si>
    <t>437.leslie3d</t>
  </si>
  <si>
    <t>444.namd</t>
  </si>
  <si>
    <t>447.dealII</t>
  </si>
  <si>
    <t>450.soplex</t>
  </si>
  <si>
    <t>453.povray</t>
  </si>
  <si>
    <t>454.calculix</t>
  </si>
  <si>
    <t>459.GemsFDTD</t>
  </si>
  <si>
    <t>465.tonto</t>
  </si>
  <si>
    <t>470.lbm</t>
  </si>
  <si>
    <t>481.wrf</t>
  </si>
  <si>
    <t>482.sphinx3</t>
  </si>
  <si>
    <t>Score INT</t>
  </si>
  <si>
    <t>Score FP</t>
  </si>
  <si>
    <t>SPP</t>
  </si>
  <si>
    <t>spec06_rv64gcb_o2</t>
  </si>
  <si>
    <t>Benchmark</t>
  </si>
  <si>
    <t>Input IDX</t>
  </si>
  <si>
    <t>Input Name</t>
  </si>
  <si>
    <t>Dynamic Inst CNT</t>
  </si>
  <si>
    <t>Total Inst CNT</t>
  </si>
  <si>
    <t>Ref Time</t>
  </si>
  <si>
    <t>Score/GHz on IPC=1</t>
  </si>
  <si>
    <t>Input Your IPC</t>
  </si>
  <si>
    <t>Your Score</t>
  </si>
  <si>
    <t>=</t>
  </si>
  <si>
    <t xml:space="preserve"> </t>
  </si>
  <si>
    <t>Geomean</t>
  </si>
  <si>
    <t>SPECFP</t>
  </si>
  <si>
    <t>Guide</t>
  </si>
  <si>
    <r>
      <t xml:space="preserve">1. Input your  IPC value in </t>
    </r>
    <r>
      <rPr>
        <sz val="11"/>
        <color theme="7"/>
        <rFont val="Calibri"/>
        <family val="2"/>
        <scheme val="minor"/>
      </rPr>
      <t>Column K (default all set 1)</t>
    </r>
    <r>
      <rPr>
        <sz val="11"/>
        <color theme="1"/>
        <rFont val="Calibri"/>
        <family val="2"/>
        <scheme val="minor"/>
      </rPr>
      <t xml:space="preserve"> and the score/Ghz will generate automately in </t>
    </r>
    <r>
      <rPr>
        <sz val="11"/>
        <color theme="4"/>
        <rFont val="Calibri"/>
        <family val="2"/>
        <scheme val="minor"/>
      </rPr>
      <t xml:space="preserve">Column L, </t>
    </r>
    <r>
      <rPr>
        <sz val="11"/>
        <rFont val="Calibri"/>
        <family val="2"/>
        <scheme val="minor"/>
      </rPr>
      <t xml:space="preserve">also </t>
    </r>
    <r>
      <rPr>
        <sz val="11"/>
        <color rgb="FF7030A0"/>
        <rFont val="Calibri"/>
        <family val="2"/>
        <scheme val="minor"/>
      </rPr>
      <t>geometry average value</t>
    </r>
  </si>
  <si>
    <r>
      <t xml:space="preserve">2. Input set </t>
    </r>
    <r>
      <rPr>
        <sz val="11"/>
        <color rgb="FF0070C0"/>
        <rFont val="Calibri"/>
        <family val="2"/>
        <scheme val="minor"/>
      </rPr>
      <t>highlight</t>
    </r>
    <r>
      <rPr>
        <sz val="11"/>
        <color theme="1"/>
        <rFont val="Calibri"/>
        <family val="2"/>
        <scheme val="minor"/>
      </rPr>
      <t xml:space="preserve"> are representive input, according to  "Aashish Phansalkar, Ajay Joshi, and Lizy K. John. 2007. Analysis of redundancy and application balance in the SPEC CPU2006 benchmark suite. In Proceedings of the 34th annual international symposium on Computer architecture (ISCA '07). Association for Computing Machinery, New York, NY, USA, 412–423."</t>
    </r>
  </si>
  <si>
    <t>IPCPV2</t>
  </si>
  <si>
    <t>SPP only</t>
  </si>
  <si>
    <t>16_13_1024_0.9</t>
  </si>
  <si>
    <t>queue_size=32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</si>
</sst>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E+00"/>
  </numFmts>
  <fonts count="13" x14ac:knownFonts="1">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4"/>
      <name val="Calibri"/>
      <family val="2"/>
      <scheme val="minor"/>
    </font>
    <font>
      <b/>
      <sz val="16"/>
      <color theme="0"/>
      <name val="Calibri"/>
      <family val="2"/>
      <scheme val="minor"/>
    </font>
    <font>
      <sz val="14"/>
      <color theme="0"/>
      <name val="Calibri"/>
      <family val="2"/>
      <scheme val="minor"/>
    </font>
    <font>
      <sz val="11"/>
      <color theme="0" tint="-0.14999847407452621"/>
      <name val="Calibri"/>
      <family val="2"/>
      <scheme val="minor"/>
    </font>
    <font>
      <sz val="11"/>
      <name val="Calibri"/>
      <family val="2"/>
      <scheme val="minor"/>
    </font>
    <font>
      <sz val="11"/>
      <color theme="7"/>
      <name val="Calibri"/>
      <family val="2"/>
      <scheme val="minor"/>
    </font>
    <font>
      <sz val="11"/>
      <color theme="4"/>
      <name val="Calibri"/>
      <family val="2"/>
      <scheme val="minor"/>
    </font>
    <font>
      <sz val="11"/>
      <color rgb="FF7030A0"/>
      <name val="Calibri"/>
      <family val="2"/>
      <scheme val="minor"/>
    </font>
    <font>
      <sz val="11"/>
      <color rgb="FF0070C0"/>
      <name val="Calibri"/>
      <family val="2"/>
      <scheme val="minor"/>
    </font>
  </fonts>
  <fills count="11">
    <fill>
      <patternFill patternType="none"/>
    </fill>
    <fill>
      <patternFill patternType="gray125"/>
    </fill>
    <fill>
      <patternFill patternType="solid">
        <fgColor theme="3"/>
        <bgColor indexed="64"/>
      </patternFill>
    </fill>
    <fill>
      <patternFill patternType="solid">
        <fgColor rgb="FFFFC000"/>
        <bgColor indexed="64"/>
      </patternFill>
    </fill>
    <fill>
      <patternFill patternType="solid">
        <fgColor rgb="FF00B050"/>
        <bgColor indexed="64"/>
      </patternFill>
    </fill>
    <fill>
      <patternFill patternType="solid">
        <fgColor rgb="FF0070C0"/>
        <bgColor indexed="64"/>
      </patternFill>
    </fill>
    <fill>
      <patternFill patternType="solid">
        <fgColor theme="4"/>
        <bgColor indexed="64"/>
      </patternFill>
    </fill>
    <fill>
      <patternFill patternType="solid">
        <fgColor theme="0"/>
        <bgColor indexed="64"/>
      </patternFill>
    </fill>
    <fill>
      <patternFill patternType="solid">
        <fgColor rgb="FF7030A0"/>
        <bgColor indexed="64"/>
      </patternFill>
    </fill>
    <fill>
      <patternFill patternType="solid">
        <fgColor theme="5"/>
        <bgColor indexed="64"/>
      </patternFill>
    </fill>
    <fill>
      <patternFill patternType="solid">
        <fgColor theme="9"/>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117">
    <xf numFmtId="0" fontId="0" fillId="0" borderId="0" xfId="0"/>
    <xf numFmtId="0" fontId="3" fillId="2" borderId="1" xfId="0" applyFont="1" applyFill="1" applyBorder="1"/>
    <xf numFmtId="164" fontId="3" fillId="2" borderId="1" xfId="0" applyNumberFormat="1"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4" borderId="2" xfId="0" applyFont="1" applyFill="1" applyBorder="1"/>
    <xf numFmtId="0" fontId="7" fillId="5" borderId="7" xfId="0" applyFont="1" applyFill="1" applyBorder="1" applyAlignment="1">
      <alignment wrapText="1"/>
    </xf>
    <xf numFmtId="3" fontId="0" fillId="0" borderId="7" xfId="0" applyNumberFormat="1" applyBorder="1" applyAlignment="1">
      <alignment horizontal="center"/>
    </xf>
    <xf numFmtId="0" fontId="8" fillId="7" borderId="1" xfId="0" applyFont="1" applyFill="1" applyBorder="1" applyAlignment="1">
      <alignment wrapText="1"/>
    </xf>
    <xf numFmtId="3" fontId="0" fillId="0" borderId="1" xfId="0" applyNumberFormat="1" applyBorder="1" applyAlignment="1">
      <alignment horizontal="center"/>
    </xf>
    <xf numFmtId="2" fontId="0" fillId="0" borderId="1" xfId="0" applyNumberFormat="1" applyBorder="1" applyAlignment="1">
      <alignment horizontal="center" vertical="center"/>
    </xf>
    <xf numFmtId="0" fontId="8" fillId="7" borderId="2" xfId="0" applyFont="1" applyFill="1" applyBorder="1" applyAlignment="1">
      <alignment wrapText="1"/>
    </xf>
    <xf numFmtId="3" fontId="0" fillId="7" borderId="2" xfId="0" applyNumberFormat="1" applyFill="1" applyBorder="1" applyAlignment="1">
      <alignment horizontal="center"/>
    </xf>
    <xf numFmtId="0" fontId="8" fillId="7" borderId="7" xfId="0" applyFont="1" applyFill="1" applyBorder="1" applyAlignment="1">
      <alignment wrapText="1"/>
    </xf>
    <xf numFmtId="3" fontId="8" fillId="7" borderId="7" xfId="0" applyNumberFormat="1" applyFont="1" applyFill="1" applyBorder="1" applyAlignment="1">
      <alignment horizontal="center"/>
    </xf>
    <xf numFmtId="3" fontId="8" fillId="7" borderId="1" xfId="0" applyNumberFormat="1" applyFont="1" applyFill="1" applyBorder="1" applyAlignment="1">
      <alignment horizontal="center"/>
    </xf>
    <xf numFmtId="0" fontId="2" fillId="5" borderId="1" xfId="0" applyFont="1" applyFill="1" applyBorder="1" applyAlignment="1">
      <alignment wrapText="1"/>
    </xf>
    <xf numFmtId="0" fontId="8" fillId="7" borderId="13" xfId="0" applyFont="1" applyFill="1" applyBorder="1" applyAlignment="1">
      <alignment wrapText="1"/>
    </xf>
    <xf numFmtId="3" fontId="8" fillId="7" borderId="13" xfId="0" applyNumberFormat="1" applyFont="1" applyFill="1" applyBorder="1" applyAlignment="1">
      <alignment horizontal="center"/>
    </xf>
    <xf numFmtId="0" fontId="2" fillId="5" borderId="7" xfId="0" applyFont="1" applyFill="1" applyBorder="1" applyAlignment="1">
      <alignment wrapText="1"/>
    </xf>
    <xf numFmtId="0" fontId="0" fillId="7" borderId="1" xfId="0" applyFill="1" applyBorder="1" applyAlignment="1">
      <alignment wrapText="1"/>
    </xf>
    <xf numFmtId="3" fontId="0" fillId="7" borderId="1" xfId="0" applyNumberFormat="1" applyFill="1" applyBorder="1" applyAlignment="1">
      <alignment horizontal="center"/>
    </xf>
    <xf numFmtId="0" fontId="0" fillId="7" borderId="13" xfId="0" applyFill="1" applyBorder="1" applyAlignment="1">
      <alignment wrapText="1"/>
    </xf>
    <xf numFmtId="3" fontId="0" fillId="7" borderId="13" xfId="0" applyNumberFormat="1" applyFill="1" applyBorder="1" applyAlignment="1">
      <alignment horizontal="center"/>
    </xf>
    <xf numFmtId="0" fontId="6" fillId="4" borderId="18" xfId="0" applyFont="1" applyFill="1" applyBorder="1" applyAlignment="1">
      <alignment horizontal="left" vertical="center" wrapText="1"/>
    </xf>
    <xf numFmtId="0" fontId="8" fillId="7" borderId="19" xfId="0" applyFont="1" applyFill="1" applyBorder="1" applyAlignment="1">
      <alignment wrapText="1"/>
    </xf>
    <xf numFmtId="3" fontId="8" fillId="7" borderId="19" xfId="0" applyNumberFormat="1" applyFont="1" applyFill="1" applyBorder="1" applyAlignment="1">
      <alignment horizontal="center"/>
    </xf>
    <xf numFmtId="0" fontId="8" fillId="7" borderId="19" xfId="0" applyFont="1" applyFill="1" applyBorder="1" applyAlignment="1">
      <alignment horizontal="center"/>
    </xf>
    <xf numFmtId="2" fontId="8" fillId="7" borderId="19" xfId="0" applyNumberFormat="1" applyFont="1" applyFill="1" applyBorder="1" applyAlignment="1">
      <alignment horizontal="center" vertical="center"/>
    </xf>
    <xf numFmtId="2" fontId="2" fillId="6" borderId="20" xfId="0" applyNumberFormat="1" applyFont="1" applyFill="1" applyBorder="1" applyAlignment="1">
      <alignment horizontal="center"/>
    </xf>
    <xf numFmtId="0" fontId="2" fillId="5" borderId="13" xfId="0" applyFont="1" applyFill="1" applyBorder="1" applyAlignment="1">
      <alignment wrapText="1"/>
    </xf>
    <xf numFmtId="2" fontId="8" fillId="7" borderId="21" xfId="0" applyNumberFormat="1" applyFont="1" applyFill="1" applyBorder="1" applyAlignment="1">
      <alignment horizontal="center" vertical="center"/>
    </xf>
    <xf numFmtId="0" fontId="0" fillId="0" borderId="13" xfId="0" applyBorder="1" applyAlignment="1">
      <alignment wrapText="1"/>
    </xf>
    <xf numFmtId="0" fontId="6" fillId="4" borderId="24" xfId="0" applyFont="1" applyFill="1" applyBorder="1" applyAlignment="1">
      <alignment horizontal="left" vertical="center" wrapText="1"/>
    </xf>
    <xf numFmtId="0" fontId="8" fillId="7" borderId="21" xfId="0" applyFont="1" applyFill="1" applyBorder="1" applyAlignment="1">
      <alignment wrapText="1"/>
    </xf>
    <xf numFmtId="3" fontId="8" fillId="7" borderId="21" xfId="0" applyNumberFormat="1" applyFont="1" applyFill="1" applyBorder="1" applyAlignment="1">
      <alignment horizontal="center"/>
    </xf>
    <xf numFmtId="0" fontId="8" fillId="7" borderId="21" xfId="0" applyFont="1" applyFill="1" applyBorder="1" applyAlignment="1">
      <alignment horizontal="center"/>
    </xf>
    <xf numFmtId="0" fontId="3" fillId="8" borderId="1" xfId="0" applyFont="1" applyFill="1" applyBorder="1"/>
    <xf numFmtId="2" fontId="2" fillId="8" borderId="1" xfId="0" applyNumberFormat="1" applyFont="1" applyFill="1" applyBorder="1" applyAlignment="1">
      <alignment horizontal="center"/>
    </xf>
    <xf numFmtId="0" fontId="5" fillId="9" borderId="1" xfId="0" applyFont="1" applyFill="1" applyBorder="1"/>
    <xf numFmtId="0" fontId="0" fillId="0" borderId="1" xfId="0" applyBorder="1" applyAlignment="1">
      <alignment horizontal="center"/>
    </xf>
    <xf numFmtId="0" fontId="6" fillId="9" borderId="1" xfId="0" applyFont="1" applyFill="1" applyBorder="1" applyAlignment="1">
      <alignment horizontal="left" vertical="center"/>
    </xf>
    <xf numFmtId="0" fontId="8" fillId="7" borderId="1" xfId="0" applyFont="1" applyFill="1" applyBorder="1" applyAlignment="1">
      <alignment horizontal="center"/>
    </xf>
    <xf numFmtId="0" fontId="8" fillId="7" borderId="1" xfId="0" applyFont="1" applyFill="1" applyBorder="1" applyAlignment="1">
      <alignment horizontal="left" wrapText="1"/>
    </xf>
    <xf numFmtId="0" fontId="2" fillId="5" borderId="1" xfId="0" applyFont="1" applyFill="1" applyBorder="1"/>
    <xf numFmtId="0" fontId="0" fillId="0" borderId="1" xfId="0" applyBorder="1"/>
    <xf numFmtId="2" fontId="2" fillId="8" borderId="10" xfId="0" applyNumberFormat="1" applyFont="1" applyFill="1" applyBorder="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1" fillId="10" borderId="0" xfId="0" applyFont="1" applyFill="1"/>
    <xf numFmtId="2" fontId="0" fillId="0" borderId="0" xfId="0" applyNumberFormat="1"/>
    <xf numFmtId="2" fontId="0" fillId="0" borderId="31" xfId="0" applyNumberFormat="1" applyBorder="1"/>
    <xf numFmtId="2" fontId="0" fillId="0" borderId="1" xfId="0" applyNumberFormat="1" applyBorder="1" applyAlignment="1">
      <alignment horizontal="center" vertical="center"/>
    </xf>
    <xf numFmtId="3" fontId="8" fillId="7" borderId="7" xfId="0" applyNumberFormat="1" applyFont="1" applyFill="1" applyBorder="1" applyAlignment="1">
      <alignment horizontal="center"/>
    </xf>
    <xf numFmtId="3" fontId="8" fillId="7" borderId="13" xfId="0" applyNumberFormat="1" applyFont="1" applyFill="1" applyBorder="1" applyAlignment="1">
      <alignment horizontal="center"/>
    </xf>
    <xf numFmtId="2" fontId="8" fillId="7" borderId="21" xfId="0" applyNumberFormat="1" applyFont="1" applyFill="1" applyBorder="1" applyAlignment="1">
      <alignment horizontal="center" vertical="center"/>
    </xf>
    <xf numFmtId="0" fontId="0" fillId="0" borderId="1" xfId="0" applyBorder="1" applyAlignment="1">
      <alignment horizontal="center"/>
    </xf>
    <xf numFmtId="0" fontId="6" fillId="9" borderId="1" xfId="0" applyFont="1" applyFill="1" applyBorder="1" applyAlignment="1">
      <alignment horizontal="left" vertical="center"/>
    </xf>
    <xf numFmtId="3" fontId="8" fillId="7" borderId="1" xfId="0" applyNumberFormat="1" applyFont="1" applyFill="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1" xfId="0" applyBorder="1" applyAlignment="1">
      <alignment horizontal="center"/>
    </xf>
    <xf numFmtId="0" fontId="6" fillId="9" borderId="1" xfId="0" applyFont="1" applyFill="1" applyBorder="1" applyAlignment="1">
      <alignment horizontal="left" vertical="center"/>
    </xf>
    <xf numFmtId="3" fontId="8" fillId="7" borderId="1" xfId="0" applyNumberFormat="1" applyFont="1" applyFill="1" applyBorder="1" applyAlignment="1">
      <alignment horizontal="center"/>
    </xf>
    <xf numFmtId="0" fontId="8" fillId="7" borderId="1" xfId="0" applyFont="1" applyFill="1" applyBorder="1" applyAlignment="1">
      <alignment horizontal="center" vertical="center"/>
    </xf>
    <xf numFmtId="2" fontId="0" fillId="0" borderId="1" xfId="0" applyNumberFormat="1" applyBorder="1" applyAlignment="1">
      <alignment horizontal="center" vertical="center"/>
    </xf>
    <xf numFmtId="2" fontId="2" fillId="6" borderId="8" xfId="0" applyNumberFormat="1" applyFont="1" applyFill="1" applyBorder="1" applyAlignment="1">
      <alignment horizontal="center" vertical="center"/>
    </xf>
    <xf numFmtId="2" fontId="2" fillId="6" borderId="10" xfId="0" applyNumberFormat="1" applyFont="1" applyFill="1" applyBorder="1" applyAlignment="1">
      <alignment horizontal="center" vertical="center"/>
    </xf>
    <xf numFmtId="2" fontId="2" fillId="6" borderId="15" xfId="0" applyNumberFormat="1" applyFont="1" applyFill="1" applyBorder="1" applyAlignment="1">
      <alignment horizontal="center" vertical="center"/>
    </xf>
    <xf numFmtId="2" fontId="2" fillId="6" borderId="17" xfId="0" applyNumberFormat="1" applyFont="1" applyFill="1" applyBorder="1" applyAlignment="1">
      <alignment horizontal="center" vertical="center"/>
    </xf>
    <xf numFmtId="0" fontId="6" fillId="4" borderId="6"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4" borderId="12" xfId="0" applyFont="1" applyFill="1" applyBorder="1" applyAlignment="1">
      <alignment horizontal="left" vertical="center" wrapText="1"/>
    </xf>
    <xf numFmtId="3" fontId="8" fillId="7" borderId="7" xfId="0" applyNumberFormat="1" applyFont="1" applyFill="1" applyBorder="1" applyAlignment="1">
      <alignment horizontal="center" vertical="center"/>
    </xf>
    <xf numFmtId="3" fontId="8" fillId="7" borderId="1" xfId="0" applyNumberFormat="1" applyFont="1" applyFill="1" applyBorder="1" applyAlignment="1">
      <alignment horizontal="center" vertical="center"/>
    </xf>
    <xf numFmtId="3" fontId="8" fillId="7" borderId="13" xfId="0" applyNumberFormat="1" applyFont="1" applyFill="1" applyBorder="1" applyAlignment="1">
      <alignment horizontal="center" vertical="center"/>
    </xf>
    <xf numFmtId="0" fontId="8" fillId="7" borderId="7" xfId="0" applyFont="1" applyFill="1" applyBorder="1" applyAlignment="1">
      <alignment horizontal="center" vertical="center"/>
    </xf>
    <xf numFmtId="0" fontId="8" fillId="7" borderId="13" xfId="0" applyFont="1" applyFill="1" applyBorder="1" applyAlignment="1">
      <alignment horizontal="center" vertical="center"/>
    </xf>
    <xf numFmtId="2" fontId="8" fillId="7" borderId="21" xfId="0" applyNumberFormat="1" applyFont="1" applyFill="1" applyBorder="1" applyAlignment="1">
      <alignment horizontal="center" vertical="center"/>
    </xf>
    <xf numFmtId="2" fontId="8" fillId="7" borderId="22" xfId="0" applyNumberFormat="1" applyFont="1" applyFill="1" applyBorder="1" applyAlignment="1">
      <alignment horizontal="center" vertical="center"/>
    </xf>
    <xf numFmtId="2" fontId="8" fillId="7" borderId="23" xfId="0" applyNumberFormat="1" applyFont="1" applyFill="1" applyBorder="1" applyAlignment="1">
      <alignment horizontal="center" vertical="center"/>
    </xf>
    <xf numFmtId="2" fontId="8" fillId="7" borderId="7" xfId="0" applyNumberFormat="1" applyFont="1" applyFill="1" applyBorder="1" applyAlignment="1">
      <alignment horizontal="center" vertical="center"/>
    </xf>
    <xf numFmtId="2" fontId="8" fillId="7" borderId="13" xfId="0" applyNumberFormat="1" applyFont="1" applyFill="1" applyBorder="1" applyAlignment="1">
      <alignment horizontal="center" vertical="center"/>
    </xf>
    <xf numFmtId="2" fontId="8" fillId="7" borderId="1" xfId="0" applyNumberFormat="1" applyFont="1" applyFill="1" applyBorder="1" applyAlignment="1">
      <alignment horizontal="center" vertical="center"/>
    </xf>
    <xf numFmtId="2" fontId="2" fillId="6" borderId="16" xfId="0" applyNumberFormat="1" applyFont="1" applyFill="1" applyBorder="1" applyAlignment="1">
      <alignment horizontal="center" vertical="center"/>
    </xf>
    <xf numFmtId="3" fontId="8" fillId="7" borderId="7" xfId="0" applyNumberFormat="1" applyFont="1" applyFill="1" applyBorder="1" applyAlignment="1">
      <alignment horizontal="center"/>
    </xf>
    <xf numFmtId="3" fontId="8" fillId="7" borderId="13" xfId="0" applyNumberFormat="1" applyFont="1" applyFill="1" applyBorder="1" applyAlignment="1">
      <alignment horizontal="center"/>
    </xf>
    <xf numFmtId="0" fontId="6" fillId="7" borderId="9" xfId="0" applyFont="1" applyFill="1" applyBorder="1" applyAlignment="1">
      <alignment horizontal="left" vertical="center" wrapText="1"/>
    </xf>
    <xf numFmtId="2" fontId="2" fillId="6" borderId="14" xfId="0" applyNumberFormat="1" applyFont="1" applyFill="1" applyBorder="1" applyAlignment="1">
      <alignment horizontal="center" vertical="center"/>
    </xf>
    <xf numFmtId="3" fontId="0" fillId="0" borderId="7" xfId="0" applyNumberFormat="1" applyBorder="1" applyAlignment="1">
      <alignment horizontal="center" vertical="center"/>
    </xf>
    <xf numFmtId="3" fontId="0" fillId="0" borderId="1" xfId="0" applyNumberFormat="1" applyBorder="1" applyAlignment="1">
      <alignment horizontal="center" vertical="center"/>
    </xf>
    <xf numFmtId="3" fontId="0" fillId="0" borderId="13" xfId="0" applyNumberFormat="1"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2" fontId="0" fillId="0" borderId="7" xfId="0" applyNumberFormat="1" applyBorder="1" applyAlignment="1">
      <alignment horizontal="center" vertical="center"/>
    </xf>
    <xf numFmtId="2" fontId="0" fillId="0" borderId="13" xfId="0" applyNumberFormat="1" applyBorder="1" applyAlignment="1">
      <alignment horizontal="center" vertical="center"/>
    </xf>
    <xf numFmtId="0" fontId="5" fillId="9" borderId="0" xfId="0" applyFont="1" applyFill="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6" fillId="4" borderId="11" xfId="0" applyFont="1" applyFill="1" applyBorder="1" applyAlignment="1">
      <alignment horizontal="left" vertical="center" wrapText="1"/>
    </xf>
    <xf numFmtId="3" fontId="0" fillId="0" borderId="2" xfId="0" applyNumberFormat="1" applyBorder="1" applyAlignment="1">
      <alignment horizontal="center" vertical="center"/>
    </xf>
    <xf numFmtId="0" fontId="0" fillId="0" borderId="2" xfId="0" applyBorder="1" applyAlignment="1">
      <alignment horizontal="center" vertical="center"/>
    </xf>
    <xf numFmtId="2" fontId="0" fillId="0" borderId="2" xfId="0" applyNumberFormat="1" applyBorder="1" applyAlignment="1">
      <alignment horizontal="center" vertical="center"/>
    </xf>
    <xf numFmtId="2" fontId="5" fillId="4" borderId="2" xfId="0" applyNumberFormat="1" applyFont="1" applyFill="1" applyBorder="1"/>
    <xf numFmtId="2" fontId="6" fillId="4" borderId="6" xfId="0" applyNumberFormat="1" applyFont="1" applyFill="1" applyBorder="1" applyAlignment="1">
      <alignment vertical="center" wrapText="1"/>
    </xf>
    <xf numFmtId="2" fontId="6" fillId="4" borderId="18" xfId="0" applyNumberFormat="1" applyFont="1" applyFill="1" applyBorder="1" applyAlignment="1">
      <alignment horizontal="left" vertical="center" wrapText="1"/>
    </xf>
    <xf numFmtId="2" fontId="6" fillId="4" borderId="24" xfId="0" applyNumberFormat="1" applyFont="1" applyFill="1" applyBorder="1" applyAlignment="1">
      <alignment horizontal="left" vertical="center" wrapText="1"/>
    </xf>
    <xf numFmtId="2" fontId="6" fillId="9" borderId="1" xfId="0" applyNumberFormat="1" applyFont="1" applyFill="1" applyBorder="1" applyAlignment="1">
      <alignment horizontal="left" vertical="center"/>
    </xf>
    <xf numFmtId="2" fontId="6" fillId="9" borderId="1"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'[1]All score (2)'!$C$66</c:f>
              <c:strCache>
                <c:ptCount val="1"/>
                <c:pt idx="0">
                  <c:v>SPP</c:v>
                </c:pt>
              </c:strCache>
            </c:strRef>
          </c:tx>
          <c:spPr>
            <a:solidFill>
              <a:schemeClr val="accent1"/>
            </a:solidFill>
            <a:ln>
              <a:noFill/>
            </a:ln>
            <a:effectLst/>
          </c:spPr>
          <c:invertIfNegative val="0"/>
          <c:cat>
            <c:strRef>
              <c:f>'[1]All score (2)'!$B$67:$B$95</c:f>
              <c:strCache>
                <c:ptCount val="29"/>
                <c:pt idx="0">
                  <c:v>453.povray</c:v>
                </c:pt>
                <c:pt idx="1">
                  <c:v>458.sjeng</c:v>
                </c:pt>
                <c:pt idx="2">
                  <c:v>444.namd</c:v>
                </c:pt>
                <c:pt idx="3">
                  <c:v>445.gobmk</c:v>
                </c:pt>
                <c:pt idx="4">
                  <c:v>416.gamess</c:v>
                </c:pt>
                <c:pt idx="5">
                  <c:v>464.h264ref</c:v>
                </c:pt>
                <c:pt idx="6">
                  <c:v>473.astar</c:v>
                </c:pt>
                <c:pt idx="7">
                  <c:v>454.calculix</c:v>
                </c:pt>
                <c:pt idx="8">
                  <c:v>465.tonto</c:v>
                </c:pt>
                <c:pt idx="9">
                  <c:v>400.perlbench</c:v>
                </c:pt>
                <c:pt idx="10">
                  <c:v>471.omnetpp</c:v>
                </c:pt>
                <c:pt idx="11">
                  <c:v>456.hmmer</c:v>
                </c:pt>
                <c:pt idx="12">
                  <c:v>401.bzip2</c:v>
                </c:pt>
                <c:pt idx="13">
                  <c:v>403.gcc</c:v>
                </c:pt>
                <c:pt idx="14">
                  <c:v>435.gromacs</c:v>
                </c:pt>
                <c:pt idx="15">
                  <c:v>447.dealII</c:v>
                </c:pt>
                <c:pt idx="16">
                  <c:v>483.xalancbmk</c:v>
                </c:pt>
                <c:pt idx="17">
                  <c:v>429.mcf</c:v>
                </c:pt>
                <c:pt idx="18">
                  <c:v>482.sphinx3</c:v>
                </c:pt>
                <c:pt idx="19">
                  <c:v>436.cactusADM</c:v>
                </c:pt>
                <c:pt idx="20">
                  <c:v>433.milc</c:v>
                </c:pt>
                <c:pt idx="21">
                  <c:v>434.zeusmp</c:v>
                </c:pt>
                <c:pt idx="22">
                  <c:v>450.soplex</c:v>
                </c:pt>
                <c:pt idx="23">
                  <c:v>462.libquantum</c:v>
                </c:pt>
                <c:pt idx="24">
                  <c:v>481.wrf</c:v>
                </c:pt>
                <c:pt idx="25">
                  <c:v>437.leslie3d</c:v>
                </c:pt>
                <c:pt idx="26">
                  <c:v>410.bwaves</c:v>
                </c:pt>
                <c:pt idx="27">
                  <c:v>470.lbm</c:v>
                </c:pt>
                <c:pt idx="28">
                  <c:v>459.GemsFDTD</c:v>
                </c:pt>
              </c:strCache>
            </c:strRef>
          </c:cat>
          <c:val>
            <c:numRef>
              <c:f>'[1]All score (2)'!$C$67:$C$95</c:f>
              <c:numCache>
                <c:formatCode>General</c:formatCode>
                <c:ptCount val="29"/>
                <c:pt idx="0">
                  <c:v>1.0045861645643477</c:v>
                </c:pt>
                <c:pt idx="1">
                  <c:v>1.0086041548554034</c:v>
                </c:pt>
                <c:pt idx="2">
                  <c:v>1.0136584718346431</c:v>
                </c:pt>
                <c:pt idx="3">
                  <c:v>1.0240906900979849</c:v>
                </c:pt>
                <c:pt idx="4">
                  <c:v>1.0280299757032034</c:v>
                </c:pt>
                <c:pt idx="5">
                  <c:v>1.0442128945958509</c:v>
                </c:pt>
                <c:pt idx="6">
                  <c:v>1.044430058720571</c:v>
                </c:pt>
                <c:pt idx="7">
                  <c:v>1.0480290317825913</c:v>
                </c:pt>
                <c:pt idx="8">
                  <c:v>1.0538837111389663</c:v>
                </c:pt>
                <c:pt idx="9">
                  <c:v>1.0658609229413234</c:v>
                </c:pt>
                <c:pt idx="10">
                  <c:v>1.0717178957825104</c:v>
                </c:pt>
                <c:pt idx="11">
                  <c:v>1.0827297100545656</c:v>
                </c:pt>
                <c:pt idx="12">
                  <c:v>1.0858552708276421</c:v>
                </c:pt>
                <c:pt idx="13">
                  <c:v>1.1416465625947658</c:v>
                </c:pt>
                <c:pt idx="14">
                  <c:v>1.1447291884800652</c:v>
                </c:pt>
                <c:pt idx="15">
                  <c:v>1.2482901300876876</c:v>
                </c:pt>
                <c:pt idx="16">
                  <c:v>1.274427540517427</c:v>
                </c:pt>
                <c:pt idx="17">
                  <c:v>1.3114568215644691</c:v>
                </c:pt>
                <c:pt idx="18">
                  <c:v>1.3824895106604631</c:v>
                </c:pt>
                <c:pt idx="19">
                  <c:v>1.4460448745839753</c:v>
                </c:pt>
                <c:pt idx="20">
                  <c:v>1.6282571003434501</c:v>
                </c:pt>
                <c:pt idx="21">
                  <c:v>1.6745116259699582</c:v>
                </c:pt>
                <c:pt idx="22">
                  <c:v>1.6875727768654343</c:v>
                </c:pt>
                <c:pt idx="23">
                  <c:v>1.8396963154260531</c:v>
                </c:pt>
                <c:pt idx="24">
                  <c:v>1.8483125798041573</c:v>
                </c:pt>
                <c:pt idx="25">
                  <c:v>2.1216228063410041</c:v>
                </c:pt>
                <c:pt idx="26">
                  <c:v>2.3413138935682682</c:v>
                </c:pt>
                <c:pt idx="27">
                  <c:v>2.636776382668792</c:v>
                </c:pt>
                <c:pt idx="28">
                  <c:v>3.0746973028736373</c:v>
                </c:pt>
              </c:numCache>
            </c:numRef>
          </c:val>
          <c:extLst>
            <c:ext xmlns:c16="http://schemas.microsoft.com/office/drawing/2014/chart" uri="{C3380CC4-5D6E-409C-BE32-E72D297353CC}">
              <c16:uniqueId val="{00000000-3995-407D-AD3B-A0DB95FC88DA}"/>
            </c:ext>
          </c:extLst>
        </c:ser>
        <c:dLbls>
          <c:showLegendKey val="0"/>
          <c:showVal val="0"/>
          <c:showCatName val="0"/>
          <c:showSerName val="0"/>
          <c:showPercent val="0"/>
          <c:showBubbleSize val="0"/>
        </c:dLbls>
        <c:gapWidth val="219"/>
        <c:overlap val="-27"/>
        <c:axId val="101550128"/>
        <c:axId val="101557200"/>
      </c:barChart>
      <c:catAx>
        <c:axId val="1015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7200"/>
        <c:crosses val="autoZero"/>
        <c:auto val="1"/>
        <c:lblAlgn val="ctr"/>
        <c:lblOffset val="100"/>
        <c:noMultiLvlLbl val="0"/>
      </c:catAx>
      <c:valAx>
        <c:axId val="10155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score'!$K$2</c:f>
              <c:strCache>
                <c:ptCount val="1"/>
                <c:pt idx="0">
                  <c:v>IPCP</c:v>
                </c:pt>
              </c:strCache>
            </c:strRef>
          </c:tx>
          <c:spPr>
            <a:solidFill>
              <a:schemeClr val="accent1"/>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score'!$K$3:$K$31</c:f>
              <c:numCache>
                <c:formatCode>0.00</c:formatCode>
                <c:ptCount val="29"/>
                <c:pt idx="0">
                  <c:v>1.0163927675890336</c:v>
                </c:pt>
                <c:pt idx="1">
                  <c:v>1.0082333884137256</c:v>
                </c:pt>
                <c:pt idx="2">
                  <c:v>1.0252337140089172</c:v>
                </c:pt>
                <c:pt idx="3">
                  <c:v>0.93105359268271537</c:v>
                </c:pt>
                <c:pt idx="4">
                  <c:v>1.0002634979854954</c:v>
                </c:pt>
                <c:pt idx="5">
                  <c:v>0.97551236140272424</c:v>
                </c:pt>
                <c:pt idx="6">
                  <c:v>0.99710900187891116</c:v>
                </c:pt>
                <c:pt idx="7">
                  <c:v>0.91216390503819023</c:v>
                </c:pt>
                <c:pt idx="8">
                  <c:v>1.0085458021210478</c:v>
                </c:pt>
                <c:pt idx="9">
                  <c:v>0.98744639389440958</c:v>
                </c:pt>
                <c:pt idx="10">
                  <c:v>0.98905131581839867</c:v>
                </c:pt>
                <c:pt idx="11">
                  <c:v>1.0180330267330167</c:v>
                </c:pt>
                <c:pt idx="12">
                  <c:v>0.93940561313505777</c:v>
                </c:pt>
                <c:pt idx="13">
                  <c:v>1.0016035596582886</c:v>
                </c:pt>
                <c:pt idx="14">
                  <c:v>0.89338012534028988</c:v>
                </c:pt>
                <c:pt idx="15">
                  <c:v>0.99655534424754333</c:v>
                </c:pt>
                <c:pt idx="16">
                  <c:v>1.006130302678909</c:v>
                </c:pt>
                <c:pt idx="17">
                  <c:v>1.0755097424427014</c:v>
                </c:pt>
                <c:pt idx="18">
                  <c:v>0.99902190491981613</c:v>
                </c:pt>
                <c:pt idx="19">
                  <c:v>1.0025666344624675</c:v>
                </c:pt>
                <c:pt idx="20">
                  <c:v>0.99751834744126155</c:v>
                </c:pt>
                <c:pt idx="21">
                  <c:v>1.0322943730122027</c:v>
                </c:pt>
                <c:pt idx="22">
                  <c:v>0.99938099540261205</c:v>
                </c:pt>
                <c:pt idx="23">
                  <c:v>1.012777617127719</c:v>
                </c:pt>
                <c:pt idx="24">
                  <c:v>0.97964804838058661</c:v>
                </c:pt>
                <c:pt idx="25">
                  <c:v>1.0051438240103909</c:v>
                </c:pt>
                <c:pt idx="26">
                  <c:v>1.0145681717733388</c:v>
                </c:pt>
                <c:pt idx="27">
                  <c:v>0.98447894555672111</c:v>
                </c:pt>
                <c:pt idx="28">
                  <c:v>1.02101205879249</c:v>
                </c:pt>
              </c:numCache>
            </c:numRef>
          </c:val>
          <c:extLst>
            <c:ext xmlns:c16="http://schemas.microsoft.com/office/drawing/2014/chart" uri="{C3380CC4-5D6E-409C-BE32-E72D297353CC}">
              <c16:uniqueId val="{00000000-5F42-47D4-B895-C0C224B0B78B}"/>
            </c:ext>
          </c:extLst>
        </c:ser>
        <c:ser>
          <c:idx val="1"/>
          <c:order val="1"/>
          <c:tx>
            <c:strRef>
              <c:f>'All score'!$L$2</c:f>
              <c:strCache>
                <c:ptCount val="1"/>
                <c:pt idx="0">
                  <c:v>Stream</c:v>
                </c:pt>
              </c:strCache>
            </c:strRef>
          </c:tx>
          <c:spPr>
            <a:solidFill>
              <a:schemeClr val="accent2"/>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score'!$L$3:$L$31</c:f>
              <c:numCache>
                <c:formatCode>0.00</c:formatCode>
                <c:ptCount val="29"/>
                <c:pt idx="0">
                  <c:v>1.0110921534164701</c:v>
                </c:pt>
                <c:pt idx="1">
                  <c:v>1.0048098454989083</c:v>
                </c:pt>
                <c:pt idx="2">
                  <c:v>1.0232429689331715</c:v>
                </c:pt>
                <c:pt idx="3">
                  <c:v>1.0345039918696837</c:v>
                </c:pt>
                <c:pt idx="4">
                  <c:v>1.0002634979854954</c:v>
                </c:pt>
                <c:pt idx="5">
                  <c:v>1.0274331830945784</c:v>
                </c:pt>
                <c:pt idx="6">
                  <c:v>0.9982369532385027</c:v>
                </c:pt>
                <c:pt idx="7">
                  <c:v>0.94813531512002736</c:v>
                </c:pt>
                <c:pt idx="8">
                  <c:v>1.0043052451394596</c:v>
                </c:pt>
                <c:pt idx="9">
                  <c:v>0.92198646441152177</c:v>
                </c:pt>
                <c:pt idx="10">
                  <c:v>0.96961050371386015</c:v>
                </c:pt>
                <c:pt idx="11">
                  <c:v>1.0001442674773247</c:v>
                </c:pt>
                <c:pt idx="12">
                  <c:v>0.93029286361919672</c:v>
                </c:pt>
                <c:pt idx="13">
                  <c:v>1.0008016352710523</c:v>
                </c:pt>
                <c:pt idx="14">
                  <c:v>0.74219271951347154</c:v>
                </c:pt>
                <c:pt idx="15">
                  <c:v>0.9922144062203293</c:v>
                </c:pt>
                <c:pt idx="16">
                  <c:v>1.006130302678909</c:v>
                </c:pt>
                <c:pt idx="17">
                  <c:v>1.1020819411441887</c:v>
                </c:pt>
                <c:pt idx="18">
                  <c:v>1.0515619288828248</c:v>
                </c:pt>
                <c:pt idx="19">
                  <c:v>0.99935842123218765</c:v>
                </c:pt>
                <c:pt idx="20">
                  <c:v>1.0020116733306366</c:v>
                </c:pt>
                <c:pt idx="21">
                  <c:v>1.0304151963623018</c:v>
                </c:pt>
                <c:pt idx="22">
                  <c:v>0.98951543769873618</c:v>
                </c:pt>
                <c:pt idx="23">
                  <c:v>1.0036204958155335</c:v>
                </c:pt>
                <c:pt idx="24">
                  <c:v>0.87862800315019407</c:v>
                </c:pt>
                <c:pt idx="25">
                  <c:v>1.0022331758713647</c:v>
                </c:pt>
                <c:pt idx="26">
                  <c:v>0.99050584699145772</c:v>
                </c:pt>
                <c:pt idx="27">
                  <c:v>1.0008739161012818</c:v>
                </c:pt>
                <c:pt idx="28">
                  <c:v>1.0171171899033633</c:v>
                </c:pt>
              </c:numCache>
            </c:numRef>
          </c:val>
          <c:extLst>
            <c:ext xmlns:c16="http://schemas.microsoft.com/office/drawing/2014/chart" uri="{C3380CC4-5D6E-409C-BE32-E72D297353CC}">
              <c16:uniqueId val="{00000001-5F42-47D4-B895-C0C224B0B78B}"/>
            </c:ext>
          </c:extLst>
        </c:ser>
        <c:ser>
          <c:idx val="2"/>
          <c:order val="2"/>
          <c:tx>
            <c:strRef>
              <c:f>'All score'!$M$2</c:f>
              <c:strCache>
                <c:ptCount val="1"/>
                <c:pt idx="0">
                  <c:v>SMS</c:v>
                </c:pt>
              </c:strCache>
            </c:strRef>
          </c:tx>
          <c:spPr>
            <a:solidFill>
              <a:schemeClr val="accent3"/>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score'!$M$3:$M$31</c:f>
              <c:numCache>
                <c:formatCode>0.00</c:formatCode>
                <c:ptCount val="29"/>
                <c:pt idx="0">
                  <c:v>1.0322946101067239</c:v>
                </c:pt>
                <c:pt idx="1">
                  <c:v>1.0065216169563169</c:v>
                </c:pt>
                <c:pt idx="2">
                  <c:v>1.0580810077587173</c:v>
                </c:pt>
                <c:pt idx="3">
                  <c:v>1.0833232813736464</c:v>
                </c:pt>
                <c:pt idx="4">
                  <c:v>1.0002634979854954</c:v>
                </c:pt>
                <c:pt idx="5">
                  <c:v>0.99947581756819548</c:v>
                </c:pt>
                <c:pt idx="6">
                  <c:v>1.0004928559576856</c:v>
                </c:pt>
                <c:pt idx="7">
                  <c:v>0.70388499974952845</c:v>
                </c:pt>
                <c:pt idx="8">
                  <c:v>1.0057187641333225</c:v>
                </c:pt>
                <c:pt idx="9">
                  <c:v>1.0085267101685598</c:v>
                </c:pt>
                <c:pt idx="10">
                  <c:v>1.0097071786794709</c:v>
                </c:pt>
                <c:pt idx="11">
                  <c:v>1.0424267893544148</c:v>
                </c:pt>
                <c:pt idx="12">
                  <c:v>1.0265710432867712</c:v>
                </c:pt>
                <c:pt idx="13">
                  <c:v>1.0008016352710523</c:v>
                </c:pt>
                <c:pt idx="14">
                  <c:v>0.97078229004588579</c:v>
                </c:pt>
                <c:pt idx="15">
                  <c:v>1.0108184263369606</c:v>
                </c:pt>
                <c:pt idx="16">
                  <c:v>1.0051766246668907</c:v>
                </c:pt>
                <c:pt idx="17">
                  <c:v>1.0535876785139742</c:v>
                </c:pt>
                <c:pt idx="18">
                  <c:v>1.0759283168076985</c:v>
                </c:pt>
                <c:pt idx="19">
                  <c:v>1.0009625278473275</c:v>
                </c:pt>
                <c:pt idx="20">
                  <c:v>1.0199849768881368</c:v>
                </c:pt>
                <c:pt idx="21">
                  <c:v>1.1193628911242757</c:v>
                </c:pt>
                <c:pt idx="22">
                  <c:v>1.0013541069433871</c:v>
                </c:pt>
                <c:pt idx="23">
                  <c:v>1.0164404656525932</c:v>
                </c:pt>
                <c:pt idx="24">
                  <c:v>1.025476654265594</c:v>
                </c:pt>
                <c:pt idx="25">
                  <c:v>1.0099949042421013</c:v>
                </c:pt>
                <c:pt idx="26">
                  <c:v>1.0652067955680435</c:v>
                </c:pt>
                <c:pt idx="27">
                  <c:v>1.0219531639442887</c:v>
                </c:pt>
                <c:pt idx="28">
                  <c:v>1.0215684686337938</c:v>
                </c:pt>
              </c:numCache>
            </c:numRef>
          </c:val>
          <c:extLst>
            <c:ext xmlns:c16="http://schemas.microsoft.com/office/drawing/2014/chart" uri="{C3380CC4-5D6E-409C-BE32-E72D297353CC}">
              <c16:uniqueId val="{00000002-5F42-47D4-B895-C0C224B0B78B}"/>
            </c:ext>
          </c:extLst>
        </c:ser>
        <c:ser>
          <c:idx val="3"/>
          <c:order val="3"/>
          <c:tx>
            <c:strRef>
              <c:f>'All score'!$N$2</c:f>
              <c:strCache>
                <c:ptCount val="1"/>
                <c:pt idx="0">
                  <c:v>Stride</c:v>
                </c:pt>
              </c:strCache>
            </c:strRef>
          </c:tx>
          <c:spPr>
            <a:solidFill>
              <a:schemeClr val="accent4"/>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score'!$N$3:$N$31</c:f>
              <c:numCache>
                <c:formatCode>0.00</c:formatCode>
                <c:ptCount val="29"/>
                <c:pt idx="0">
                  <c:v>1.0004909250713434</c:v>
                </c:pt>
                <c:pt idx="1">
                  <c:v>1.0030980740414994</c:v>
                </c:pt>
                <c:pt idx="2">
                  <c:v>0.99437716533486231</c:v>
                </c:pt>
                <c:pt idx="3">
                  <c:v>1.0321792637980665</c:v>
                </c:pt>
                <c:pt idx="4">
                  <c:v>1.0002634979854954</c:v>
                </c:pt>
                <c:pt idx="5">
                  <c:v>0.98649561214523196</c:v>
                </c:pt>
                <c:pt idx="6">
                  <c:v>1.0016208073172774</c:v>
                </c:pt>
                <c:pt idx="7">
                  <c:v>0.99742946967661894</c:v>
                </c:pt>
                <c:pt idx="8">
                  <c:v>1.0007714476548029</c:v>
                </c:pt>
                <c:pt idx="9">
                  <c:v>0.99410333587572031</c:v>
                </c:pt>
                <c:pt idx="10">
                  <c:v>0.99998677262720159</c:v>
                </c:pt>
                <c:pt idx="11">
                  <c:v>1.0025836437394644</c:v>
                </c:pt>
                <c:pt idx="12">
                  <c:v>0.92950045061781761</c:v>
                </c:pt>
                <c:pt idx="13">
                  <c:v>0.9999997108838159</c:v>
                </c:pt>
                <c:pt idx="14">
                  <c:v>0.85359396591217984</c:v>
                </c:pt>
                <c:pt idx="15">
                  <c:v>0.98601306618145235</c:v>
                </c:pt>
                <c:pt idx="16">
                  <c:v>1.0013619126188191</c:v>
                </c:pt>
                <c:pt idx="17">
                  <c:v>1.0608950331568832</c:v>
                </c:pt>
                <c:pt idx="18">
                  <c:v>0.99749900567451155</c:v>
                </c:pt>
                <c:pt idx="19">
                  <c:v>1.0009625278473275</c:v>
                </c:pt>
                <c:pt idx="20">
                  <c:v>0.99944405853670804</c:v>
                </c:pt>
                <c:pt idx="21">
                  <c:v>1.0003483699638882</c:v>
                </c:pt>
                <c:pt idx="22">
                  <c:v>0.99839443963222441</c:v>
                </c:pt>
                <c:pt idx="23">
                  <c:v>1.0017890715530964</c:v>
                </c:pt>
                <c:pt idx="24">
                  <c:v>0.96831409208644503</c:v>
                </c:pt>
                <c:pt idx="25">
                  <c:v>1.0022331758713647</c:v>
                </c:pt>
                <c:pt idx="26">
                  <c:v>1.0002026047393799</c:v>
                </c:pt>
                <c:pt idx="27">
                  <c:v>1.0032160547505049</c:v>
                </c:pt>
                <c:pt idx="28">
                  <c:v>0.99875566514033753</c:v>
                </c:pt>
              </c:numCache>
            </c:numRef>
          </c:val>
          <c:extLst>
            <c:ext xmlns:c16="http://schemas.microsoft.com/office/drawing/2014/chart" uri="{C3380CC4-5D6E-409C-BE32-E72D297353CC}">
              <c16:uniqueId val="{00000003-5F42-47D4-B895-C0C224B0B78B}"/>
            </c:ext>
          </c:extLst>
        </c:ser>
        <c:ser>
          <c:idx val="4"/>
          <c:order val="4"/>
          <c:tx>
            <c:strRef>
              <c:f>'All score'!$O$2</c:f>
              <c:strCache>
                <c:ptCount val="1"/>
                <c:pt idx="0">
                  <c:v>BOP</c:v>
                </c:pt>
              </c:strCache>
            </c:strRef>
          </c:tx>
          <c:spPr>
            <a:solidFill>
              <a:schemeClr val="accent5"/>
            </a:solidFill>
            <a:ln>
              <a:noFill/>
            </a:ln>
            <a:effectLst/>
          </c:spPr>
          <c:invertIfNegative val="0"/>
          <c:cat>
            <c:strRef>
              <c:f>'All score'!$B$3:$B$31</c:f>
              <c:strCache>
                <c:ptCount val="29"/>
                <c:pt idx="0">
                  <c:v>400.perlbench</c:v>
                </c:pt>
                <c:pt idx="1">
                  <c:v>401.bzip2</c:v>
                </c:pt>
                <c:pt idx="2">
                  <c:v>403.gcc</c:v>
                </c:pt>
                <c:pt idx="3">
                  <c:v>429.mcf</c:v>
                </c:pt>
                <c:pt idx="4">
                  <c:v>445.gobmk</c:v>
                </c:pt>
                <c:pt idx="5">
                  <c:v>456.hmmer</c:v>
                </c:pt>
                <c:pt idx="6">
                  <c:v>458.sjeng</c:v>
                </c:pt>
                <c:pt idx="7">
                  <c:v>462.libquantum</c:v>
                </c:pt>
                <c:pt idx="8">
                  <c:v>464.h264ref</c:v>
                </c:pt>
                <c:pt idx="9">
                  <c:v>471.omnetpp</c:v>
                </c:pt>
                <c:pt idx="10">
                  <c:v>473.astar</c:v>
                </c:pt>
                <c:pt idx="11">
                  <c:v>483.xalancbmk</c:v>
                </c:pt>
                <c:pt idx="12">
                  <c:v>410.bwaves</c:v>
                </c:pt>
                <c:pt idx="13">
                  <c:v>416.gamess</c:v>
                </c:pt>
                <c:pt idx="14">
                  <c:v>433.milc</c:v>
                </c:pt>
                <c:pt idx="15">
                  <c:v>434.zeusmp</c:v>
                </c:pt>
                <c:pt idx="16">
                  <c:v>435.gromacs</c:v>
                </c:pt>
                <c:pt idx="17">
                  <c:v>436.cactusADM</c:v>
                </c:pt>
                <c:pt idx="18">
                  <c:v>437.leslie3d</c:v>
                </c:pt>
                <c:pt idx="19">
                  <c:v>444.namd</c:v>
                </c:pt>
                <c:pt idx="20">
                  <c:v>447.dealII</c:v>
                </c:pt>
                <c:pt idx="21">
                  <c:v>450.soplex</c:v>
                </c:pt>
                <c:pt idx="22">
                  <c:v>453.povray</c:v>
                </c:pt>
                <c:pt idx="23">
                  <c:v>454.calculix</c:v>
                </c:pt>
                <c:pt idx="24">
                  <c:v>459.GemsFDTD</c:v>
                </c:pt>
                <c:pt idx="25">
                  <c:v>465.tonto</c:v>
                </c:pt>
                <c:pt idx="26">
                  <c:v>470.lbm</c:v>
                </c:pt>
                <c:pt idx="27">
                  <c:v>481.wrf</c:v>
                </c:pt>
                <c:pt idx="28">
                  <c:v>482.sphinx3</c:v>
                </c:pt>
              </c:strCache>
            </c:strRef>
          </c:cat>
          <c:val>
            <c:numRef>
              <c:f>'All score'!$O$3:$O$31</c:f>
              <c:numCache>
                <c:formatCode>0.00</c:formatCode>
                <c:ptCount val="29"/>
                <c:pt idx="0">
                  <c:v>1.0177179211321743</c:v>
                </c:pt>
                <c:pt idx="1">
                  <c:v>1.0082333884137256</c:v>
                </c:pt>
                <c:pt idx="2">
                  <c:v>1.0162753611680626</c:v>
                </c:pt>
                <c:pt idx="3">
                  <c:v>0.92349822644995927</c:v>
                </c:pt>
                <c:pt idx="4">
                  <c:v>1.0014528719426721</c:v>
                </c:pt>
                <c:pt idx="5">
                  <c:v>1.0114575456509312</c:v>
                </c:pt>
                <c:pt idx="6">
                  <c:v>0.99598105051931962</c:v>
                </c:pt>
                <c:pt idx="7">
                  <c:v>0.88640659905366492</c:v>
                </c:pt>
                <c:pt idx="8">
                  <c:v>1.0057187641333225</c:v>
                </c:pt>
                <c:pt idx="9">
                  <c:v>0.94084780002523516</c:v>
                </c:pt>
                <c:pt idx="10">
                  <c:v>0.99391151884453321</c:v>
                </c:pt>
                <c:pt idx="11">
                  <c:v>1.0017705183187511</c:v>
                </c:pt>
                <c:pt idx="12">
                  <c:v>0.90493564757506195</c:v>
                </c:pt>
                <c:pt idx="13">
                  <c:v>0.9999997108838159</c:v>
                </c:pt>
                <c:pt idx="14">
                  <c:v>0.8456367340265577</c:v>
                </c:pt>
                <c:pt idx="15">
                  <c:v>1.0021365502825326</c:v>
                </c:pt>
                <c:pt idx="16">
                  <c:v>1.0042229466548729</c:v>
                </c:pt>
                <c:pt idx="17">
                  <c:v>1.0695309977348668</c:v>
                </c:pt>
                <c:pt idx="18">
                  <c:v>1.0127279981275576</c:v>
                </c:pt>
                <c:pt idx="19">
                  <c:v>1.0001604745397576</c:v>
                </c:pt>
                <c:pt idx="20">
                  <c:v>0.99109931045644006</c:v>
                </c:pt>
                <c:pt idx="21">
                  <c:v>1.03354715744547</c:v>
                </c:pt>
                <c:pt idx="22">
                  <c:v>0.98951543769873618</c:v>
                </c:pt>
                <c:pt idx="23">
                  <c:v>1.0091147686028448</c:v>
                </c:pt>
                <c:pt idx="24">
                  <c:v>0.95353067083321696</c:v>
                </c:pt>
                <c:pt idx="25">
                  <c:v>1.0051438240103909</c:v>
                </c:pt>
                <c:pt idx="26">
                  <c:v>0.93412099638316959</c:v>
                </c:pt>
                <c:pt idx="27">
                  <c:v>0.98447894555672111</c:v>
                </c:pt>
                <c:pt idx="28">
                  <c:v>1.0176735997446671</c:v>
                </c:pt>
              </c:numCache>
            </c:numRef>
          </c:val>
          <c:extLst>
            <c:ext xmlns:c16="http://schemas.microsoft.com/office/drawing/2014/chart" uri="{C3380CC4-5D6E-409C-BE32-E72D297353CC}">
              <c16:uniqueId val="{00000004-5F42-47D4-B895-C0C224B0B78B}"/>
            </c:ext>
          </c:extLst>
        </c:ser>
        <c:ser>
          <c:idx val="5"/>
          <c:order val="5"/>
          <c:tx>
            <c:strRef>
              <c:f>'All score'!$P$2</c:f>
              <c:strCache>
                <c:ptCount val="1"/>
                <c:pt idx="0">
                  <c:v>IPCPV2</c:v>
                </c:pt>
              </c:strCache>
            </c:strRef>
          </c:tx>
          <c:spPr>
            <a:solidFill>
              <a:schemeClr val="accent6"/>
            </a:solidFill>
            <a:ln>
              <a:noFill/>
            </a:ln>
            <a:effectLst/>
          </c:spPr>
          <c:invertIfNegative val="0"/>
          <c:val>
            <c:numRef>
              <c:f>'All score'!$P$3:$P$31</c:f>
              <c:numCache>
                <c:formatCode>0.00</c:formatCode>
                <c:ptCount val="29"/>
                <c:pt idx="0">
                  <c:v>1.0177179211321743</c:v>
                </c:pt>
                <c:pt idx="1">
                  <c:v>1.0133687027859517</c:v>
                </c:pt>
                <c:pt idx="2">
                  <c:v>1.0391689295391353</c:v>
                </c:pt>
                <c:pt idx="3">
                  <c:v>1.0362475379233966</c:v>
                </c:pt>
                <c:pt idx="4">
                  <c:v>1.0038316198570252</c:v>
                </c:pt>
                <c:pt idx="5">
                  <c:v>0.99648038554751162</c:v>
                </c:pt>
                <c:pt idx="6">
                  <c:v>0.99710900187891116</c:v>
                </c:pt>
                <c:pt idx="7">
                  <c:v>1.0058672078439634</c:v>
                </c:pt>
                <c:pt idx="8">
                  <c:v>1.0120795996057046</c:v>
                </c:pt>
                <c:pt idx="9">
                  <c:v>0.99965078752681236</c:v>
                </c:pt>
                <c:pt idx="10">
                  <c:v>1.0133523309490717</c:v>
                </c:pt>
                <c:pt idx="11">
                  <c:v>1.0310430334644289</c:v>
                </c:pt>
                <c:pt idx="12">
                  <c:v>1.0281558692895296</c:v>
                </c:pt>
                <c:pt idx="13">
                  <c:v>1.0016035596582886</c:v>
                </c:pt>
                <c:pt idx="14">
                  <c:v>1.0286530673958643</c:v>
                </c:pt>
                <c:pt idx="15">
                  <c:v>1.0343835184846932</c:v>
                </c:pt>
                <c:pt idx="16">
                  <c:v>1.0070839806909269</c:v>
                </c:pt>
                <c:pt idx="17">
                  <c:v>1.1113822106897093</c:v>
                </c:pt>
                <c:pt idx="18">
                  <c:v>1.0888729603927876</c:v>
                </c:pt>
                <c:pt idx="19">
                  <c:v>1.0009625278473275</c:v>
                </c:pt>
                <c:pt idx="20">
                  <c:v>1.0174173620942082</c:v>
                </c:pt>
                <c:pt idx="21">
                  <c:v>1.1049558701417024</c:v>
                </c:pt>
                <c:pt idx="22">
                  <c:v>0.99444821655067417</c:v>
                </c:pt>
                <c:pt idx="23">
                  <c:v>1.0201033141774676</c:v>
                </c:pt>
                <c:pt idx="24">
                  <c:v>1.0087221101786021</c:v>
                </c:pt>
                <c:pt idx="25">
                  <c:v>1.0129055523811274</c:v>
                </c:pt>
                <c:pt idx="26">
                  <c:v>1.0598197079303089</c:v>
                </c:pt>
                <c:pt idx="27">
                  <c:v>1.0149267479966197</c:v>
                </c:pt>
                <c:pt idx="28">
                  <c:v>1.0477197311750728</c:v>
                </c:pt>
              </c:numCache>
            </c:numRef>
          </c:val>
          <c:extLst>
            <c:ext xmlns:c16="http://schemas.microsoft.com/office/drawing/2014/chart" uri="{C3380CC4-5D6E-409C-BE32-E72D297353CC}">
              <c16:uniqueId val="{00000001-1460-4911-B9CE-B7542AC37B8C}"/>
            </c:ext>
          </c:extLst>
        </c:ser>
        <c:dLbls>
          <c:showLegendKey val="0"/>
          <c:showVal val="0"/>
          <c:showCatName val="0"/>
          <c:showSerName val="0"/>
          <c:showPercent val="0"/>
          <c:showBubbleSize val="0"/>
        </c:dLbls>
        <c:gapWidth val="219"/>
        <c:overlap val="-27"/>
        <c:axId val="1371086608"/>
        <c:axId val="1371090768"/>
      </c:barChart>
      <c:catAx>
        <c:axId val="13710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090768"/>
        <c:crosses val="autoZero"/>
        <c:auto val="1"/>
        <c:lblAlgn val="ctr"/>
        <c:lblOffset val="100"/>
        <c:noMultiLvlLbl val="0"/>
      </c:catAx>
      <c:valAx>
        <c:axId val="1371090768"/>
        <c:scaling>
          <c:orientation val="minMax"/>
          <c:min val="0.6500000000000001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086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31</xdr:col>
      <xdr:colOff>596012</xdr:colOff>
      <xdr:row>65</xdr:row>
      <xdr:rowOff>166007</xdr:rowOff>
    </xdr:from>
    <xdr:to>
      <xdr:col>46</xdr:col>
      <xdr:colOff>193419</xdr:colOff>
      <xdr:row>98</xdr:row>
      <xdr:rowOff>127907</xdr:rowOff>
    </xdr:to>
    <xdr:pic>
      <xdr:nvPicPr>
        <xdr:cNvPr id="3" name="Picture 2">
          <a:extLst>
            <a:ext uri="{FF2B5EF4-FFF2-40B4-BE49-F238E27FC236}">
              <a16:creationId xmlns:a16="http://schemas.microsoft.com/office/drawing/2014/main" id="{A6F775BC-F324-4205-BE73-BA6B21B201CD}"/>
            </a:ext>
          </a:extLst>
        </xdr:cNvPr>
        <xdr:cNvPicPr>
          <a:picLocks noChangeAspect="1"/>
        </xdr:cNvPicPr>
      </xdr:nvPicPr>
      <xdr:blipFill>
        <a:blip xmlns:r="http://schemas.openxmlformats.org/officeDocument/2006/relationships" r:embed="rId1"/>
        <a:stretch>
          <a:fillRect/>
        </a:stretch>
      </xdr:blipFill>
      <xdr:spPr>
        <a:xfrm>
          <a:off x="20118452" y="13089527"/>
          <a:ext cx="8741407" cy="5996940"/>
        </a:xfrm>
        <a:prstGeom prst="rect">
          <a:avLst/>
        </a:prstGeom>
      </xdr:spPr>
    </xdr:pic>
    <xdr:clientData/>
  </xdr:twoCellAnchor>
  <xdr:twoCellAnchor>
    <xdr:from>
      <xdr:col>4</xdr:col>
      <xdr:colOff>206829</xdr:colOff>
      <xdr:row>64</xdr:row>
      <xdr:rowOff>163287</xdr:rowOff>
    </xdr:from>
    <xdr:to>
      <xdr:col>31</xdr:col>
      <xdr:colOff>489857</xdr:colOff>
      <xdr:row>99</xdr:row>
      <xdr:rowOff>108857</xdr:rowOff>
    </xdr:to>
    <xdr:graphicFrame macro="">
      <xdr:nvGraphicFramePr>
        <xdr:cNvPr id="4" name="Chart 3">
          <a:extLst>
            <a:ext uri="{FF2B5EF4-FFF2-40B4-BE49-F238E27FC236}">
              <a16:creationId xmlns:a16="http://schemas.microsoft.com/office/drawing/2014/main" id="{838BA53F-BD55-473B-8682-B6F825D9C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359228</xdr:colOff>
      <xdr:row>64</xdr:row>
      <xdr:rowOff>152400</xdr:rowOff>
    </xdr:from>
    <xdr:to>
      <xdr:col>46</xdr:col>
      <xdr:colOff>348343</xdr:colOff>
      <xdr:row>99</xdr:row>
      <xdr:rowOff>174171</xdr:rowOff>
    </xdr:to>
    <xdr:sp macro="" textlink="">
      <xdr:nvSpPr>
        <xdr:cNvPr id="5" name="Rectangle: Rounded Corners 4">
          <a:extLst>
            <a:ext uri="{FF2B5EF4-FFF2-40B4-BE49-F238E27FC236}">
              <a16:creationId xmlns:a16="http://schemas.microsoft.com/office/drawing/2014/main" id="{5CD2C920-B820-456B-A888-D3D1C21DBA26}"/>
            </a:ext>
          </a:extLst>
        </xdr:cNvPr>
        <xdr:cNvSpPr/>
      </xdr:nvSpPr>
      <xdr:spPr>
        <a:xfrm>
          <a:off x="24148868" y="12893040"/>
          <a:ext cx="4865915" cy="642257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381001</xdr:colOff>
      <xdr:row>67</xdr:row>
      <xdr:rowOff>10886</xdr:rowOff>
    </xdr:from>
    <xdr:to>
      <xdr:col>31</xdr:col>
      <xdr:colOff>250373</xdr:colOff>
      <xdr:row>101</xdr:row>
      <xdr:rowOff>54428</xdr:rowOff>
    </xdr:to>
    <xdr:sp macro="" textlink="">
      <xdr:nvSpPr>
        <xdr:cNvPr id="6" name="Rectangle: Rounded Corners 5">
          <a:extLst>
            <a:ext uri="{FF2B5EF4-FFF2-40B4-BE49-F238E27FC236}">
              <a16:creationId xmlns:a16="http://schemas.microsoft.com/office/drawing/2014/main" id="{547CFFB6-492C-4417-8D54-57661E3D070C}"/>
            </a:ext>
          </a:extLst>
        </xdr:cNvPr>
        <xdr:cNvSpPr/>
      </xdr:nvSpPr>
      <xdr:spPr>
        <a:xfrm>
          <a:off x="17465041" y="13300166"/>
          <a:ext cx="2307772" cy="626146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217170</xdr:colOff>
      <xdr:row>1</xdr:row>
      <xdr:rowOff>45720</xdr:rowOff>
    </xdr:from>
    <xdr:to>
      <xdr:col>38</xdr:col>
      <xdr:colOff>76200</xdr:colOff>
      <xdr:row>32</xdr:row>
      <xdr:rowOff>76200</xdr:rowOff>
    </xdr:to>
    <xdr:graphicFrame macro="">
      <xdr:nvGraphicFramePr>
        <xdr:cNvPr id="9" name="Chart 6">
          <a:extLst>
            <a:ext uri="{FF2B5EF4-FFF2-40B4-BE49-F238E27FC236}">
              <a16:creationId xmlns:a16="http://schemas.microsoft.com/office/drawing/2014/main" id="{7C21BD72-F84A-DF0A-768B-F23E41DB4E11}"/>
            </a:ext>
            <a:ext uri="{147F2762-F138-4A5C-976F-8EAC2B608ADB}">
              <a16:predDERef xmlns:a16="http://schemas.microsoft.com/office/drawing/2014/main" pred="{547CFFB6-492C-4417-8D54-57661E3D0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l-my.sharepoint.com/personal/chenlu_miao_intel_com/Documents/Microsoft%20Teams%20Chat%20Files/Spatial_PF_Per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
      <sheetName val="All score (2)"/>
      <sheetName val="All score"/>
      <sheetName val="SPP throttling Score"/>
      <sheetName val="SMS Score"/>
      <sheetName val="stride score"/>
      <sheetName val="stream score"/>
      <sheetName val="bop score"/>
      <sheetName val="Berti score"/>
      <sheetName val="AMPM score"/>
      <sheetName val="NO PF SCORE"/>
      <sheetName val="empty score"/>
    </sheetNames>
    <sheetDataSet>
      <sheetData sheetId="0"/>
      <sheetData sheetId="1">
        <row r="33">
          <cell r="C33" t="str">
            <v>No PF</v>
          </cell>
        </row>
        <row r="66">
          <cell r="C66" t="str">
            <v>SPP</v>
          </cell>
        </row>
        <row r="67">
          <cell r="B67" t="str">
            <v>453.povray</v>
          </cell>
          <cell r="C67">
            <v>1.0045861645643477</v>
          </cell>
        </row>
        <row r="68">
          <cell r="B68" t="str">
            <v>458.sjeng</v>
          </cell>
          <cell r="C68">
            <v>1.0086041548554034</v>
          </cell>
        </row>
        <row r="69">
          <cell r="B69" t="str">
            <v>444.namd</v>
          </cell>
          <cell r="C69">
            <v>1.0136584718346431</v>
          </cell>
        </row>
        <row r="70">
          <cell r="B70" t="str">
            <v>445.gobmk</v>
          </cell>
          <cell r="C70">
            <v>1.0240906900979849</v>
          </cell>
        </row>
        <row r="71">
          <cell r="B71" t="str">
            <v>416.gamess</v>
          </cell>
          <cell r="C71">
            <v>1.0280299757032034</v>
          </cell>
        </row>
        <row r="72">
          <cell r="B72" t="str">
            <v>464.h264ref</v>
          </cell>
          <cell r="C72">
            <v>1.0442128945958509</v>
          </cell>
        </row>
        <row r="73">
          <cell r="B73" t="str">
            <v>473.astar</v>
          </cell>
          <cell r="C73">
            <v>1.044430058720571</v>
          </cell>
        </row>
        <row r="74">
          <cell r="B74" t="str">
            <v>454.calculix</v>
          </cell>
          <cell r="C74">
            <v>1.0480290317825913</v>
          </cell>
        </row>
        <row r="75">
          <cell r="B75" t="str">
            <v>465.tonto</v>
          </cell>
          <cell r="C75">
            <v>1.0538837111389663</v>
          </cell>
        </row>
        <row r="76">
          <cell r="B76" t="str">
            <v>400.perlbench</v>
          </cell>
          <cell r="C76">
            <v>1.0658609229413234</v>
          </cell>
        </row>
        <row r="77">
          <cell r="B77" t="str">
            <v>471.omnetpp</v>
          </cell>
          <cell r="C77">
            <v>1.0717178957825104</v>
          </cell>
        </row>
        <row r="78">
          <cell r="B78" t="str">
            <v>456.hmmer</v>
          </cell>
          <cell r="C78">
            <v>1.0827297100545656</v>
          </cell>
        </row>
        <row r="79">
          <cell r="B79" t="str">
            <v>401.bzip2</v>
          </cell>
          <cell r="C79">
            <v>1.0858552708276421</v>
          </cell>
        </row>
        <row r="80">
          <cell r="B80" t="str">
            <v>403.gcc</v>
          </cell>
          <cell r="C80">
            <v>1.1416465625947658</v>
          </cell>
        </row>
        <row r="81">
          <cell r="B81" t="str">
            <v>435.gromacs</v>
          </cell>
          <cell r="C81">
            <v>1.1447291884800652</v>
          </cell>
        </row>
        <row r="82">
          <cell r="B82" t="str">
            <v>447.dealII</v>
          </cell>
          <cell r="C82">
            <v>1.2482901300876876</v>
          </cell>
        </row>
        <row r="83">
          <cell r="B83" t="str">
            <v>483.xalancbmk</v>
          </cell>
          <cell r="C83">
            <v>1.274427540517427</v>
          </cell>
        </row>
        <row r="84">
          <cell r="B84" t="str">
            <v>429.mcf</v>
          </cell>
          <cell r="C84">
            <v>1.3114568215644691</v>
          </cell>
        </row>
        <row r="85">
          <cell r="B85" t="str">
            <v>482.sphinx3</v>
          </cell>
          <cell r="C85">
            <v>1.3824895106604631</v>
          </cell>
        </row>
        <row r="86">
          <cell r="B86" t="str">
            <v>436.cactusADM</v>
          </cell>
          <cell r="C86">
            <v>1.4460448745839753</v>
          </cell>
        </row>
        <row r="87">
          <cell r="B87" t="str">
            <v>433.milc</v>
          </cell>
          <cell r="C87">
            <v>1.6282571003434501</v>
          </cell>
        </row>
        <row r="88">
          <cell r="B88" t="str">
            <v>434.zeusmp</v>
          </cell>
          <cell r="C88">
            <v>1.6745116259699582</v>
          </cell>
        </row>
        <row r="89">
          <cell r="B89" t="str">
            <v>450.soplex</v>
          </cell>
          <cell r="C89">
            <v>1.6875727768654343</v>
          </cell>
        </row>
        <row r="90">
          <cell r="B90" t="str">
            <v>462.libquantum</v>
          </cell>
          <cell r="C90">
            <v>1.8396963154260531</v>
          </cell>
        </row>
        <row r="91">
          <cell r="B91" t="str">
            <v>481.wrf</v>
          </cell>
          <cell r="C91">
            <v>1.8483125798041573</v>
          </cell>
        </row>
        <row r="92">
          <cell r="B92" t="str">
            <v>437.leslie3d</v>
          </cell>
          <cell r="C92">
            <v>2.1216228063410041</v>
          </cell>
        </row>
        <row r="93">
          <cell r="B93" t="str">
            <v>410.bwaves</v>
          </cell>
          <cell r="C93">
            <v>2.3413138935682682</v>
          </cell>
        </row>
        <row r="94">
          <cell r="B94" t="str">
            <v>470.lbm</v>
          </cell>
          <cell r="C94">
            <v>2.636776382668792</v>
          </cell>
        </row>
        <row r="95">
          <cell r="B95" t="str">
            <v>459.GemsFDTD</v>
          </cell>
          <cell r="C95">
            <v>3.0746973028736373</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5722-D4A6-488A-857D-567B285E636A}">
  <dimension ref="B2:P95"/>
  <sheetViews>
    <sheetView zoomScaleNormal="100" workbookViewId="0">
      <selection activeCell="I33" sqref="I33"/>
    </sheetView>
  </sheetViews>
  <sheetFormatPr defaultRowHeight="14.4" x14ac:dyDescent="0.3"/>
  <cols>
    <col min="1" max="1" width="8.88671875" style="52"/>
    <col min="2" max="2" width="20.44140625" style="52" customWidth="1"/>
    <col min="3" max="16384" width="8.88671875" style="52"/>
  </cols>
  <sheetData>
    <row r="2" spans="2:16" ht="21.6" thickBot="1" x14ac:dyDescent="0.45">
      <c r="B2" s="111" t="s">
        <v>61</v>
      </c>
      <c r="C2" s="52" t="s">
        <v>0</v>
      </c>
      <c r="D2" s="52" t="s">
        <v>1</v>
      </c>
      <c r="E2" s="52" t="s">
        <v>2</v>
      </c>
      <c r="F2" s="52" t="s">
        <v>3</v>
      </c>
      <c r="G2" s="52" t="s">
        <v>4</v>
      </c>
      <c r="H2" s="52" t="s">
        <v>5</v>
      </c>
      <c r="I2" s="52" t="s">
        <v>111</v>
      </c>
      <c r="K2" s="52" t="s">
        <v>1</v>
      </c>
      <c r="L2" s="52" t="s">
        <v>2</v>
      </c>
      <c r="M2" s="52" t="s">
        <v>3</v>
      </c>
      <c r="N2" s="52" t="s">
        <v>4</v>
      </c>
      <c r="O2" s="52" t="s">
        <v>5</v>
      </c>
      <c r="P2" s="52" t="s">
        <v>111</v>
      </c>
    </row>
    <row r="3" spans="2:16" ht="14.4" customHeight="1" thickBot="1" x14ac:dyDescent="0.35">
      <c r="B3" s="112" t="s">
        <v>62</v>
      </c>
      <c r="C3" s="53">
        <v>7.5462953344245696</v>
      </c>
      <c r="D3" s="53">
        <v>7.67</v>
      </c>
      <c r="E3" s="52">
        <v>7.63</v>
      </c>
      <c r="F3" s="52">
        <v>7.79</v>
      </c>
      <c r="G3" s="52">
        <v>7.55</v>
      </c>
      <c r="H3" s="52">
        <v>7.68</v>
      </c>
      <c r="I3" s="52">
        <v>7.68</v>
      </c>
      <c r="K3" s="52">
        <f>D3/C3</f>
        <v>1.0163927675890336</v>
      </c>
      <c r="L3" s="52">
        <f>E3/C3</f>
        <v>1.0110921534164701</v>
      </c>
      <c r="M3" s="52">
        <f>F3/C3</f>
        <v>1.0322946101067239</v>
      </c>
      <c r="N3" s="52">
        <f>G3/C3</f>
        <v>1.0004909250713434</v>
      </c>
      <c r="O3" s="52">
        <f>H3/C3</f>
        <v>1.0177179211321743</v>
      </c>
      <c r="P3" s="52">
        <f>I3/C3</f>
        <v>1.0177179211321743</v>
      </c>
    </row>
    <row r="4" spans="2:16" ht="14.4" customHeight="1" thickBot="1" x14ac:dyDescent="0.35">
      <c r="B4" s="112" t="s">
        <v>63</v>
      </c>
      <c r="C4" s="53">
        <v>5.8419013570527145</v>
      </c>
      <c r="D4" s="53">
        <v>5.89</v>
      </c>
      <c r="E4" s="52">
        <v>5.87</v>
      </c>
      <c r="F4" s="52">
        <v>5.88</v>
      </c>
      <c r="G4" s="52">
        <v>5.86</v>
      </c>
      <c r="H4" s="52">
        <v>5.89</v>
      </c>
      <c r="I4" s="52">
        <v>5.92</v>
      </c>
      <c r="K4" s="52">
        <f t="shared" ref="K4:K31" si="0">D4/C4</f>
        <v>1.0082333884137256</v>
      </c>
      <c r="L4" s="52">
        <f t="shared" ref="L4:L31" si="1">E4/C4</f>
        <v>1.0048098454989083</v>
      </c>
      <c r="M4" s="52">
        <f t="shared" ref="M4:M31" si="2">F4/C4</f>
        <v>1.0065216169563169</v>
      </c>
      <c r="N4" s="52">
        <f t="shared" ref="N4:N31" si="3">G4/C4</f>
        <v>1.0030980740414994</v>
      </c>
      <c r="O4" s="52">
        <f t="shared" ref="O4:O31" si="4">H4/C4</f>
        <v>1.0082333884137256</v>
      </c>
      <c r="P4" s="52">
        <f t="shared" ref="P4:P31" si="5">I4/C4</f>
        <v>1.0133687027859517</v>
      </c>
    </row>
    <row r="5" spans="2:16" ht="14.4" customHeight="1" thickBot="1" x14ac:dyDescent="0.35">
      <c r="B5" s="112" t="s">
        <v>64</v>
      </c>
      <c r="C5" s="53">
        <v>10.04648975083394</v>
      </c>
      <c r="D5" s="53">
        <v>10.3</v>
      </c>
      <c r="E5" s="52">
        <v>10.28</v>
      </c>
      <c r="F5" s="52">
        <v>10.63</v>
      </c>
      <c r="G5" s="52">
        <v>9.99</v>
      </c>
      <c r="H5" s="52">
        <v>10.210000000000001</v>
      </c>
      <c r="I5" s="52">
        <v>10.44</v>
      </c>
      <c r="K5" s="52">
        <f t="shared" si="0"/>
        <v>1.0252337140089172</v>
      </c>
      <c r="L5" s="52">
        <f t="shared" si="1"/>
        <v>1.0232429689331715</v>
      </c>
      <c r="M5" s="52">
        <f t="shared" si="2"/>
        <v>1.0580810077587173</v>
      </c>
      <c r="N5" s="52">
        <f t="shared" si="3"/>
        <v>0.99437716533486231</v>
      </c>
      <c r="O5" s="52">
        <f t="shared" si="4"/>
        <v>1.0162753611680626</v>
      </c>
      <c r="P5" s="52">
        <f t="shared" si="5"/>
        <v>1.0391689295391353</v>
      </c>
    </row>
    <row r="6" spans="2:16" ht="18.600000000000001" thickBot="1" x14ac:dyDescent="0.35">
      <c r="B6" s="113" t="s">
        <v>65</v>
      </c>
      <c r="C6" s="52">
        <v>17.206313498925834</v>
      </c>
      <c r="D6" s="52">
        <v>16.02</v>
      </c>
      <c r="E6" s="52">
        <v>17.8</v>
      </c>
      <c r="F6" s="52">
        <v>18.64</v>
      </c>
      <c r="G6" s="52">
        <v>17.760000000000002</v>
      </c>
      <c r="H6" s="52">
        <v>15.89</v>
      </c>
      <c r="I6" s="52">
        <v>17.829999999999998</v>
      </c>
      <c r="K6" s="52">
        <f t="shared" si="0"/>
        <v>0.93105359268271537</v>
      </c>
      <c r="L6" s="52">
        <f t="shared" si="1"/>
        <v>1.0345039918696837</v>
      </c>
      <c r="M6" s="52">
        <f t="shared" si="2"/>
        <v>1.0833232813736464</v>
      </c>
      <c r="N6" s="52">
        <f t="shared" si="3"/>
        <v>1.0321792637980665</v>
      </c>
      <c r="O6" s="52">
        <f t="shared" si="4"/>
        <v>0.92349822644995927</v>
      </c>
      <c r="P6" s="52">
        <f t="shared" si="5"/>
        <v>1.0362475379233966</v>
      </c>
    </row>
    <row r="7" spans="2:16" ht="14.4" customHeight="1" thickBot="1" x14ac:dyDescent="0.35">
      <c r="B7" s="112" t="s">
        <v>66</v>
      </c>
      <c r="C7" s="53">
        <v>8.407784565704457</v>
      </c>
      <c r="D7" s="53">
        <v>8.41</v>
      </c>
      <c r="E7" s="52">
        <v>8.41</v>
      </c>
      <c r="F7" s="52">
        <v>8.41</v>
      </c>
      <c r="G7" s="52">
        <v>8.41</v>
      </c>
      <c r="H7" s="52">
        <v>8.42</v>
      </c>
      <c r="I7" s="52">
        <v>8.44</v>
      </c>
      <c r="K7" s="52">
        <f t="shared" si="0"/>
        <v>1.0002634979854954</v>
      </c>
      <c r="L7" s="52">
        <f t="shared" si="1"/>
        <v>1.0002634979854954</v>
      </c>
      <c r="M7" s="52">
        <f t="shared" si="2"/>
        <v>1.0002634979854954</v>
      </c>
      <c r="N7" s="52">
        <f t="shared" si="3"/>
        <v>1.0002634979854954</v>
      </c>
      <c r="O7" s="52">
        <f t="shared" si="4"/>
        <v>1.0014528719426721</v>
      </c>
      <c r="P7" s="52">
        <f t="shared" si="5"/>
        <v>1.0038316198570252</v>
      </c>
    </row>
    <row r="8" spans="2:16" ht="14.4" customHeight="1" thickBot="1" x14ac:dyDescent="0.35">
      <c r="B8" s="112" t="s">
        <v>67</v>
      </c>
      <c r="C8" s="53">
        <v>10.015249818004731</v>
      </c>
      <c r="D8" s="53">
        <v>9.77</v>
      </c>
      <c r="E8" s="52">
        <v>10.29</v>
      </c>
      <c r="F8" s="52">
        <v>10.01</v>
      </c>
      <c r="G8" s="52">
        <v>9.8800000000000008</v>
      </c>
      <c r="H8" s="52">
        <v>10.130000000000001</v>
      </c>
      <c r="I8" s="52">
        <v>9.98</v>
      </c>
      <c r="K8" s="52">
        <f t="shared" si="0"/>
        <v>0.97551236140272424</v>
      </c>
      <c r="L8" s="52">
        <f t="shared" si="1"/>
        <v>1.0274331830945784</v>
      </c>
      <c r="M8" s="52">
        <f t="shared" si="2"/>
        <v>0.99947581756819548</v>
      </c>
      <c r="N8" s="52">
        <f t="shared" si="3"/>
        <v>0.98649561214523196</v>
      </c>
      <c r="O8" s="52">
        <f t="shared" si="4"/>
        <v>1.0114575456509312</v>
      </c>
      <c r="P8" s="52">
        <f t="shared" si="5"/>
        <v>0.99648038554751162</v>
      </c>
    </row>
    <row r="9" spans="2:16" ht="18.600000000000001" thickBot="1" x14ac:dyDescent="0.35">
      <c r="B9" s="113" t="s">
        <v>68</v>
      </c>
      <c r="C9" s="52">
        <v>8.8656305211789963</v>
      </c>
      <c r="D9" s="52">
        <v>8.84</v>
      </c>
      <c r="E9" s="52">
        <v>8.85</v>
      </c>
      <c r="F9" s="52">
        <v>8.8699999999999992</v>
      </c>
      <c r="G9" s="52">
        <v>8.8800000000000008</v>
      </c>
      <c r="H9" s="52">
        <v>8.83</v>
      </c>
      <c r="I9" s="52">
        <v>8.84</v>
      </c>
      <c r="K9" s="52">
        <f t="shared" si="0"/>
        <v>0.99710900187891116</v>
      </c>
      <c r="L9" s="52">
        <f t="shared" si="1"/>
        <v>0.9982369532385027</v>
      </c>
      <c r="M9" s="52">
        <f t="shared" si="2"/>
        <v>1.0004928559576856</v>
      </c>
      <c r="N9" s="52">
        <f t="shared" si="3"/>
        <v>1.0016208073172774</v>
      </c>
      <c r="O9" s="52">
        <f t="shared" si="4"/>
        <v>0.99598105051931962</v>
      </c>
      <c r="P9" s="52">
        <f t="shared" si="5"/>
        <v>0.99710900187891116</v>
      </c>
    </row>
    <row r="10" spans="2:16" ht="18.600000000000001" thickBot="1" x14ac:dyDescent="0.35">
      <c r="B10" s="113" t="s">
        <v>69</v>
      </c>
      <c r="C10" s="52">
        <v>22.51788290081489</v>
      </c>
      <c r="D10" s="52">
        <v>20.54</v>
      </c>
      <c r="E10" s="52">
        <v>21.35</v>
      </c>
      <c r="F10" s="52">
        <v>15.85</v>
      </c>
      <c r="G10" s="52">
        <v>22.46</v>
      </c>
      <c r="H10" s="52">
        <v>19.96</v>
      </c>
      <c r="I10" s="52">
        <v>22.65</v>
      </c>
      <c r="K10" s="52">
        <f t="shared" si="0"/>
        <v>0.91216390503819023</v>
      </c>
      <c r="L10" s="52">
        <f t="shared" si="1"/>
        <v>0.94813531512002736</v>
      </c>
      <c r="M10" s="52">
        <f t="shared" si="2"/>
        <v>0.70388499974952845</v>
      </c>
      <c r="N10" s="52">
        <f t="shared" si="3"/>
        <v>0.99742946967661894</v>
      </c>
      <c r="O10" s="52">
        <f t="shared" si="4"/>
        <v>0.88640659905366492</v>
      </c>
      <c r="P10" s="52">
        <f t="shared" si="5"/>
        <v>1.0058672078439634</v>
      </c>
    </row>
    <row r="11" spans="2:16" ht="14.4" customHeight="1" thickBot="1" x14ac:dyDescent="0.35">
      <c r="B11" s="112" t="s">
        <v>70</v>
      </c>
      <c r="C11" s="53">
        <v>14.149084721773781</v>
      </c>
      <c r="D11" s="53">
        <v>14.27</v>
      </c>
      <c r="E11" s="52">
        <v>14.21</v>
      </c>
      <c r="F11" s="52">
        <v>14.23</v>
      </c>
      <c r="G11" s="52">
        <v>14.16</v>
      </c>
      <c r="H11" s="52">
        <v>14.23</v>
      </c>
      <c r="I11" s="52">
        <v>14.32</v>
      </c>
      <c r="K11" s="52">
        <f t="shared" si="0"/>
        <v>1.0085458021210478</v>
      </c>
      <c r="L11" s="52">
        <f t="shared" si="1"/>
        <v>1.0043052451394596</v>
      </c>
      <c r="M11" s="52">
        <f t="shared" si="2"/>
        <v>1.0057187641333225</v>
      </c>
      <c r="N11" s="52">
        <f t="shared" si="3"/>
        <v>1.0007714476548029</v>
      </c>
      <c r="O11" s="52">
        <f t="shared" si="4"/>
        <v>1.0057187641333225</v>
      </c>
      <c r="P11" s="52">
        <f t="shared" si="5"/>
        <v>1.0120795996057046</v>
      </c>
    </row>
    <row r="12" spans="2:16" ht="18.600000000000001" thickBot="1" x14ac:dyDescent="0.35">
      <c r="B12" s="113" t="s">
        <v>71</v>
      </c>
      <c r="C12" s="52">
        <v>9.013147503530913</v>
      </c>
      <c r="D12" s="52">
        <v>8.9</v>
      </c>
      <c r="E12" s="52">
        <v>8.31</v>
      </c>
      <c r="F12" s="52">
        <v>9.09</v>
      </c>
      <c r="G12" s="52">
        <v>8.9600000000000009</v>
      </c>
      <c r="H12" s="52">
        <v>8.48</v>
      </c>
      <c r="I12" s="52">
        <v>9.01</v>
      </c>
      <c r="K12" s="52">
        <f t="shared" si="0"/>
        <v>0.98744639389440958</v>
      </c>
      <c r="L12" s="52">
        <f t="shared" si="1"/>
        <v>0.92198646441152177</v>
      </c>
      <c r="M12" s="52">
        <f t="shared" si="2"/>
        <v>1.0085267101685598</v>
      </c>
      <c r="N12" s="52">
        <f t="shared" si="3"/>
        <v>0.99410333587572031</v>
      </c>
      <c r="O12" s="52">
        <f t="shared" si="4"/>
        <v>0.94084780002523516</v>
      </c>
      <c r="P12" s="52">
        <f t="shared" si="5"/>
        <v>0.99965078752681236</v>
      </c>
    </row>
    <row r="13" spans="2:16" ht="14.4" customHeight="1" thickBot="1" x14ac:dyDescent="0.35">
      <c r="B13" s="112" t="s">
        <v>72</v>
      </c>
      <c r="C13" s="53">
        <v>8.2301088627180992</v>
      </c>
      <c r="D13" s="53">
        <v>8.14</v>
      </c>
      <c r="E13" s="52">
        <v>7.98</v>
      </c>
      <c r="F13" s="52">
        <v>8.31</v>
      </c>
      <c r="G13" s="52">
        <v>8.23</v>
      </c>
      <c r="H13" s="52">
        <v>8.18</v>
      </c>
      <c r="I13" s="52">
        <v>8.34</v>
      </c>
      <c r="K13" s="52">
        <f t="shared" si="0"/>
        <v>0.98905131581839867</v>
      </c>
      <c r="L13" s="52">
        <f t="shared" si="1"/>
        <v>0.96961050371386015</v>
      </c>
      <c r="M13" s="52">
        <f t="shared" si="2"/>
        <v>1.0097071786794709</v>
      </c>
      <c r="N13" s="52">
        <f t="shared" si="3"/>
        <v>0.99998677262720159</v>
      </c>
      <c r="O13" s="52">
        <f t="shared" si="4"/>
        <v>0.99391151884453321</v>
      </c>
      <c r="P13" s="52">
        <f t="shared" si="5"/>
        <v>1.0133523309490717</v>
      </c>
    </row>
    <row r="14" spans="2:16" ht="18" x14ac:dyDescent="0.3">
      <c r="B14" s="114" t="s">
        <v>73</v>
      </c>
      <c r="C14" s="52">
        <v>12.298225765993172</v>
      </c>
      <c r="D14" s="52">
        <v>12.52</v>
      </c>
      <c r="E14" s="52">
        <v>12.3</v>
      </c>
      <c r="F14" s="52">
        <v>12.82</v>
      </c>
      <c r="G14" s="52">
        <v>12.33</v>
      </c>
      <c r="H14" s="52">
        <v>12.32</v>
      </c>
      <c r="I14" s="52">
        <v>12.68</v>
      </c>
      <c r="K14" s="52">
        <f t="shared" si="0"/>
        <v>1.0180330267330167</v>
      </c>
      <c r="L14" s="52">
        <f t="shared" si="1"/>
        <v>1.0001442674773247</v>
      </c>
      <c r="M14" s="52">
        <f t="shared" si="2"/>
        <v>1.0424267893544148</v>
      </c>
      <c r="N14" s="52">
        <f t="shared" si="3"/>
        <v>1.0025836437394644</v>
      </c>
      <c r="O14" s="52">
        <f t="shared" si="4"/>
        <v>1.0017705183187511</v>
      </c>
      <c r="P14" s="52">
        <f t="shared" si="5"/>
        <v>1.0310430334644289</v>
      </c>
    </row>
    <row r="15" spans="2:16" ht="18" x14ac:dyDescent="0.3">
      <c r="B15" s="115" t="s">
        <v>74</v>
      </c>
      <c r="C15" s="52">
        <v>25.239363772665929</v>
      </c>
      <c r="D15" s="52">
        <v>23.71</v>
      </c>
      <c r="E15" s="52">
        <v>23.48</v>
      </c>
      <c r="F15" s="52">
        <v>25.91</v>
      </c>
      <c r="G15" s="52">
        <v>23.46</v>
      </c>
      <c r="H15" s="52">
        <v>22.84</v>
      </c>
      <c r="I15" s="52">
        <v>25.95</v>
      </c>
      <c r="K15" s="52">
        <f t="shared" si="0"/>
        <v>0.93940561313505777</v>
      </c>
      <c r="L15" s="52">
        <f t="shared" si="1"/>
        <v>0.93029286361919672</v>
      </c>
      <c r="M15" s="52">
        <f t="shared" si="2"/>
        <v>1.0265710432867712</v>
      </c>
      <c r="N15" s="52">
        <f t="shared" si="3"/>
        <v>0.92950045061781761</v>
      </c>
      <c r="O15" s="52">
        <f t="shared" si="4"/>
        <v>0.90493564757506195</v>
      </c>
      <c r="P15" s="52">
        <f t="shared" si="5"/>
        <v>1.0281558692895296</v>
      </c>
    </row>
    <row r="16" spans="2:16" ht="14.4" customHeight="1" x14ac:dyDescent="0.3">
      <c r="B16" s="116" t="s">
        <v>75</v>
      </c>
      <c r="C16" s="53">
        <v>12.470003605279858</v>
      </c>
      <c r="D16" s="53">
        <v>12.49</v>
      </c>
      <c r="E16" s="52">
        <v>12.48</v>
      </c>
      <c r="F16" s="52">
        <v>12.48</v>
      </c>
      <c r="G16" s="52">
        <v>12.47</v>
      </c>
      <c r="H16" s="52">
        <v>12.47</v>
      </c>
      <c r="I16" s="52">
        <v>12.49</v>
      </c>
      <c r="K16" s="52">
        <f t="shared" si="0"/>
        <v>1.0016035596582886</v>
      </c>
      <c r="L16" s="52">
        <f t="shared" si="1"/>
        <v>1.0008016352710523</v>
      </c>
      <c r="M16" s="52">
        <f t="shared" si="2"/>
        <v>1.0008016352710523</v>
      </c>
      <c r="N16" s="52">
        <f t="shared" si="3"/>
        <v>0.9999997108838159</v>
      </c>
      <c r="O16" s="52">
        <f t="shared" si="4"/>
        <v>0.9999997108838159</v>
      </c>
      <c r="P16" s="52">
        <f t="shared" si="5"/>
        <v>1.0016035596582886</v>
      </c>
    </row>
    <row r="17" spans="2:16" ht="18" x14ac:dyDescent="0.3">
      <c r="B17" s="115" t="s">
        <v>76</v>
      </c>
      <c r="C17" s="52">
        <v>13.823902781915891</v>
      </c>
      <c r="D17" s="52">
        <v>12.35</v>
      </c>
      <c r="E17" s="52">
        <v>10.26</v>
      </c>
      <c r="F17" s="52">
        <v>13.42</v>
      </c>
      <c r="G17" s="52">
        <v>11.8</v>
      </c>
      <c r="H17" s="52">
        <v>11.69</v>
      </c>
      <c r="I17" s="52">
        <v>14.22</v>
      </c>
      <c r="K17" s="52">
        <f t="shared" si="0"/>
        <v>0.89338012534028988</v>
      </c>
      <c r="L17" s="52">
        <f t="shared" si="1"/>
        <v>0.74219271951347154</v>
      </c>
      <c r="M17" s="52">
        <f t="shared" si="2"/>
        <v>0.97078229004588579</v>
      </c>
      <c r="N17" s="52">
        <f t="shared" si="3"/>
        <v>0.85359396591217984</v>
      </c>
      <c r="O17" s="52">
        <f t="shared" si="4"/>
        <v>0.8456367340265577</v>
      </c>
      <c r="P17" s="52">
        <f t="shared" si="5"/>
        <v>1.0286530673958643</v>
      </c>
    </row>
    <row r="18" spans="2:16" ht="18" x14ac:dyDescent="0.3">
      <c r="B18" s="115" t="s">
        <v>77</v>
      </c>
      <c r="C18" s="52">
        <v>16.125546958090698</v>
      </c>
      <c r="D18" s="52">
        <v>16.07</v>
      </c>
      <c r="E18" s="52">
        <v>16</v>
      </c>
      <c r="F18" s="52">
        <v>16.3</v>
      </c>
      <c r="G18" s="52">
        <v>15.9</v>
      </c>
      <c r="H18" s="52">
        <v>16.16</v>
      </c>
      <c r="I18" s="52">
        <v>16.68</v>
      </c>
      <c r="K18" s="52">
        <f t="shared" si="0"/>
        <v>0.99655534424754333</v>
      </c>
      <c r="L18" s="52">
        <f t="shared" si="1"/>
        <v>0.9922144062203293</v>
      </c>
      <c r="M18" s="52">
        <f t="shared" si="2"/>
        <v>1.0108184263369606</v>
      </c>
      <c r="N18" s="52">
        <f t="shared" si="3"/>
        <v>0.98601306618145235</v>
      </c>
      <c r="O18" s="52">
        <f t="shared" si="4"/>
        <v>1.0021365502825326</v>
      </c>
      <c r="P18" s="52">
        <f t="shared" si="5"/>
        <v>1.0343835184846932</v>
      </c>
    </row>
    <row r="19" spans="2:16" ht="18" x14ac:dyDescent="0.3">
      <c r="B19" s="115" t="s">
        <v>78</v>
      </c>
      <c r="C19" s="52">
        <v>10.485719366477397</v>
      </c>
      <c r="D19" s="52">
        <v>10.55</v>
      </c>
      <c r="E19" s="52">
        <v>10.55</v>
      </c>
      <c r="F19" s="52">
        <v>10.54</v>
      </c>
      <c r="G19" s="52">
        <v>10.5</v>
      </c>
      <c r="H19" s="52">
        <v>10.53</v>
      </c>
      <c r="I19" s="52">
        <v>10.56</v>
      </c>
      <c r="K19" s="52">
        <f t="shared" si="0"/>
        <v>1.006130302678909</v>
      </c>
      <c r="L19" s="52">
        <f t="shared" si="1"/>
        <v>1.006130302678909</v>
      </c>
      <c r="M19" s="52">
        <f t="shared" si="2"/>
        <v>1.0051766246668907</v>
      </c>
      <c r="N19" s="52">
        <f t="shared" si="3"/>
        <v>1.0013619126188191</v>
      </c>
      <c r="O19" s="52">
        <f t="shared" si="4"/>
        <v>1.0042229466548729</v>
      </c>
      <c r="P19" s="52">
        <f t="shared" si="5"/>
        <v>1.0070839806909269</v>
      </c>
    </row>
    <row r="20" spans="2:16" ht="18" x14ac:dyDescent="0.3">
      <c r="B20" s="115" t="s">
        <v>79</v>
      </c>
      <c r="C20" s="52">
        <v>15.053327144419184</v>
      </c>
      <c r="D20" s="52">
        <v>16.190000000000001</v>
      </c>
      <c r="E20" s="52">
        <v>16.59</v>
      </c>
      <c r="F20" s="52">
        <v>15.86</v>
      </c>
      <c r="G20" s="52">
        <v>15.97</v>
      </c>
      <c r="H20" s="52">
        <v>16.100000000000001</v>
      </c>
      <c r="I20" s="52">
        <v>16.73</v>
      </c>
      <c r="K20" s="52">
        <f t="shared" si="0"/>
        <v>1.0755097424427014</v>
      </c>
      <c r="L20" s="52">
        <f t="shared" si="1"/>
        <v>1.1020819411441887</v>
      </c>
      <c r="M20" s="52">
        <f t="shared" si="2"/>
        <v>1.0535876785139742</v>
      </c>
      <c r="N20" s="52">
        <f t="shared" si="3"/>
        <v>1.0608950331568832</v>
      </c>
      <c r="O20" s="52">
        <f t="shared" si="4"/>
        <v>1.0695309977348668</v>
      </c>
      <c r="P20" s="52">
        <f t="shared" si="5"/>
        <v>1.1113822106897093</v>
      </c>
    </row>
    <row r="21" spans="2:16" ht="18" x14ac:dyDescent="0.3">
      <c r="B21" s="115" t="s">
        <v>80</v>
      </c>
      <c r="C21" s="52">
        <v>13.132845171250816</v>
      </c>
      <c r="D21" s="52">
        <v>13.12</v>
      </c>
      <c r="E21" s="52">
        <v>13.81</v>
      </c>
      <c r="F21" s="52">
        <v>14.13</v>
      </c>
      <c r="G21" s="52">
        <v>13.1</v>
      </c>
      <c r="H21" s="52">
        <v>13.3</v>
      </c>
      <c r="I21" s="52">
        <v>14.3</v>
      </c>
      <c r="K21" s="52">
        <f t="shared" si="0"/>
        <v>0.99902190491981613</v>
      </c>
      <c r="L21" s="52">
        <f t="shared" si="1"/>
        <v>1.0515619288828248</v>
      </c>
      <c r="M21" s="52">
        <f t="shared" si="2"/>
        <v>1.0759283168076985</v>
      </c>
      <c r="N21" s="52">
        <f t="shared" si="3"/>
        <v>0.99749900567451155</v>
      </c>
      <c r="O21" s="52">
        <f t="shared" si="4"/>
        <v>1.0127279981275576</v>
      </c>
      <c r="P21" s="52">
        <f t="shared" si="5"/>
        <v>1.0888729603927876</v>
      </c>
    </row>
    <row r="22" spans="2:16" ht="18" x14ac:dyDescent="0.3">
      <c r="B22" s="115" t="s">
        <v>81</v>
      </c>
      <c r="C22" s="52">
        <v>12.46799920356611</v>
      </c>
      <c r="D22" s="52">
        <v>12.5</v>
      </c>
      <c r="E22" s="52">
        <v>12.46</v>
      </c>
      <c r="F22" s="52">
        <v>12.48</v>
      </c>
      <c r="G22" s="52">
        <v>12.48</v>
      </c>
      <c r="H22" s="52">
        <v>12.47</v>
      </c>
      <c r="I22" s="52">
        <v>12.48</v>
      </c>
      <c r="K22" s="52">
        <f t="shared" si="0"/>
        <v>1.0025666344624675</v>
      </c>
      <c r="L22" s="52">
        <f t="shared" si="1"/>
        <v>0.99935842123218765</v>
      </c>
      <c r="M22" s="52">
        <f t="shared" si="2"/>
        <v>1.0009625278473275</v>
      </c>
      <c r="N22" s="52">
        <f t="shared" si="3"/>
        <v>1.0009625278473275</v>
      </c>
      <c r="O22" s="52">
        <f t="shared" si="4"/>
        <v>1.0001604745397576</v>
      </c>
      <c r="P22" s="52">
        <f t="shared" si="5"/>
        <v>1.0009625278473275</v>
      </c>
    </row>
    <row r="23" spans="2:16" ht="18" x14ac:dyDescent="0.3">
      <c r="B23" s="115" t="s">
        <v>82</v>
      </c>
      <c r="C23" s="52">
        <v>15.578660823494342</v>
      </c>
      <c r="D23" s="52">
        <v>15.54</v>
      </c>
      <c r="E23" s="52">
        <v>15.61</v>
      </c>
      <c r="F23" s="52">
        <v>15.89</v>
      </c>
      <c r="G23" s="52">
        <v>15.57</v>
      </c>
      <c r="H23" s="52">
        <v>15.44</v>
      </c>
      <c r="I23" s="52">
        <v>15.85</v>
      </c>
      <c r="K23" s="52">
        <f t="shared" si="0"/>
        <v>0.99751834744126155</v>
      </c>
      <c r="L23" s="52">
        <f t="shared" si="1"/>
        <v>1.0020116733306366</v>
      </c>
      <c r="M23" s="52">
        <f t="shared" si="2"/>
        <v>1.0199849768881368</v>
      </c>
      <c r="N23" s="52">
        <f t="shared" si="3"/>
        <v>0.99944405853670804</v>
      </c>
      <c r="O23" s="52">
        <f t="shared" si="4"/>
        <v>0.99109931045644006</v>
      </c>
      <c r="P23" s="52">
        <f t="shared" si="5"/>
        <v>1.0174173620942082</v>
      </c>
    </row>
    <row r="24" spans="2:16" ht="14.4" customHeight="1" x14ac:dyDescent="0.3">
      <c r="B24" s="116" t="s">
        <v>83</v>
      </c>
      <c r="C24" s="53">
        <v>15.964438469147009</v>
      </c>
      <c r="D24" s="53">
        <v>16.48</v>
      </c>
      <c r="E24" s="52">
        <v>16.45</v>
      </c>
      <c r="F24" s="52">
        <v>17.87</v>
      </c>
      <c r="G24" s="52">
        <v>15.97</v>
      </c>
      <c r="H24" s="52">
        <v>16.5</v>
      </c>
      <c r="I24" s="52">
        <v>17.64</v>
      </c>
      <c r="K24" s="52">
        <f t="shared" si="0"/>
        <v>1.0322943730122027</v>
      </c>
      <c r="L24" s="52">
        <f t="shared" si="1"/>
        <v>1.0304151963623018</v>
      </c>
      <c r="M24" s="52">
        <f t="shared" si="2"/>
        <v>1.1193628911242757</v>
      </c>
      <c r="N24" s="52">
        <f t="shared" si="3"/>
        <v>1.0003483699638882</v>
      </c>
      <c r="O24" s="52">
        <f t="shared" si="4"/>
        <v>1.03354715744547</v>
      </c>
      <c r="P24" s="52">
        <f t="shared" si="5"/>
        <v>1.1049558701417024</v>
      </c>
    </row>
    <row r="25" spans="2:16" ht="18" x14ac:dyDescent="0.3">
      <c r="B25" s="115" t="s">
        <v>84</v>
      </c>
      <c r="C25" s="52">
        <v>10.136274400454267</v>
      </c>
      <c r="D25" s="52">
        <v>10.130000000000001</v>
      </c>
      <c r="E25" s="52">
        <v>10.029999999999999</v>
      </c>
      <c r="F25" s="52">
        <v>10.15</v>
      </c>
      <c r="G25" s="52">
        <v>10.119999999999999</v>
      </c>
      <c r="H25" s="52">
        <v>10.029999999999999</v>
      </c>
      <c r="I25" s="52">
        <v>10.08</v>
      </c>
      <c r="K25" s="52">
        <f t="shared" si="0"/>
        <v>0.99938099540261205</v>
      </c>
      <c r="L25" s="52">
        <f t="shared" si="1"/>
        <v>0.98951543769873618</v>
      </c>
      <c r="M25" s="52">
        <f t="shared" si="2"/>
        <v>1.0013541069433871</v>
      </c>
      <c r="N25" s="52">
        <f t="shared" si="3"/>
        <v>0.99839443963222441</v>
      </c>
      <c r="O25" s="52">
        <f t="shared" si="4"/>
        <v>0.98951543769873618</v>
      </c>
      <c r="P25" s="52">
        <f t="shared" si="5"/>
        <v>0.99444821655067417</v>
      </c>
    </row>
    <row r="26" spans="2:16" ht="18" x14ac:dyDescent="0.3">
      <c r="B26" s="115" t="s">
        <v>85</v>
      </c>
      <c r="C26" s="52">
        <v>5.4602312555873009</v>
      </c>
      <c r="D26" s="52">
        <v>5.53</v>
      </c>
      <c r="E26" s="52">
        <v>5.48</v>
      </c>
      <c r="F26" s="52">
        <v>5.55</v>
      </c>
      <c r="G26" s="52">
        <v>5.47</v>
      </c>
      <c r="H26" s="52">
        <v>5.51</v>
      </c>
      <c r="I26" s="52">
        <v>5.57</v>
      </c>
      <c r="K26" s="52">
        <f t="shared" si="0"/>
        <v>1.012777617127719</v>
      </c>
      <c r="L26" s="52">
        <f t="shared" si="1"/>
        <v>1.0036204958155335</v>
      </c>
      <c r="M26" s="52">
        <f t="shared" si="2"/>
        <v>1.0164404656525932</v>
      </c>
      <c r="N26" s="52">
        <f t="shared" si="3"/>
        <v>1.0017890715530964</v>
      </c>
      <c r="O26" s="52">
        <f t="shared" si="4"/>
        <v>1.0091147686028448</v>
      </c>
      <c r="P26" s="52">
        <f t="shared" si="5"/>
        <v>1.0201033141774676</v>
      </c>
    </row>
    <row r="27" spans="2:16" ht="18" x14ac:dyDescent="0.3">
      <c r="B27" s="115" t="s">
        <v>86</v>
      </c>
      <c r="C27" s="52">
        <v>20.293002198966004</v>
      </c>
      <c r="D27" s="52">
        <v>19.88</v>
      </c>
      <c r="E27" s="52">
        <v>17.829999999999998</v>
      </c>
      <c r="F27" s="52">
        <v>20.81</v>
      </c>
      <c r="G27" s="52">
        <v>19.649999999999999</v>
      </c>
      <c r="H27" s="52">
        <v>19.350000000000001</v>
      </c>
      <c r="I27" s="52">
        <v>20.47</v>
      </c>
      <c r="K27" s="52">
        <f t="shared" si="0"/>
        <v>0.97964804838058661</v>
      </c>
      <c r="L27" s="52">
        <f t="shared" si="1"/>
        <v>0.87862800315019407</v>
      </c>
      <c r="M27" s="52">
        <f t="shared" si="2"/>
        <v>1.025476654265594</v>
      </c>
      <c r="N27" s="52">
        <f t="shared" si="3"/>
        <v>0.96831409208644503</v>
      </c>
      <c r="O27" s="52">
        <f t="shared" si="4"/>
        <v>0.95353067083321696</v>
      </c>
      <c r="P27" s="52">
        <f t="shared" si="5"/>
        <v>1.0087221101786021</v>
      </c>
    </row>
    <row r="28" spans="2:16" ht="18" x14ac:dyDescent="0.3">
      <c r="B28" s="115" t="s">
        <v>87</v>
      </c>
      <c r="C28" s="52">
        <v>10.306982694939089</v>
      </c>
      <c r="D28" s="52">
        <v>10.36</v>
      </c>
      <c r="E28" s="52">
        <v>10.33</v>
      </c>
      <c r="F28" s="52">
        <v>10.41</v>
      </c>
      <c r="G28" s="52">
        <v>10.33</v>
      </c>
      <c r="H28" s="52">
        <v>10.36</v>
      </c>
      <c r="I28" s="52">
        <v>10.44</v>
      </c>
      <c r="K28" s="52">
        <f t="shared" si="0"/>
        <v>1.0051438240103909</v>
      </c>
      <c r="L28" s="52">
        <f t="shared" si="1"/>
        <v>1.0022331758713647</v>
      </c>
      <c r="M28" s="52">
        <f t="shared" si="2"/>
        <v>1.0099949042421013</v>
      </c>
      <c r="N28" s="52">
        <f t="shared" si="3"/>
        <v>1.0022331758713647</v>
      </c>
      <c r="O28" s="52">
        <f t="shared" si="4"/>
        <v>1.0051438240103909</v>
      </c>
      <c r="P28" s="52">
        <f t="shared" si="5"/>
        <v>1.0129055523811274</v>
      </c>
    </row>
    <row r="29" spans="2:16" ht="18" x14ac:dyDescent="0.3">
      <c r="B29" s="115" t="s">
        <v>88</v>
      </c>
      <c r="C29" s="52">
        <v>27.844358600982446</v>
      </c>
      <c r="D29" s="52">
        <v>28.25</v>
      </c>
      <c r="E29" s="52">
        <v>27.58</v>
      </c>
      <c r="F29" s="52">
        <v>29.66</v>
      </c>
      <c r="G29" s="52">
        <v>27.85</v>
      </c>
      <c r="H29" s="52">
        <v>26.01</v>
      </c>
      <c r="I29" s="52">
        <v>29.51</v>
      </c>
      <c r="K29" s="52">
        <f t="shared" si="0"/>
        <v>1.0145681717733388</v>
      </c>
      <c r="L29" s="52">
        <f t="shared" si="1"/>
        <v>0.99050584699145772</v>
      </c>
      <c r="M29" s="52">
        <f t="shared" si="2"/>
        <v>1.0652067955680435</v>
      </c>
      <c r="N29" s="52">
        <f t="shared" si="3"/>
        <v>1.0002026047393799</v>
      </c>
      <c r="O29" s="52">
        <f t="shared" si="4"/>
        <v>0.93412099638316959</v>
      </c>
      <c r="P29" s="52">
        <f t="shared" si="5"/>
        <v>1.0598197079303089</v>
      </c>
    </row>
    <row r="30" spans="2:16" ht="18" x14ac:dyDescent="0.3">
      <c r="B30" s="115" t="s">
        <v>89</v>
      </c>
      <c r="C30" s="52">
        <v>12.80880617804281</v>
      </c>
      <c r="D30" s="52">
        <v>12.61</v>
      </c>
      <c r="E30" s="52">
        <v>12.82</v>
      </c>
      <c r="F30" s="52">
        <v>13.09</v>
      </c>
      <c r="G30" s="52">
        <v>12.85</v>
      </c>
      <c r="H30" s="52">
        <v>12.61</v>
      </c>
      <c r="I30" s="52">
        <v>13</v>
      </c>
      <c r="K30" s="52">
        <f t="shared" si="0"/>
        <v>0.98447894555672111</v>
      </c>
      <c r="L30" s="52">
        <f t="shared" si="1"/>
        <v>1.0008739161012818</v>
      </c>
      <c r="M30" s="52">
        <f t="shared" si="2"/>
        <v>1.0219531639442887</v>
      </c>
      <c r="N30" s="52">
        <f t="shared" si="3"/>
        <v>1.0032160547505049</v>
      </c>
      <c r="O30" s="52">
        <f t="shared" si="4"/>
        <v>0.98447894555672111</v>
      </c>
      <c r="P30" s="52">
        <f t="shared" si="5"/>
        <v>1.0149267479966197</v>
      </c>
    </row>
    <row r="31" spans="2:16" ht="18" x14ac:dyDescent="0.3">
      <c r="B31" s="115" t="s">
        <v>90</v>
      </c>
      <c r="C31" s="52">
        <v>17.972363638586021</v>
      </c>
      <c r="D31" s="52">
        <v>18.350000000000001</v>
      </c>
      <c r="E31" s="52">
        <v>18.28</v>
      </c>
      <c r="F31" s="52">
        <v>18.36</v>
      </c>
      <c r="G31" s="52">
        <v>17.95</v>
      </c>
      <c r="H31" s="52">
        <v>18.29</v>
      </c>
      <c r="I31" s="52">
        <v>18.829999999999998</v>
      </c>
      <c r="K31" s="52">
        <f t="shared" si="0"/>
        <v>1.02101205879249</v>
      </c>
      <c r="L31" s="52">
        <f t="shared" si="1"/>
        <v>1.0171171899033633</v>
      </c>
      <c r="M31" s="52">
        <f t="shared" si="2"/>
        <v>1.0215684686337938</v>
      </c>
      <c r="N31" s="52">
        <f t="shared" si="3"/>
        <v>0.99875566514033753</v>
      </c>
      <c r="O31" s="52">
        <f t="shared" si="4"/>
        <v>1.0176735997446671</v>
      </c>
      <c r="P31" s="52">
        <f t="shared" si="5"/>
        <v>1.0477197311750728</v>
      </c>
    </row>
    <row r="33" spans="2:9" x14ac:dyDescent="0.3">
      <c r="C33" s="52" t="s">
        <v>0</v>
      </c>
      <c r="D33" s="52" t="s">
        <v>1</v>
      </c>
      <c r="E33" s="52" t="s">
        <v>2</v>
      </c>
      <c r="F33" s="52" t="s">
        <v>3</v>
      </c>
      <c r="G33" s="52" t="s">
        <v>4</v>
      </c>
      <c r="H33" s="52" t="s">
        <v>5</v>
      </c>
      <c r="I33" s="52" t="s">
        <v>111</v>
      </c>
    </row>
    <row r="34" spans="2:9" x14ac:dyDescent="0.3">
      <c r="B34" s="52" t="s">
        <v>91</v>
      </c>
      <c r="C34" s="52">
        <f>GEOMEAN(C3:C14)</f>
        <v>10.428022685421611</v>
      </c>
      <c r="D34" s="52">
        <f>GEOMEAN(D3:D14)</f>
        <v>10.308204625743684</v>
      </c>
      <c r="E34" s="52">
        <f t="shared" ref="E34:H34" si="6">GEOMEAN(E3:E14)</f>
        <v>10.373754080893075</v>
      </c>
      <c r="F34" s="52">
        <f t="shared" si="6"/>
        <v>10.332241827775116</v>
      </c>
      <c r="G34" s="52">
        <f t="shared" si="6"/>
        <v>10.439112330453016</v>
      </c>
      <c r="H34" s="52">
        <f t="shared" si="6"/>
        <v>10.247929788677226</v>
      </c>
      <c r="I34" s="52">
        <f t="shared" ref="I34" si="7">GEOMEAN(I3:I14)</f>
        <v>10.571179446881169</v>
      </c>
    </row>
    <row r="35" spans="2:9" x14ac:dyDescent="0.3">
      <c r="B35" s="52" t="s">
        <v>92</v>
      </c>
      <c r="C35" s="52">
        <f>GEOMEAN(C15:C31)</f>
        <v>14.076821976739488</v>
      </c>
      <c r="D35" s="52">
        <f>GEOMEAN(D15:D31)</f>
        <v>14.034614933578906</v>
      </c>
      <c r="E35" s="52">
        <f t="shared" ref="E35:H35" si="8">GEOMEAN(E15:E31)</f>
        <v>13.815722130523536</v>
      </c>
      <c r="F35" s="52">
        <f t="shared" si="8"/>
        <v>14.438423930077223</v>
      </c>
      <c r="G35" s="52">
        <f t="shared" si="8"/>
        <v>13.900412522384</v>
      </c>
      <c r="H35" s="52">
        <f t="shared" si="8"/>
        <v>13.857202169333691</v>
      </c>
      <c r="I35" s="52">
        <f t="shared" ref="I35" si="9">GEOMEAN(I15:I31)</f>
        <v>14.550512079775858</v>
      </c>
    </row>
    <row r="66" spans="2:3" x14ac:dyDescent="0.3">
      <c r="B66" s="52" t="s">
        <v>61</v>
      </c>
      <c r="C66" s="52" t="s">
        <v>93</v>
      </c>
    </row>
    <row r="67" spans="2:3" x14ac:dyDescent="0.3">
      <c r="B67" s="52" t="s">
        <v>84</v>
      </c>
      <c r="C67" s="52">
        <v>1.0045861645643477</v>
      </c>
    </row>
    <row r="68" spans="2:3" x14ac:dyDescent="0.3">
      <c r="B68" s="52" t="s">
        <v>68</v>
      </c>
      <c r="C68" s="52">
        <v>1.0086041548554034</v>
      </c>
    </row>
    <row r="69" spans="2:3" x14ac:dyDescent="0.3">
      <c r="B69" s="52" t="s">
        <v>81</v>
      </c>
      <c r="C69" s="52">
        <v>1.0136584718346431</v>
      </c>
    </row>
    <row r="70" spans="2:3" x14ac:dyDescent="0.3">
      <c r="B70" s="52" t="s">
        <v>66</v>
      </c>
      <c r="C70" s="52">
        <v>1.0240906900979849</v>
      </c>
    </row>
    <row r="71" spans="2:3" x14ac:dyDescent="0.3">
      <c r="B71" s="52" t="s">
        <v>75</v>
      </c>
      <c r="C71" s="52">
        <v>1.0280299757032034</v>
      </c>
    </row>
    <row r="72" spans="2:3" x14ac:dyDescent="0.3">
      <c r="B72" s="52" t="s">
        <v>70</v>
      </c>
      <c r="C72" s="52">
        <v>1.0442128945958509</v>
      </c>
    </row>
    <row r="73" spans="2:3" x14ac:dyDescent="0.3">
      <c r="B73" s="52" t="s">
        <v>72</v>
      </c>
      <c r="C73" s="52">
        <v>1.044430058720571</v>
      </c>
    </row>
    <row r="74" spans="2:3" x14ac:dyDescent="0.3">
      <c r="B74" s="52" t="s">
        <v>85</v>
      </c>
      <c r="C74" s="52">
        <v>1.0480290317825913</v>
      </c>
    </row>
    <row r="75" spans="2:3" x14ac:dyDescent="0.3">
      <c r="B75" s="52" t="s">
        <v>87</v>
      </c>
      <c r="C75" s="52">
        <v>1.0538837111389663</v>
      </c>
    </row>
    <row r="76" spans="2:3" x14ac:dyDescent="0.3">
      <c r="B76" s="52" t="s">
        <v>62</v>
      </c>
      <c r="C76" s="52">
        <v>1.0658609229413234</v>
      </c>
    </row>
    <row r="77" spans="2:3" x14ac:dyDescent="0.3">
      <c r="B77" s="52" t="s">
        <v>71</v>
      </c>
      <c r="C77" s="52">
        <v>1.0717178957825104</v>
      </c>
    </row>
    <row r="78" spans="2:3" x14ac:dyDescent="0.3">
      <c r="B78" s="52" t="s">
        <v>67</v>
      </c>
      <c r="C78" s="52">
        <v>1.0827297100545656</v>
      </c>
    </row>
    <row r="79" spans="2:3" x14ac:dyDescent="0.3">
      <c r="B79" s="52" t="s">
        <v>63</v>
      </c>
      <c r="C79" s="52">
        <v>1.0858552708276421</v>
      </c>
    </row>
    <row r="80" spans="2:3" x14ac:dyDescent="0.3">
      <c r="B80" s="52" t="s">
        <v>64</v>
      </c>
      <c r="C80" s="52">
        <v>1.1416465625947658</v>
      </c>
    </row>
    <row r="81" spans="2:3" x14ac:dyDescent="0.3">
      <c r="B81" s="52" t="s">
        <v>78</v>
      </c>
      <c r="C81" s="52">
        <v>1.1447291884800652</v>
      </c>
    </row>
    <row r="82" spans="2:3" x14ac:dyDescent="0.3">
      <c r="B82" s="52" t="s">
        <v>82</v>
      </c>
      <c r="C82" s="52">
        <v>1.2482901300876876</v>
      </c>
    </row>
    <row r="83" spans="2:3" x14ac:dyDescent="0.3">
      <c r="B83" s="52" t="s">
        <v>73</v>
      </c>
      <c r="C83" s="52">
        <v>1.274427540517427</v>
      </c>
    </row>
    <row r="84" spans="2:3" x14ac:dyDescent="0.3">
      <c r="B84" s="52" t="s">
        <v>65</v>
      </c>
      <c r="C84" s="52">
        <v>1.3114568215644691</v>
      </c>
    </row>
    <row r="85" spans="2:3" x14ac:dyDescent="0.3">
      <c r="B85" s="52" t="s">
        <v>90</v>
      </c>
      <c r="C85" s="52">
        <v>1.3824895106604631</v>
      </c>
    </row>
    <row r="86" spans="2:3" x14ac:dyDescent="0.3">
      <c r="B86" s="52" t="s">
        <v>79</v>
      </c>
      <c r="C86" s="52">
        <v>1.4460448745839753</v>
      </c>
    </row>
    <row r="87" spans="2:3" x14ac:dyDescent="0.3">
      <c r="B87" s="52" t="s">
        <v>76</v>
      </c>
      <c r="C87" s="52">
        <v>1.6282571003434501</v>
      </c>
    </row>
    <row r="88" spans="2:3" x14ac:dyDescent="0.3">
      <c r="B88" s="52" t="s">
        <v>77</v>
      </c>
      <c r="C88" s="52">
        <v>1.6745116259699582</v>
      </c>
    </row>
    <row r="89" spans="2:3" x14ac:dyDescent="0.3">
      <c r="B89" s="52" t="s">
        <v>83</v>
      </c>
      <c r="C89" s="52">
        <v>1.6875727768654343</v>
      </c>
    </row>
    <row r="90" spans="2:3" x14ac:dyDescent="0.3">
      <c r="B90" s="52" t="s">
        <v>69</v>
      </c>
      <c r="C90" s="52">
        <v>1.8396963154260531</v>
      </c>
    </row>
    <row r="91" spans="2:3" x14ac:dyDescent="0.3">
      <c r="B91" s="52" t="s">
        <v>89</v>
      </c>
      <c r="C91" s="52">
        <v>1.8483125798041573</v>
      </c>
    </row>
    <row r="92" spans="2:3" x14ac:dyDescent="0.3">
      <c r="B92" s="52" t="s">
        <v>80</v>
      </c>
      <c r="C92" s="52">
        <v>2.1216228063410041</v>
      </c>
    </row>
    <row r="93" spans="2:3" x14ac:dyDescent="0.3">
      <c r="B93" s="52" t="s">
        <v>74</v>
      </c>
      <c r="C93" s="52">
        <v>2.3413138935682682</v>
      </c>
    </row>
    <row r="94" spans="2:3" x14ac:dyDescent="0.3">
      <c r="B94" s="52" t="s">
        <v>88</v>
      </c>
      <c r="C94" s="52">
        <v>2.636776382668792</v>
      </c>
    </row>
    <row r="95" spans="2:3" x14ac:dyDescent="0.3">
      <c r="B95" s="52" t="s">
        <v>86</v>
      </c>
      <c r="C95" s="52">
        <v>3.0746973028736373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473B-BF80-4EC2-B0C4-9505C8EA0D13}">
  <dimension ref="A1:P80"/>
  <sheetViews>
    <sheetView topLeftCell="A52" workbookViewId="0">
      <selection activeCell="K72" sqref="K72"/>
    </sheetView>
  </sheetViews>
  <sheetFormatPr defaultRowHeight="14.4" x14ac:dyDescent="0.3"/>
  <cols>
    <col min="4" max="4" width="18.88671875" customWidth="1"/>
    <col min="5" max="5" width="19.88671875" customWidth="1"/>
    <col min="6" max="6" width="27.33203125" customWidth="1"/>
    <col min="7" max="7" width="32.33203125" customWidth="1"/>
    <col min="8" max="8" width="26.6640625" customWidth="1"/>
    <col min="11" max="11" width="22.6640625" customWidth="1"/>
  </cols>
  <sheetData>
    <row r="1" spans="4:13" x14ac:dyDescent="0.3">
      <c r="G1" s="48"/>
      <c r="H1" s="48"/>
      <c r="I1" s="49"/>
      <c r="J1" s="50"/>
    </row>
    <row r="2" spans="4:13" x14ac:dyDescent="0.3">
      <c r="G2" s="48"/>
      <c r="H2" s="48"/>
      <c r="I2" s="49"/>
      <c r="J2" s="50"/>
    </row>
    <row r="3" spans="4:13" x14ac:dyDescent="0.3">
      <c r="G3" s="48"/>
      <c r="H3" s="48"/>
      <c r="I3" s="49"/>
      <c r="J3" s="50"/>
    </row>
    <row r="4" spans="4:13" x14ac:dyDescent="0.3">
      <c r="G4" s="48"/>
      <c r="H4" s="48"/>
      <c r="I4" s="49"/>
      <c r="J4" s="50"/>
    </row>
    <row r="5" spans="4:13" x14ac:dyDescent="0.3">
      <c r="G5" s="48"/>
      <c r="H5" s="48"/>
      <c r="I5" s="49"/>
      <c r="J5" s="50"/>
    </row>
    <row r="6" spans="4:13" x14ac:dyDescent="0.3">
      <c r="G6" s="48"/>
      <c r="H6" s="48"/>
      <c r="I6" s="49"/>
      <c r="J6" s="50"/>
    </row>
    <row r="7" spans="4:13" x14ac:dyDescent="0.3">
      <c r="G7" s="48"/>
      <c r="H7" s="48"/>
      <c r="I7" s="49"/>
      <c r="J7" s="50"/>
    </row>
    <row r="8" spans="4:13" x14ac:dyDescent="0.3">
      <c r="G8" s="48"/>
      <c r="H8" s="48"/>
      <c r="I8" s="49"/>
      <c r="J8" s="50"/>
    </row>
    <row r="9" spans="4:13" x14ac:dyDescent="0.3">
      <c r="G9" s="48"/>
      <c r="H9" s="48"/>
      <c r="I9" s="49"/>
      <c r="J9" s="50"/>
    </row>
    <row r="10" spans="4:13" x14ac:dyDescent="0.3">
      <c r="G10" s="48"/>
      <c r="H10" s="48"/>
      <c r="I10" s="49"/>
      <c r="J10" s="50"/>
    </row>
    <row r="11" spans="4:13" ht="21" x14ac:dyDescent="0.4">
      <c r="D11" s="103" t="s">
        <v>94</v>
      </c>
      <c r="E11" s="103"/>
      <c r="F11" s="103"/>
      <c r="G11" s="48"/>
      <c r="H11" s="48"/>
      <c r="I11" s="49"/>
      <c r="J11" s="50"/>
    </row>
    <row r="12" spans="4:13" x14ac:dyDescent="0.3">
      <c r="G12" s="48"/>
      <c r="H12" s="48"/>
      <c r="I12" s="49"/>
      <c r="J12" s="50"/>
    </row>
    <row r="13" spans="4:13" x14ac:dyDescent="0.3">
      <c r="G13" s="48"/>
      <c r="H13" s="48"/>
      <c r="I13" s="49"/>
      <c r="J13" s="50"/>
    </row>
    <row r="14" spans="4:13" ht="18" x14ac:dyDescent="0.35">
      <c r="D14" s="1" t="s">
        <v>95</v>
      </c>
      <c r="E14" s="1" t="s">
        <v>96</v>
      </c>
      <c r="F14" s="1" t="s">
        <v>97</v>
      </c>
      <c r="G14" s="2" t="s">
        <v>98</v>
      </c>
      <c r="H14" s="2" t="s">
        <v>99</v>
      </c>
      <c r="I14" s="3" t="s">
        <v>100</v>
      </c>
      <c r="J14" s="4" t="s">
        <v>101</v>
      </c>
      <c r="K14" s="5" t="s">
        <v>102</v>
      </c>
      <c r="L14" s="4" t="s">
        <v>103</v>
      </c>
    </row>
    <row r="15" spans="4:13" ht="21.6" thickBot="1" x14ac:dyDescent="0.45">
      <c r="D15" s="6" t="s">
        <v>61</v>
      </c>
      <c r="E15" s="104" t="s">
        <v>104</v>
      </c>
      <c r="F15" s="105"/>
      <c r="G15" s="105"/>
      <c r="H15" s="105"/>
      <c r="I15" s="105"/>
      <c r="J15" s="105"/>
      <c r="K15" s="105"/>
      <c r="L15" s="106"/>
      <c r="M15" t="s">
        <v>105</v>
      </c>
    </row>
    <row r="16" spans="4:13" x14ac:dyDescent="0.3">
      <c r="D16" s="76" t="s">
        <v>62</v>
      </c>
      <c r="E16" s="7">
        <v>1</v>
      </c>
      <c r="F16" s="7" t="s">
        <v>49</v>
      </c>
      <c r="G16" s="8">
        <v>1336880048433</v>
      </c>
      <c r="H16" s="95">
        <f>SUM(G16:G18)</f>
        <v>2621918389082</v>
      </c>
      <c r="I16" s="98">
        <v>9770</v>
      </c>
      <c r="J16" s="101">
        <f>I16/(H16/1000000000)</f>
        <v>3.7262792162729079</v>
      </c>
      <c r="K16">
        <v>1.8869210021645235</v>
      </c>
      <c r="L16" s="72">
        <f>I16/((G16/1000000000/K16)+(G17/1000000000/K17)+(G18/1000000000/K18))</f>
        <v>7.7927449215536591</v>
      </c>
    </row>
    <row r="17" spans="4:16" x14ac:dyDescent="0.3">
      <c r="D17" s="77"/>
      <c r="E17" s="9">
        <v>2</v>
      </c>
      <c r="F17" s="9" t="s">
        <v>50</v>
      </c>
      <c r="G17" s="10">
        <v>485943847689</v>
      </c>
      <c r="H17" s="96"/>
      <c r="I17" s="99"/>
      <c r="J17" s="71"/>
      <c r="K17">
        <v>2.6835497873292704</v>
      </c>
      <c r="L17" s="73"/>
    </row>
    <row r="18" spans="4:16" ht="15" thickBot="1" x14ac:dyDescent="0.35">
      <c r="D18" s="107"/>
      <c r="E18" s="12">
        <v>3</v>
      </c>
      <c r="F18" s="12" t="s">
        <v>51</v>
      </c>
      <c r="G18" s="13">
        <v>799094492960</v>
      </c>
      <c r="H18" s="108"/>
      <c r="I18" s="109"/>
      <c r="J18" s="110"/>
      <c r="K18">
        <v>2.1944125936485226</v>
      </c>
      <c r="L18" s="73"/>
    </row>
    <row r="19" spans="4:16" x14ac:dyDescent="0.3">
      <c r="D19" s="76" t="s">
        <v>63</v>
      </c>
      <c r="E19" s="14">
        <v>1</v>
      </c>
      <c r="F19" s="14" t="s">
        <v>14</v>
      </c>
      <c r="G19" s="15">
        <v>528828935089</v>
      </c>
      <c r="H19" s="79">
        <f>SUM(G19:G24)</f>
        <v>3033921720842</v>
      </c>
      <c r="I19" s="82">
        <v>9650</v>
      </c>
      <c r="J19" s="87">
        <f>I19/(H19/1000000000)</f>
        <v>3.180701708191024</v>
      </c>
      <c r="K19">
        <v>1.4789427928951453</v>
      </c>
      <c r="L19" s="72">
        <f>I19/((G19/1000000000/K19)+(G20/1000000000/K20)+(G21/1000000000/K21)+(G22/1000000000/K22)+(G23/1000000000/K23)+(G24/1000000000/K24))</f>
        <v>5.8754333780644785</v>
      </c>
    </row>
    <row r="20" spans="4:16" x14ac:dyDescent="0.3">
      <c r="D20" s="77"/>
      <c r="E20" s="9">
        <v>2</v>
      </c>
      <c r="F20" s="9" t="s">
        <v>9</v>
      </c>
      <c r="G20" s="16">
        <v>197935867524</v>
      </c>
      <c r="H20" s="80"/>
      <c r="I20" s="70"/>
      <c r="J20" s="89"/>
      <c r="K20">
        <v>2.1039949513038936</v>
      </c>
      <c r="L20" s="73"/>
    </row>
    <row r="21" spans="4:16" x14ac:dyDescent="0.3">
      <c r="D21" s="77"/>
      <c r="E21" s="9">
        <v>3</v>
      </c>
      <c r="F21" s="9" t="s">
        <v>12</v>
      </c>
      <c r="G21" s="16">
        <v>349230042356</v>
      </c>
      <c r="H21" s="80"/>
      <c r="I21" s="70"/>
      <c r="J21" s="89"/>
      <c r="K21">
        <v>2.5312505410546384</v>
      </c>
      <c r="L21" s="73"/>
    </row>
    <row r="22" spans="4:16" x14ac:dyDescent="0.3">
      <c r="D22" s="93"/>
      <c r="E22" s="17">
        <v>4</v>
      </c>
      <c r="F22" s="17" t="s">
        <v>13</v>
      </c>
      <c r="G22" s="16">
        <v>634304301167</v>
      </c>
      <c r="H22" s="80"/>
      <c r="I22" s="70"/>
      <c r="J22" s="89"/>
      <c r="K22">
        <v>1.6373057352859268</v>
      </c>
      <c r="L22" s="73"/>
    </row>
    <row r="23" spans="4:16" x14ac:dyDescent="0.3">
      <c r="D23" s="93"/>
      <c r="E23" s="9">
        <v>5</v>
      </c>
      <c r="F23" s="9" t="s">
        <v>11</v>
      </c>
      <c r="G23" s="16">
        <v>907436705387</v>
      </c>
      <c r="H23" s="80"/>
      <c r="I23" s="70"/>
      <c r="J23" s="89"/>
      <c r="K23">
        <v>2.2424047744594131</v>
      </c>
      <c r="L23" s="73"/>
    </row>
    <row r="24" spans="4:16" ht="15" thickBot="1" x14ac:dyDescent="0.35">
      <c r="D24" s="78"/>
      <c r="E24" s="18">
        <v>6</v>
      </c>
      <c r="F24" s="18" t="s">
        <v>10</v>
      </c>
      <c r="G24" s="19">
        <v>416185869319</v>
      </c>
      <c r="H24" s="81"/>
      <c r="I24" s="83"/>
      <c r="J24" s="88"/>
      <c r="K24">
        <v>1.596186861142207</v>
      </c>
      <c r="L24" s="94"/>
      <c r="O24">
        <v>1.1682125748138601</v>
      </c>
      <c r="P24" t="s">
        <v>6</v>
      </c>
    </row>
    <row r="25" spans="4:16" x14ac:dyDescent="0.3">
      <c r="D25" s="76" t="s">
        <v>64</v>
      </c>
      <c r="E25" s="20">
        <v>1</v>
      </c>
      <c r="F25" s="20" t="s">
        <v>21</v>
      </c>
      <c r="G25" s="8">
        <v>85762263121</v>
      </c>
      <c r="H25" s="95">
        <f>SUM(G25:G33)</f>
        <v>1241193071612</v>
      </c>
      <c r="I25" s="98">
        <v>8050</v>
      </c>
      <c r="J25" s="101">
        <f>I25/(H25/1000000000)</f>
        <v>6.4856952428400678</v>
      </c>
      <c r="K25">
        <v>1.5281091492369461</v>
      </c>
      <c r="L25" s="74">
        <f>I25/((G25/1000000000/K25)+(G26/1000000000/K26)+(G27/1000000000/K27)+(G28/1000000000/K28)+(G29/1000000000/K29)+(G30/1000000000/K30)+(G31/1000000000/K31)+(G32/1000000000/K32)+(G33/1000000000/K33))</f>
        <v>10.626204133769804</v>
      </c>
      <c r="O25">
        <v>1.3103804498811946</v>
      </c>
      <c r="P25" t="s">
        <v>7</v>
      </c>
    </row>
    <row r="26" spans="4:16" x14ac:dyDescent="0.3">
      <c r="D26" s="77"/>
      <c r="E26" s="21">
        <v>2</v>
      </c>
      <c r="F26" s="21" t="s">
        <v>22</v>
      </c>
      <c r="G26" s="22">
        <v>170110679749</v>
      </c>
      <c r="H26" s="96"/>
      <c r="I26" s="99"/>
      <c r="J26" s="71"/>
      <c r="K26">
        <v>1.8236413622971044</v>
      </c>
      <c r="L26" s="90"/>
      <c r="O26">
        <v>3.1698002994083576</v>
      </c>
      <c r="P26" t="s">
        <v>8</v>
      </c>
    </row>
    <row r="27" spans="4:16" x14ac:dyDescent="0.3">
      <c r="D27" s="77"/>
      <c r="E27" s="9">
        <v>3</v>
      </c>
      <c r="F27" s="9" t="s">
        <v>29</v>
      </c>
      <c r="G27" s="22">
        <v>145000257157</v>
      </c>
      <c r="H27" s="96"/>
      <c r="I27" s="99"/>
      <c r="J27" s="71"/>
      <c r="K27">
        <v>1.5782080571515582</v>
      </c>
      <c r="L27" s="90"/>
      <c r="O27">
        <v>2.1039949513038936</v>
      </c>
      <c r="P27" t="s">
        <v>9</v>
      </c>
    </row>
    <row r="28" spans="4:16" x14ac:dyDescent="0.3">
      <c r="D28" s="77"/>
      <c r="E28" s="9">
        <v>4</v>
      </c>
      <c r="F28" s="9" t="s">
        <v>23</v>
      </c>
      <c r="G28" s="10">
        <v>107364702506</v>
      </c>
      <c r="H28" s="96"/>
      <c r="I28" s="99"/>
      <c r="J28" s="71"/>
      <c r="K28">
        <v>1.604163872488529</v>
      </c>
      <c r="L28" s="90"/>
      <c r="O28">
        <v>1.596186861142207</v>
      </c>
      <c r="P28" t="s">
        <v>10</v>
      </c>
    </row>
    <row r="29" spans="4:16" x14ac:dyDescent="0.3">
      <c r="D29" s="77"/>
      <c r="E29" s="21">
        <v>5</v>
      </c>
      <c r="F29" s="21" t="s">
        <v>24</v>
      </c>
      <c r="G29" s="10">
        <v>118960836281</v>
      </c>
      <c r="H29" s="96"/>
      <c r="I29" s="99"/>
      <c r="J29" s="71"/>
      <c r="K29">
        <v>1.6474008895456529</v>
      </c>
      <c r="L29" s="90"/>
      <c r="O29">
        <v>2.2424047744594131</v>
      </c>
      <c r="P29" t="s">
        <v>11</v>
      </c>
    </row>
    <row r="30" spans="4:16" x14ac:dyDescent="0.3">
      <c r="D30" s="77"/>
      <c r="E30" s="9">
        <v>6</v>
      </c>
      <c r="F30" s="9" t="s">
        <v>25</v>
      </c>
      <c r="G30" s="10">
        <v>161461896947</v>
      </c>
      <c r="H30" s="96"/>
      <c r="I30" s="99"/>
      <c r="J30" s="71"/>
      <c r="K30">
        <v>1.5775757869382594</v>
      </c>
      <c r="L30" s="90"/>
      <c r="O30">
        <v>2.5312505410546384</v>
      </c>
      <c r="P30" t="s">
        <v>12</v>
      </c>
    </row>
    <row r="31" spans="4:16" x14ac:dyDescent="0.3">
      <c r="D31" s="77"/>
      <c r="E31" s="21">
        <v>7</v>
      </c>
      <c r="F31" s="21" t="s">
        <v>26</v>
      </c>
      <c r="G31" s="10">
        <v>203545611460</v>
      </c>
      <c r="H31" s="96"/>
      <c r="I31" s="99"/>
      <c r="J31" s="71"/>
      <c r="K31">
        <v>1.490877895187241</v>
      </c>
      <c r="L31" s="90"/>
      <c r="O31">
        <v>1.6373057352859268</v>
      </c>
      <c r="P31" t="s">
        <v>13</v>
      </c>
    </row>
    <row r="32" spans="4:16" x14ac:dyDescent="0.3">
      <c r="D32" s="77"/>
      <c r="E32" s="21">
        <v>8</v>
      </c>
      <c r="F32" s="21" t="s">
        <v>27</v>
      </c>
      <c r="G32" s="22">
        <v>183165290444</v>
      </c>
      <c r="H32" s="96"/>
      <c r="I32" s="99"/>
      <c r="J32" s="71"/>
      <c r="K32">
        <v>1.7975419594578319</v>
      </c>
      <c r="L32" s="90"/>
      <c r="O32">
        <v>1.4789427928951453</v>
      </c>
      <c r="P32" t="s">
        <v>14</v>
      </c>
    </row>
    <row r="33" spans="4:16" ht="15" thickBot="1" x14ac:dyDescent="0.35">
      <c r="D33" s="78"/>
      <c r="E33" s="23">
        <v>9</v>
      </c>
      <c r="F33" s="23" t="s">
        <v>28</v>
      </c>
      <c r="G33" s="24">
        <v>65821533947</v>
      </c>
      <c r="H33" s="97"/>
      <c r="I33" s="100"/>
      <c r="J33" s="102"/>
      <c r="K33">
        <v>1.8098901402602126</v>
      </c>
      <c r="L33" s="75"/>
      <c r="O33">
        <v>4.2761605056711955</v>
      </c>
      <c r="P33" t="s">
        <v>15</v>
      </c>
    </row>
    <row r="34" spans="4:16" ht="18.600000000000001" thickBot="1" x14ac:dyDescent="0.35">
      <c r="D34" s="25" t="s">
        <v>65</v>
      </c>
      <c r="E34" s="26">
        <v>1</v>
      </c>
      <c r="F34" s="26" t="s">
        <v>45</v>
      </c>
      <c r="G34" s="27">
        <v>286763190074</v>
      </c>
      <c r="H34" s="27">
        <v>286763190074</v>
      </c>
      <c r="I34" s="28">
        <v>9120</v>
      </c>
      <c r="J34" s="29">
        <f>I34/(H34/1000000000)</f>
        <v>31.803245031716099</v>
      </c>
      <c r="K34">
        <v>0.58615949243969256</v>
      </c>
      <c r="L34" s="30">
        <f>I34/((G34/1000000000/K34))</f>
        <v>18.641773965725882</v>
      </c>
      <c r="O34">
        <v>3.995223598146366</v>
      </c>
      <c r="P34" t="s">
        <v>16</v>
      </c>
    </row>
    <row r="35" spans="4:16" x14ac:dyDescent="0.3">
      <c r="D35" s="76" t="s">
        <v>66</v>
      </c>
      <c r="E35" s="14">
        <v>1</v>
      </c>
      <c r="F35" s="14" t="s">
        <v>31</v>
      </c>
      <c r="G35" s="15">
        <v>266743806875</v>
      </c>
      <c r="H35" s="79">
        <f>SUM(G35:G39)</f>
        <v>1991041526174</v>
      </c>
      <c r="I35" s="82">
        <v>10490</v>
      </c>
      <c r="J35" s="87">
        <f>I35/(H35/1000000000)</f>
        <v>5.2685993044844528</v>
      </c>
      <c r="K35">
        <v>1.7834660188551104</v>
      </c>
      <c r="L35" s="74">
        <f>I35/((G35/1000000000/K35)+(G36/1000000000/K36)+(G37/1000000000/K37)+(G37/1000000000/K37)+(G38/1000000000/K38)+(G39/1000000000/K39))</f>
        <v>8.4080436768086511</v>
      </c>
      <c r="O35">
        <v>2.8391991781226102</v>
      </c>
      <c r="P35" t="s">
        <v>17</v>
      </c>
    </row>
    <row r="36" spans="4:16" x14ac:dyDescent="0.3">
      <c r="D36" s="77"/>
      <c r="E36" s="9">
        <v>2</v>
      </c>
      <c r="F36" s="9" t="s">
        <v>32</v>
      </c>
      <c r="G36" s="16">
        <v>716198135199</v>
      </c>
      <c r="H36" s="80"/>
      <c r="I36" s="70"/>
      <c r="J36" s="89"/>
      <c r="K36">
        <v>1.863239290072356</v>
      </c>
      <c r="L36" s="90"/>
      <c r="O36">
        <v>3.7028711542071719</v>
      </c>
      <c r="P36" t="s">
        <v>18</v>
      </c>
    </row>
    <row r="37" spans="4:16" x14ac:dyDescent="0.3">
      <c r="D37" s="77"/>
      <c r="E37" s="9">
        <v>3</v>
      </c>
      <c r="F37" s="9" t="s">
        <v>33</v>
      </c>
      <c r="G37" s="16">
        <v>350698994773</v>
      </c>
      <c r="H37" s="80"/>
      <c r="I37" s="70"/>
      <c r="J37" s="89"/>
      <c r="K37">
        <v>1.8703463388519956</v>
      </c>
      <c r="L37" s="90"/>
      <c r="O37">
        <v>4.7056347394215434</v>
      </c>
      <c r="P37" t="s">
        <v>19</v>
      </c>
    </row>
    <row r="38" spans="4:16" x14ac:dyDescent="0.3">
      <c r="D38" s="77"/>
      <c r="E38" s="9">
        <v>4</v>
      </c>
      <c r="F38" s="9" t="s">
        <v>34</v>
      </c>
      <c r="G38" s="16">
        <v>269619527680</v>
      </c>
      <c r="H38" s="80"/>
      <c r="I38" s="70"/>
      <c r="J38" s="89"/>
      <c r="K38">
        <v>1.8784355820915251</v>
      </c>
      <c r="L38" s="90"/>
      <c r="O38">
        <v>4.4977905876410551</v>
      </c>
      <c r="P38" t="s">
        <v>20</v>
      </c>
    </row>
    <row r="39" spans="4:16" ht="15" thickBot="1" x14ac:dyDescent="0.35">
      <c r="D39" s="78"/>
      <c r="E39" s="31">
        <v>5</v>
      </c>
      <c r="F39" s="31" t="s">
        <v>35</v>
      </c>
      <c r="G39" s="19">
        <v>387781061647</v>
      </c>
      <c r="H39" s="81"/>
      <c r="I39" s="83"/>
      <c r="J39" s="88"/>
      <c r="K39">
        <v>1.9873683726130429</v>
      </c>
      <c r="L39" s="75"/>
      <c r="O39">
        <v>1.5281091492369461</v>
      </c>
      <c r="P39" t="s">
        <v>21</v>
      </c>
    </row>
    <row r="40" spans="4:16" x14ac:dyDescent="0.3">
      <c r="D40" s="76" t="s">
        <v>67</v>
      </c>
      <c r="E40" s="14">
        <v>1</v>
      </c>
      <c r="F40" s="14" t="s">
        <v>40</v>
      </c>
      <c r="G40" s="15">
        <v>1225711258147</v>
      </c>
      <c r="H40" s="91">
        <f>SUM(G40:G41)</f>
        <v>3799491209371</v>
      </c>
      <c r="I40" s="82">
        <v>9330</v>
      </c>
      <c r="J40" s="87">
        <f>I40/(H40/1000000000)</f>
        <v>2.4555919426760742</v>
      </c>
      <c r="K40">
        <v>4.482086490529392</v>
      </c>
      <c r="L40" s="74">
        <f>I40/((G40/1000000000/K40)+(G41/1000000000/K41))</f>
        <v>10.010060361109669</v>
      </c>
      <c r="O40">
        <v>1.8236413622971044</v>
      </c>
      <c r="P40" t="s">
        <v>22</v>
      </c>
    </row>
    <row r="41" spans="4:16" ht="15" thickBot="1" x14ac:dyDescent="0.35">
      <c r="D41" s="78"/>
      <c r="E41" s="31">
        <v>2</v>
      </c>
      <c r="F41" s="31" t="s">
        <v>41</v>
      </c>
      <c r="G41" s="19">
        <v>2573779951224</v>
      </c>
      <c r="H41" s="92"/>
      <c r="I41" s="83"/>
      <c r="J41" s="88"/>
      <c r="K41">
        <v>3.9079952852160802</v>
      </c>
      <c r="L41" s="75"/>
      <c r="O41">
        <v>1.604163872488529</v>
      </c>
      <c r="P41" t="s">
        <v>23</v>
      </c>
    </row>
    <row r="42" spans="4:16" ht="18.600000000000001" thickBot="1" x14ac:dyDescent="0.35">
      <c r="D42" s="25" t="s">
        <v>68</v>
      </c>
      <c r="E42" s="26">
        <v>1</v>
      </c>
      <c r="F42" s="26" t="s">
        <v>53</v>
      </c>
      <c r="G42" s="27">
        <v>2870324786576</v>
      </c>
      <c r="H42" s="27">
        <v>2870324786576</v>
      </c>
      <c r="I42" s="28">
        <v>12100</v>
      </c>
      <c r="J42" s="29">
        <f>I42/(H42/1000000000)</f>
        <v>4.2155508173115299</v>
      </c>
      <c r="K42">
        <v>2.1051005892977233</v>
      </c>
      <c r="L42" s="30">
        <f>I42/((G42/1000000000/K42))</f>
        <v>8.8741585097370024</v>
      </c>
      <c r="O42">
        <v>1.6474008895456529</v>
      </c>
      <c r="P42" t="s">
        <v>24</v>
      </c>
    </row>
    <row r="43" spans="4:16" ht="18.600000000000001" thickBot="1" x14ac:dyDescent="0.35">
      <c r="D43" s="25" t="s">
        <v>69</v>
      </c>
      <c r="E43" s="26">
        <v>1</v>
      </c>
      <c r="F43" s="26" t="s">
        <v>44</v>
      </c>
      <c r="G43" s="27">
        <v>1228470882964</v>
      </c>
      <c r="H43" s="27">
        <v>1228470882964</v>
      </c>
      <c r="I43" s="28">
        <v>20720</v>
      </c>
      <c r="J43" s="29">
        <f>I43/(H43/1000000000)</f>
        <v>16.866496623841584</v>
      </c>
      <c r="K43">
        <v>0.93993589042978931</v>
      </c>
      <c r="L43" s="30">
        <f>I43/((G43/1000000000/K43))</f>
        <v>15.853425522561576</v>
      </c>
      <c r="O43">
        <v>1.5775757869382594</v>
      </c>
      <c r="P43" t="s">
        <v>25</v>
      </c>
    </row>
    <row r="44" spans="4:16" x14ac:dyDescent="0.3">
      <c r="D44" s="76" t="s">
        <v>70</v>
      </c>
      <c r="E44" s="14">
        <v>1</v>
      </c>
      <c r="F44" s="14" t="s">
        <v>37</v>
      </c>
      <c r="G44" s="15">
        <v>598424479704</v>
      </c>
      <c r="H44" s="79">
        <f>SUM(G44:G46)</f>
        <v>5665833559406</v>
      </c>
      <c r="I44" s="82">
        <v>22130</v>
      </c>
      <c r="J44" s="84">
        <f>I44/(H44/1000000000)</f>
        <v>3.9058683542267851</v>
      </c>
      <c r="K44">
        <v>3.0079533439983681</v>
      </c>
      <c r="L44" s="72">
        <f>I44/((G44/1000000000/K44)+(G45/1000000000/K45)+(G46/1000000000/K46))</f>
        <v>14.231147434056743</v>
      </c>
      <c r="O44">
        <v>1.490877895187241</v>
      </c>
      <c r="P44" t="s">
        <v>26</v>
      </c>
    </row>
    <row r="45" spans="4:16" x14ac:dyDescent="0.3">
      <c r="D45" s="77"/>
      <c r="E45" s="17">
        <v>2</v>
      </c>
      <c r="F45" s="17" t="s">
        <v>38</v>
      </c>
      <c r="G45" s="16">
        <v>499395511962</v>
      </c>
      <c r="H45" s="80"/>
      <c r="I45" s="70"/>
      <c r="J45" s="85"/>
      <c r="K45">
        <v>3.5387200116798949</v>
      </c>
      <c r="L45" s="73"/>
      <c r="O45">
        <v>1.7975419594578319</v>
      </c>
      <c r="P45" t="s">
        <v>27</v>
      </c>
    </row>
    <row r="46" spans="4:16" ht="15" thickBot="1" x14ac:dyDescent="0.35">
      <c r="D46" s="78"/>
      <c r="E46" s="33">
        <v>3</v>
      </c>
      <c r="F46" s="33" t="s">
        <v>39</v>
      </c>
      <c r="G46" s="19">
        <v>4568013567740</v>
      </c>
      <c r="H46" s="81"/>
      <c r="I46" s="83"/>
      <c r="J46" s="86"/>
      <c r="K46">
        <v>3.7597774013632246</v>
      </c>
      <c r="L46" s="73"/>
      <c r="O46">
        <v>1.8098901402602126</v>
      </c>
      <c r="P46" t="s">
        <v>28</v>
      </c>
    </row>
    <row r="47" spans="4:16" ht="18.600000000000001" thickBot="1" x14ac:dyDescent="0.35">
      <c r="D47" s="25" t="s">
        <v>71</v>
      </c>
      <c r="E47" s="26">
        <v>1</v>
      </c>
      <c r="F47" s="26" t="s">
        <v>48</v>
      </c>
      <c r="G47" s="27">
        <v>596700550884</v>
      </c>
      <c r="H47" s="27">
        <v>596700550884</v>
      </c>
      <c r="I47" s="28">
        <v>6250</v>
      </c>
      <c r="J47" s="29">
        <f>I47/(H47/1000000000)</f>
        <v>10.474265510130248</v>
      </c>
      <c r="K47">
        <v>0.86828313304032156</v>
      </c>
      <c r="L47" s="30">
        <f>I47/((G47/1000000000/K47))</f>
        <v>9.094628073432073</v>
      </c>
      <c r="O47">
        <v>1.5782080571515582</v>
      </c>
      <c r="P47" t="s">
        <v>29</v>
      </c>
    </row>
    <row r="48" spans="4:16" x14ac:dyDescent="0.3">
      <c r="D48" s="76" t="s">
        <v>72</v>
      </c>
      <c r="E48" s="14">
        <v>1</v>
      </c>
      <c r="F48" s="14" t="s">
        <v>7</v>
      </c>
      <c r="G48" s="15">
        <v>719326249157</v>
      </c>
      <c r="H48" s="79">
        <f>SUM(G48:G49)</f>
        <v>1065237477766</v>
      </c>
      <c r="I48" s="82">
        <v>7020</v>
      </c>
      <c r="J48" s="87">
        <f>I48/(H48/1000000000)</f>
        <v>6.5900798146177113</v>
      </c>
      <c r="K48">
        <v>1.3103804498811946</v>
      </c>
      <c r="L48" s="74">
        <f>I48/((G48/1000000000/K48)+(G49/1000000000/K49))</f>
        <v>8.3072246846282987</v>
      </c>
      <c r="O48">
        <v>3.2049526681466451</v>
      </c>
      <c r="P48" t="s">
        <v>30</v>
      </c>
    </row>
    <row r="49" spans="4:16" ht="15" thickBot="1" x14ac:dyDescent="0.35">
      <c r="D49" s="78"/>
      <c r="E49" s="31">
        <v>2</v>
      </c>
      <c r="F49" s="31" t="s">
        <v>6</v>
      </c>
      <c r="G49" s="19">
        <v>345911228609</v>
      </c>
      <c r="H49" s="81"/>
      <c r="I49" s="83"/>
      <c r="J49" s="88"/>
      <c r="K49">
        <v>1.1682125748138601</v>
      </c>
      <c r="L49" s="75"/>
      <c r="O49">
        <v>1.7834660188551104</v>
      </c>
      <c r="P49" t="s">
        <v>31</v>
      </c>
    </row>
    <row r="50" spans="4:16" ht="18.600000000000001" thickBot="1" x14ac:dyDescent="0.35">
      <c r="D50" s="34" t="s">
        <v>73</v>
      </c>
      <c r="E50" s="35">
        <v>1</v>
      </c>
      <c r="F50" s="35" t="s">
        <v>59</v>
      </c>
      <c r="G50" s="36">
        <v>1012616257524</v>
      </c>
      <c r="H50" s="36">
        <v>1012616257524</v>
      </c>
      <c r="I50" s="37">
        <v>6900</v>
      </c>
      <c r="J50" s="32">
        <f>I50/(H50/1000000000)</f>
        <v>6.8140324123094214</v>
      </c>
      <c r="K50">
        <v>1.8807562596349319</v>
      </c>
      <c r="L50" s="30">
        <f>I50/((G50/1000000000/K50))</f>
        <v>12.815534112806258</v>
      </c>
      <c r="O50">
        <v>1.863239290072356</v>
      </c>
      <c r="P50" t="s">
        <v>32</v>
      </c>
    </row>
    <row r="51" spans="4:16" ht="18" x14ac:dyDescent="0.35">
      <c r="D51" s="38" t="s">
        <v>106</v>
      </c>
      <c r="E51" s="64"/>
      <c r="F51" s="65"/>
      <c r="G51" s="65"/>
      <c r="H51" s="65"/>
      <c r="I51" s="65"/>
      <c r="J51" s="65"/>
      <c r="K51" s="66"/>
      <c r="L51" s="39">
        <f>GEOMEAN(L16:L50)</f>
        <v>10.331965250810645</v>
      </c>
      <c r="O51">
        <v>1.8703463388519956</v>
      </c>
      <c r="P51" t="s">
        <v>33</v>
      </c>
    </row>
    <row r="52" spans="4:16" ht="21.6" thickBot="1" x14ac:dyDescent="0.45">
      <c r="D52" s="40" t="s">
        <v>107</v>
      </c>
      <c r="E52" s="67"/>
      <c r="F52" s="67"/>
      <c r="G52" s="67"/>
      <c r="H52" s="67"/>
      <c r="I52" s="67"/>
      <c r="J52" s="67"/>
      <c r="K52" s="67"/>
      <c r="L52" s="67"/>
      <c r="O52">
        <v>1.8784355820915251</v>
      </c>
      <c r="P52" t="s">
        <v>34</v>
      </c>
    </row>
    <row r="53" spans="4:16" ht="18.600000000000001" thickBot="1" x14ac:dyDescent="0.35">
      <c r="D53" s="42" t="s">
        <v>74</v>
      </c>
      <c r="E53" s="9">
        <v>1</v>
      </c>
      <c r="F53" s="9" t="s">
        <v>8</v>
      </c>
      <c r="G53" s="16">
        <v>1662419839883</v>
      </c>
      <c r="H53" s="16">
        <v>1662419839883</v>
      </c>
      <c r="I53" s="43">
        <v>13590</v>
      </c>
      <c r="J53" s="11">
        <f>I53/(H53/1000000000)</f>
        <v>8.1748302528418186</v>
      </c>
      <c r="K53">
        <v>3.1698002994083598</v>
      </c>
      <c r="L53" s="30">
        <f>I53/((G53/1000000000/K53))</f>
        <v>25.912579383070515</v>
      </c>
      <c r="O53">
        <v>1.9873683726130429</v>
      </c>
      <c r="P53" t="s">
        <v>35</v>
      </c>
    </row>
    <row r="54" spans="4:16" x14ac:dyDescent="0.3">
      <c r="D54" s="68" t="s">
        <v>75</v>
      </c>
      <c r="E54" s="9">
        <v>1</v>
      </c>
      <c r="F54" s="9" t="s">
        <v>18</v>
      </c>
      <c r="G54" s="16">
        <v>1368261277380</v>
      </c>
      <c r="H54" s="69">
        <f>SUM(G54:G56)</f>
        <v>6812176292745</v>
      </c>
      <c r="I54" s="70">
        <v>19580</v>
      </c>
      <c r="J54" s="71">
        <f>I54/(H54/1000000000)</f>
        <v>2.874265015844172</v>
      </c>
      <c r="K54">
        <v>3.7028711542071719</v>
      </c>
      <c r="L54" s="72">
        <f>I54/((G54/1000000000/K54)+(G55/1000000000/K55)+(G56/1000000000/K56))</f>
        <v>12.478806240402507</v>
      </c>
      <c r="O54">
        <v>2.2200401227707398</v>
      </c>
      <c r="P54" t="s">
        <v>36</v>
      </c>
    </row>
    <row r="55" spans="4:16" x14ac:dyDescent="0.3">
      <c r="D55" s="68"/>
      <c r="E55" s="9">
        <v>2</v>
      </c>
      <c r="F55" s="9" t="s">
        <v>19</v>
      </c>
      <c r="G55" s="16">
        <v>1100427239527</v>
      </c>
      <c r="H55" s="69"/>
      <c r="I55" s="70"/>
      <c r="J55" s="71"/>
      <c r="K55">
        <v>4.7056347394215434</v>
      </c>
      <c r="L55" s="73"/>
      <c r="O55">
        <v>3.0079533439983681</v>
      </c>
      <c r="P55" t="s">
        <v>37</v>
      </c>
    </row>
    <row r="56" spans="4:16" ht="15" thickBot="1" x14ac:dyDescent="0.35">
      <c r="D56" s="68"/>
      <c r="E56" s="17">
        <v>3</v>
      </c>
      <c r="F56" s="17" t="s">
        <v>20</v>
      </c>
      <c r="G56" s="16">
        <v>4343487775838</v>
      </c>
      <c r="H56" s="69"/>
      <c r="I56" s="70"/>
      <c r="J56" s="71"/>
      <c r="K56">
        <v>4.4977905876410604</v>
      </c>
      <c r="L56" s="73"/>
      <c r="O56">
        <v>3.5387200116798949</v>
      </c>
      <c r="P56" t="s">
        <v>38</v>
      </c>
    </row>
    <row r="57" spans="4:16" ht="18.600000000000001" thickBot="1" x14ac:dyDescent="0.35">
      <c r="D57" s="42" t="s">
        <v>76</v>
      </c>
      <c r="E57" s="9">
        <v>1</v>
      </c>
      <c r="F57" s="44" t="s">
        <v>46</v>
      </c>
      <c r="G57" s="16">
        <v>904639118622</v>
      </c>
      <c r="H57" s="16">
        <v>904639118622</v>
      </c>
      <c r="I57" s="41">
        <v>9180</v>
      </c>
      <c r="J57" s="11">
        <f>I57/(H57/1000000000)</f>
        <v>10.147692942997558</v>
      </c>
      <c r="K57">
        <v>1.3226679989708683</v>
      </c>
      <c r="L57" s="30">
        <f>I57/((G57/1000000000/K57))</f>
        <v>13.422028719085382</v>
      </c>
      <c r="O57">
        <v>3.7597774013632246</v>
      </c>
      <c r="P57" t="s">
        <v>39</v>
      </c>
    </row>
    <row r="58" spans="4:16" ht="18.600000000000001" thickBot="1" x14ac:dyDescent="0.35">
      <c r="D58" s="42" t="s">
        <v>77</v>
      </c>
      <c r="E58" s="9">
        <v>1</v>
      </c>
      <c r="F58" s="9" t="s">
        <v>60</v>
      </c>
      <c r="G58" s="16">
        <v>1550802777157</v>
      </c>
      <c r="H58" s="16">
        <v>1550802777157</v>
      </c>
      <c r="I58" s="41">
        <v>9100</v>
      </c>
      <c r="J58" s="11">
        <f t="shared" ref="J58:J64" si="0">I58/(H58/1000000000)</f>
        <v>5.8679286199645073</v>
      </c>
      <c r="K58">
        <v>2.7785619203744996</v>
      </c>
      <c r="L58" s="30">
        <f t="shared" ref="L58:L63" si="1">I58/((G58/1000000000/K58))</f>
        <v>16.304403014909067</v>
      </c>
      <c r="O58">
        <v>4.482086490529392</v>
      </c>
      <c r="P58" t="s">
        <v>40</v>
      </c>
    </row>
    <row r="59" spans="4:16" ht="18.600000000000001" thickBot="1" x14ac:dyDescent="0.35">
      <c r="D59" s="42" t="s">
        <v>78</v>
      </c>
      <c r="E59" s="9">
        <v>1</v>
      </c>
      <c r="F59" s="9" t="s">
        <v>36</v>
      </c>
      <c r="G59" s="16">
        <v>1503904010927</v>
      </c>
      <c r="H59" s="16">
        <v>1503904010927</v>
      </c>
      <c r="I59" s="41">
        <v>7140</v>
      </c>
      <c r="J59" s="11">
        <f t="shared" si="0"/>
        <v>4.7476434321090313</v>
      </c>
      <c r="K59">
        <v>2.2200401227707398</v>
      </c>
      <c r="L59" s="30">
        <f t="shared" si="1"/>
        <v>10.53995890789103</v>
      </c>
      <c r="O59">
        <v>3.9079952852160802</v>
      </c>
      <c r="P59" t="s">
        <v>41</v>
      </c>
    </row>
    <row r="60" spans="4:16" ht="18.600000000000001" thickBot="1" x14ac:dyDescent="0.35">
      <c r="D60" s="42" t="s">
        <v>79</v>
      </c>
      <c r="E60" s="9">
        <v>1</v>
      </c>
      <c r="F60" s="9" t="s">
        <v>15</v>
      </c>
      <c r="G60" s="16">
        <v>3222499431329</v>
      </c>
      <c r="H60" s="16">
        <v>3222499431329</v>
      </c>
      <c r="I60" s="41">
        <v>11950</v>
      </c>
      <c r="J60" s="11">
        <f t="shared" si="0"/>
        <v>3.7083016629336276</v>
      </c>
      <c r="K60">
        <v>4.2761605056711955</v>
      </c>
      <c r="L60" s="30">
        <f t="shared" si="1"/>
        <v>15.857293114151597</v>
      </c>
      <c r="O60">
        <v>2.220899190067779</v>
      </c>
      <c r="P60" t="s">
        <v>42</v>
      </c>
    </row>
    <row r="61" spans="4:16" ht="18.600000000000001" thickBot="1" x14ac:dyDescent="0.35">
      <c r="D61" s="42" t="s">
        <v>80</v>
      </c>
      <c r="E61" s="9">
        <v>1</v>
      </c>
      <c r="F61" s="9" t="s">
        <v>43</v>
      </c>
      <c r="G61" s="16">
        <v>1869881307149</v>
      </c>
      <c r="H61" s="16">
        <v>1869881307149</v>
      </c>
      <c r="I61" s="41">
        <v>9400</v>
      </c>
      <c r="J61" s="11">
        <f t="shared" si="0"/>
        <v>5.0270570458464769</v>
      </c>
      <c r="K61">
        <v>2.8115704367248417</v>
      </c>
      <c r="L61" s="30">
        <f t="shared" si="1"/>
        <v>14.133924973831272</v>
      </c>
      <c r="O61">
        <v>2.8115704367248417</v>
      </c>
      <c r="P61" t="s">
        <v>43</v>
      </c>
    </row>
    <row r="62" spans="4:16" ht="18.600000000000001" thickBot="1" x14ac:dyDescent="0.35">
      <c r="D62" s="42" t="s">
        <v>81</v>
      </c>
      <c r="E62" s="9">
        <v>1</v>
      </c>
      <c r="F62" s="9" t="s">
        <v>47</v>
      </c>
      <c r="G62" s="16">
        <v>1763396848950</v>
      </c>
      <c r="H62" s="16">
        <v>1763396848950</v>
      </c>
      <c r="I62" s="41">
        <v>8020</v>
      </c>
      <c r="J62" s="11">
        <f t="shared" si="0"/>
        <v>4.5480403374744842</v>
      </c>
      <c r="K62">
        <v>2.744618790831451</v>
      </c>
      <c r="L62" s="30">
        <f t="shared" si="1"/>
        <v>12.482636971691882</v>
      </c>
      <c r="O62">
        <v>0.93993589042978931</v>
      </c>
      <c r="P62" t="s">
        <v>44</v>
      </c>
    </row>
    <row r="63" spans="4:16" ht="18.600000000000001" thickBot="1" x14ac:dyDescent="0.35">
      <c r="D63" s="42" t="s">
        <v>82</v>
      </c>
      <c r="E63" s="9">
        <v>1</v>
      </c>
      <c r="F63" s="9" t="s">
        <v>17</v>
      </c>
      <c r="G63" s="16">
        <v>2044260845958</v>
      </c>
      <c r="H63" s="16">
        <v>2044260845958</v>
      </c>
      <c r="I63" s="41">
        <v>11440</v>
      </c>
      <c r="J63" s="11">
        <f t="shared" si="0"/>
        <v>5.5961547287958178</v>
      </c>
      <c r="K63">
        <v>2.8391991781226102</v>
      </c>
      <c r="L63" s="30">
        <f t="shared" si="1"/>
        <v>15.888597906644044</v>
      </c>
      <c r="O63">
        <v>0.58615949243969256</v>
      </c>
      <c r="P63" t="s">
        <v>45</v>
      </c>
    </row>
    <row r="64" spans="4:16" x14ac:dyDescent="0.3">
      <c r="D64" s="68" t="s">
        <v>83</v>
      </c>
      <c r="E64" s="45">
        <v>1</v>
      </c>
      <c r="F64" s="17" t="s">
        <v>54</v>
      </c>
      <c r="G64" s="16">
        <v>350868254623</v>
      </c>
      <c r="H64" s="69">
        <f>SUM(G64:G65)</f>
        <v>702207404631</v>
      </c>
      <c r="I64" s="67">
        <v>8340</v>
      </c>
      <c r="J64" s="71">
        <f t="shared" si="0"/>
        <v>11.876832891533736</v>
      </c>
      <c r="K64">
        <v>1.2248107452770689</v>
      </c>
      <c r="L64" s="74">
        <f>I64/((G64/1000000000/K64)+(G65/1000000000/K65))</f>
        <v>17.867736301328719</v>
      </c>
      <c r="O64">
        <v>1.3226679989708683</v>
      </c>
      <c r="P64" t="s">
        <v>46</v>
      </c>
    </row>
    <row r="65" spans="1:16" ht="15" thickBot="1" x14ac:dyDescent="0.35">
      <c r="D65" s="68"/>
      <c r="E65" s="46">
        <v>2</v>
      </c>
      <c r="F65" s="9" t="s">
        <v>55</v>
      </c>
      <c r="G65" s="16">
        <v>351339150008</v>
      </c>
      <c r="H65" s="69"/>
      <c r="I65" s="67"/>
      <c r="J65" s="71"/>
      <c r="K65">
        <v>1.9486820663242448</v>
      </c>
      <c r="L65" s="75"/>
      <c r="O65">
        <v>2.744618790831451</v>
      </c>
      <c r="P65" t="s">
        <v>47</v>
      </c>
    </row>
    <row r="66" spans="1:16" ht="18.600000000000001" thickBot="1" x14ac:dyDescent="0.35">
      <c r="D66" s="42" t="s">
        <v>84</v>
      </c>
      <c r="E66" s="9">
        <v>1</v>
      </c>
      <c r="F66" s="9" t="s">
        <v>52</v>
      </c>
      <c r="G66" s="16">
        <v>1192880148868</v>
      </c>
      <c r="H66" s="16">
        <v>1192880148868</v>
      </c>
      <c r="I66" s="41">
        <v>5320</v>
      </c>
      <c r="J66" s="11">
        <f t="shared" ref="J66:J72" si="2">I66/(H66/1000000000)</f>
        <v>4.4597942258059087</v>
      </c>
      <c r="K66">
        <v>2.2755365131190715</v>
      </c>
      <c r="L66" s="30">
        <f t="shared" ref="L66:L72" si="3">I66/((G66/1000000000/K66))</f>
        <v>10.148424601818949</v>
      </c>
      <c r="O66">
        <v>0.86828313304032156</v>
      </c>
      <c r="P66" t="s">
        <v>48</v>
      </c>
    </row>
    <row r="67" spans="1:16" ht="18.600000000000001" thickBot="1" x14ac:dyDescent="0.35">
      <c r="D67" s="42" t="s">
        <v>85</v>
      </c>
      <c r="E67" s="9">
        <v>1</v>
      </c>
      <c r="F67" s="9" t="s">
        <v>16</v>
      </c>
      <c r="G67" s="16">
        <v>5939693812661</v>
      </c>
      <c r="H67" s="16">
        <v>5939693812661</v>
      </c>
      <c r="I67" s="41">
        <v>8250</v>
      </c>
      <c r="J67" s="11">
        <f t="shared" si="2"/>
        <v>1.3889604852045354</v>
      </c>
      <c r="K67">
        <v>3.995223598146366</v>
      </c>
      <c r="L67" s="30">
        <f t="shared" si="3"/>
        <v>5.5492077073819868</v>
      </c>
      <c r="O67">
        <v>1.8869210021645235</v>
      </c>
      <c r="P67" t="s">
        <v>49</v>
      </c>
    </row>
    <row r="68" spans="1:16" ht="18.600000000000001" thickBot="1" x14ac:dyDescent="0.35">
      <c r="D68" s="42" t="s">
        <v>86</v>
      </c>
      <c r="E68" s="9">
        <v>1</v>
      </c>
      <c r="F68" s="9" t="s">
        <v>30</v>
      </c>
      <c r="G68" s="16">
        <v>1634221311168</v>
      </c>
      <c r="H68" s="16">
        <v>1634221311168</v>
      </c>
      <c r="I68" s="41">
        <v>10610</v>
      </c>
      <c r="J68" s="11">
        <f t="shared" si="2"/>
        <v>6.492388715954811</v>
      </c>
      <c r="K68">
        <v>3.2049526681466451</v>
      </c>
      <c r="L68" s="30">
        <f t="shared" si="3"/>
        <v>20.807798537844544</v>
      </c>
      <c r="O68">
        <v>2.6835497873292704</v>
      </c>
      <c r="P68" t="s">
        <v>50</v>
      </c>
    </row>
    <row r="69" spans="1:16" ht="18.600000000000001" thickBot="1" x14ac:dyDescent="0.35">
      <c r="A69" s="50"/>
      <c r="B69" s="50"/>
      <c r="C69" s="50"/>
      <c r="D69" s="42" t="s">
        <v>87</v>
      </c>
      <c r="E69" s="9">
        <v>1</v>
      </c>
      <c r="F69" s="9" t="s">
        <v>57</v>
      </c>
      <c r="G69" s="16">
        <v>2364810921309</v>
      </c>
      <c r="H69" s="16">
        <v>2364810921309</v>
      </c>
      <c r="I69" s="41">
        <v>9840</v>
      </c>
      <c r="J69" s="11">
        <f t="shared" si="2"/>
        <v>4.1610092000730603</v>
      </c>
      <c r="K69">
        <v>2.5019037066325542</v>
      </c>
      <c r="L69" s="30">
        <f t="shared" si="3"/>
        <v>10.41044434099495</v>
      </c>
      <c r="O69">
        <v>2.1944125936485226</v>
      </c>
      <c r="P69" t="s">
        <v>51</v>
      </c>
    </row>
    <row r="70" spans="1:16" ht="18.600000000000001" thickBot="1" x14ac:dyDescent="0.35">
      <c r="A70" s="50"/>
      <c r="B70" s="50"/>
      <c r="C70" s="50"/>
      <c r="D70" s="42" t="s">
        <v>88</v>
      </c>
      <c r="E70" s="9">
        <v>1</v>
      </c>
      <c r="F70" s="9" t="s">
        <v>42</v>
      </c>
      <c r="G70" s="16">
        <v>1028842640046</v>
      </c>
      <c r="H70" s="16">
        <v>1028842640046</v>
      </c>
      <c r="I70" s="41">
        <v>13740</v>
      </c>
      <c r="J70" s="11">
        <f t="shared" si="2"/>
        <v>13.354811965594347</v>
      </c>
      <c r="K70">
        <v>2.220899190067779</v>
      </c>
      <c r="L70" s="30">
        <f t="shared" si="3"/>
        <v>29.659691077895971</v>
      </c>
      <c r="O70">
        <v>2.2755365131190715</v>
      </c>
      <c r="P70" t="s">
        <v>52</v>
      </c>
    </row>
    <row r="71" spans="1:16" ht="18.600000000000001" thickBot="1" x14ac:dyDescent="0.35">
      <c r="A71" s="50"/>
      <c r="B71" s="50"/>
      <c r="C71" s="50"/>
      <c r="D71" s="42" t="s">
        <v>89</v>
      </c>
      <c r="E71" s="9">
        <v>1</v>
      </c>
      <c r="F71" s="9" t="s">
        <v>58</v>
      </c>
      <c r="G71" s="16">
        <v>3028162666892</v>
      </c>
      <c r="H71" s="16">
        <v>3028162666892</v>
      </c>
      <c r="I71" s="41">
        <v>11170</v>
      </c>
      <c r="J71" s="11">
        <f t="shared" si="2"/>
        <v>3.6887054061281646</v>
      </c>
      <c r="K71">
        <v>3.5484934768919549</v>
      </c>
      <c r="L71" s="30">
        <f t="shared" si="3"/>
        <v>13.089347071821882</v>
      </c>
      <c r="O71">
        <v>2.1051005892977233</v>
      </c>
      <c r="P71" t="s">
        <v>53</v>
      </c>
    </row>
    <row r="72" spans="1:16" ht="18.600000000000001" thickBot="1" x14ac:dyDescent="0.35">
      <c r="A72" s="50"/>
      <c r="B72" s="50"/>
      <c r="C72" s="50"/>
      <c r="D72" s="42" t="s">
        <v>90</v>
      </c>
      <c r="E72" s="9">
        <v>1</v>
      </c>
      <c r="F72" s="9" t="s">
        <v>56</v>
      </c>
      <c r="G72" s="16">
        <v>3462434706428</v>
      </c>
      <c r="H72" s="16">
        <v>3462434706428</v>
      </c>
      <c r="I72" s="41">
        <v>19490</v>
      </c>
      <c r="J72" s="11">
        <f t="shared" si="2"/>
        <v>5.6289870142004039</v>
      </c>
      <c r="K72">
        <v>3.2618058282713807</v>
      </c>
      <c r="L72" s="30">
        <f t="shared" si="3"/>
        <v>18.360662650182793</v>
      </c>
      <c r="O72">
        <v>1.2248107452770689</v>
      </c>
      <c r="P72" t="s">
        <v>54</v>
      </c>
    </row>
    <row r="73" spans="1:16" ht="18" x14ac:dyDescent="0.35">
      <c r="A73" s="50"/>
      <c r="B73" s="50"/>
      <c r="C73" s="50"/>
      <c r="D73" s="38" t="s">
        <v>106</v>
      </c>
      <c r="E73" s="61"/>
      <c r="F73" s="62"/>
      <c r="G73" s="62"/>
      <c r="H73" s="62"/>
      <c r="I73" s="62"/>
      <c r="J73" s="62"/>
      <c r="K73" s="63"/>
      <c r="L73" s="47">
        <f>GEOMEAN(L53:L72)</f>
        <v>14.438542264626649</v>
      </c>
      <c r="O73">
        <v>1.9486820663242448</v>
      </c>
      <c r="P73" t="s">
        <v>55</v>
      </c>
    </row>
    <row r="74" spans="1:16" x14ac:dyDescent="0.3">
      <c r="A74" s="50"/>
      <c r="B74" s="50"/>
      <c r="C74" s="50"/>
      <c r="O74">
        <v>3.2618058282713807</v>
      </c>
      <c r="P74" t="s">
        <v>56</v>
      </c>
    </row>
    <row r="75" spans="1:16" x14ac:dyDescent="0.3">
      <c r="A75" s="50"/>
      <c r="B75" s="50"/>
      <c r="C75" s="50"/>
      <c r="O75">
        <v>2.5019037066325542</v>
      </c>
      <c r="P75" t="s">
        <v>57</v>
      </c>
    </row>
    <row r="76" spans="1:16" x14ac:dyDescent="0.3">
      <c r="A76" s="50"/>
      <c r="B76" s="50"/>
      <c r="C76" s="50"/>
      <c r="O76">
        <v>3.5484934768919549</v>
      </c>
      <c r="P76" t="s">
        <v>58</v>
      </c>
    </row>
    <row r="77" spans="1:16" x14ac:dyDescent="0.3">
      <c r="O77">
        <v>1.8807562596349319</v>
      </c>
      <c r="P77" t="s">
        <v>59</v>
      </c>
    </row>
    <row r="78" spans="1:16" x14ac:dyDescent="0.3">
      <c r="A78" s="50"/>
      <c r="B78" s="50"/>
      <c r="C78" s="50"/>
      <c r="D78" s="51" t="s">
        <v>108</v>
      </c>
      <c r="O78">
        <v>2.7785619203744996</v>
      </c>
      <c r="P78" t="s">
        <v>60</v>
      </c>
    </row>
    <row r="79" spans="1:16" x14ac:dyDescent="0.3">
      <c r="D79" t="s">
        <v>109</v>
      </c>
    </row>
    <row r="80" spans="1:16" x14ac:dyDescent="0.3">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8F6C0-DF48-4510-90B2-BFB3E9CDA08A}">
  <dimension ref="A1:P80"/>
  <sheetViews>
    <sheetView topLeftCell="A16" workbookViewId="0">
      <selection activeCell="K44" sqref="K44"/>
    </sheetView>
  </sheetViews>
  <sheetFormatPr defaultRowHeight="14.4" x14ac:dyDescent="0.3"/>
  <cols>
    <col min="4" max="4" width="18.88671875" customWidth="1"/>
    <col min="5" max="5" width="19.88671875" customWidth="1"/>
    <col min="6" max="6" width="27.33203125" customWidth="1"/>
    <col min="7" max="7" width="32.33203125" customWidth="1"/>
    <col min="8" max="8" width="26.6640625" customWidth="1"/>
    <col min="11" max="11" width="22.6640625" customWidth="1"/>
  </cols>
  <sheetData>
    <row r="1" spans="4:13" x14ac:dyDescent="0.3">
      <c r="G1" s="48"/>
      <c r="H1" s="48"/>
      <c r="I1" s="49"/>
      <c r="J1" s="50"/>
    </row>
    <row r="2" spans="4:13" x14ac:dyDescent="0.3">
      <c r="G2" s="48"/>
      <c r="H2" s="48"/>
      <c r="I2" s="49"/>
      <c r="J2" s="50"/>
    </row>
    <row r="3" spans="4:13" x14ac:dyDescent="0.3">
      <c r="G3" s="48"/>
      <c r="H3" s="48"/>
      <c r="I3" s="49"/>
      <c r="J3" s="50"/>
    </row>
    <row r="4" spans="4:13" x14ac:dyDescent="0.3">
      <c r="G4" s="48"/>
      <c r="H4" s="48"/>
      <c r="I4" s="49"/>
      <c r="J4" s="50"/>
    </row>
    <row r="5" spans="4:13" x14ac:dyDescent="0.3">
      <c r="G5" s="48"/>
      <c r="H5" s="48"/>
      <c r="I5" s="49"/>
      <c r="J5" s="50"/>
    </row>
    <row r="6" spans="4:13" x14ac:dyDescent="0.3">
      <c r="G6" s="48"/>
      <c r="H6" s="48"/>
      <c r="I6" s="49"/>
      <c r="J6" s="50"/>
    </row>
    <row r="7" spans="4:13" x14ac:dyDescent="0.3">
      <c r="G7" s="48"/>
      <c r="H7" s="48"/>
      <c r="I7" s="49"/>
      <c r="J7" s="50"/>
    </row>
    <row r="8" spans="4:13" x14ac:dyDescent="0.3">
      <c r="G8" s="48"/>
      <c r="H8" s="48"/>
      <c r="I8" s="49"/>
      <c r="J8" s="50"/>
    </row>
    <row r="9" spans="4:13" x14ac:dyDescent="0.3">
      <c r="G9" s="48"/>
      <c r="H9" s="48"/>
      <c r="I9" s="49"/>
      <c r="J9" s="50"/>
    </row>
    <row r="10" spans="4:13" x14ac:dyDescent="0.3">
      <c r="G10" s="48"/>
      <c r="H10" s="48"/>
      <c r="I10" s="49"/>
      <c r="J10" s="50"/>
    </row>
    <row r="11" spans="4:13" ht="21" x14ac:dyDescent="0.4">
      <c r="D11" s="103" t="s">
        <v>94</v>
      </c>
      <c r="E11" s="103"/>
      <c r="F11" s="103"/>
      <c r="G11" s="48"/>
      <c r="H11" s="48"/>
      <c r="I11" s="49"/>
      <c r="J11" s="50"/>
    </row>
    <row r="12" spans="4:13" x14ac:dyDescent="0.3">
      <c r="G12" s="48"/>
      <c r="H12" s="48"/>
      <c r="I12" s="49"/>
      <c r="J12" s="50"/>
    </row>
    <row r="13" spans="4:13" x14ac:dyDescent="0.3">
      <c r="G13" s="48"/>
      <c r="H13" s="48"/>
      <c r="I13" s="49"/>
      <c r="J13" s="50"/>
    </row>
    <row r="14" spans="4:13" ht="18" x14ac:dyDescent="0.35">
      <c r="D14" s="1" t="s">
        <v>95</v>
      </c>
      <c r="E14" s="1" t="s">
        <v>96</v>
      </c>
      <c r="F14" s="1" t="s">
        <v>97</v>
      </c>
      <c r="G14" s="2" t="s">
        <v>98</v>
      </c>
      <c r="H14" s="2" t="s">
        <v>99</v>
      </c>
      <c r="I14" s="3" t="s">
        <v>100</v>
      </c>
      <c r="J14" s="4" t="s">
        <v>101</v>
      </c>
      <c r="K14" s="5" t="s">
        <v>102</v>
      </c>
      <c r="L14" s="4" t="s">
        <v>103</v>
      </c>
    </row>
    <row r="15" spans="4:13" ht="21.6" thickBot="1" x14ac:dyDescent="0.45">
      <c r="D15" s="6" t="s">
        <v>61</v>
      </c>
      <c r="E15" s="104" t="s">
        <v>104</v>
      </c>
      <c r="F15" s="105"/>
      <c r="G15" s="105"/>
      <c r="H15" s="105"/>
      <c r="I15" s="105"/>
      <c r="J15" s="105"/>
      <c r="K15" s="105"/>
      <c r="L15" s="106"/>
      <c r="M15" t="s">
        <v>105</v>
      </c>
    </row>
    <row r="16" spans="4:13" x14ac:dyDescent="0.3">
      <c r="D16" s="76" t="s">
        <v>62</v>
      </c>
      <c r="E16" s="7">
        <v>1</v>
      </c>
      <c r="F16" s="7" t="s">
        <v>49</v>
      </c>
      <c r="G16" s="8">
        <v>1336880048433</v>
      </c>
      <c r="H16" s="95">
        <f>SUM(G16:G18)</f>
        <v>2621918389082</v>
      </c>
      <c r="I16" s="98">
        <v>9770</v>
      </c>
      <c r="J16" s="101">
        <f>I16/(H16/1000000000)</f>
        <v>3.7262792162729079</v>
      </c>
      <c r="K16">
        <v>1.8403053458892484</v>
      </c>
      <c r="L16" s="72">
        <f>I16/((G16/1000000000/K16)+(G17/1000000000/K17)+(G18/1000000000/K18))</f>
        <v>7.6669506860396988</v>
      </c>
    </row>
    <row r="17" spans="4:16" x14ac:dyDescent="0.3">
      <c r="D17" s="77"/>
      <c r="E17" s="9">
        <v>2</v>
      </c>
      <c r="F17" s="9" t="s">
        <v>50</v>
      </c>
      <c r="G17" s="10">
        <v>485943847689</v>
      </c>
      <c r="H17" s="96"/>
      <c r="I17" s="99"/>
      <c r="J17" s="71"/>
      <c r="K17">
        <v>2.6789278036032078</v>
      </c>
      <c r="L17" s="73"/>
    </row>
    <row r="18" spans="4:16" ht="15" thickBot="1" x14ac:dyDescent="0.35">
      <c r="D18" s="107"/>
      <c r="E18" s="12">
        <v>3</v>
      </c>
      <c r="F18" s="12" t="s">
        <v>51</v>
      </c>
      <c r="G18" s="13">
        <v>799094492960</v>
      </c>
      <c r="H18" s="108"/>
      <c r="I18" s="109"/>
      <c r="J18" s="110"/>
      <c r="K18">
        <v>2.1805715720487315</v>
      </c>
      <c r="L18" s="73"/>
    </row>
    <row r="19" spans="4:16" x14ac:dyDescent="0.3">
      <c r="D19" s="76" t="s">
        <v>63</v>
      </c>
      <c r="E19" s="14">
        <v>1</v>
      </c>
      <c r="F19" s="14" t="s">
        <v>14</v>
      </c>
      <c r="G19" s="15">
        <v>528828935089</v>
      </c>
      <c r="H19" s="79">
        <f>SUM(G19:G24)</f>
        <v>3033921720842</v>
      </c>
      <c r="I19" s="82">
        <v>9650</v>
      </c>
      <c r="J19" s="87">
        <f>I19/(H19/1000000000)</f>
        <v>3.180701708191024</v>
      </c>
      <c r="K19">
        <v>1.4815710586425366</v>
      </c>
      <c r="L19" s="72">
        <f>I19/((G19/1000000000/K19)+(G20/1000000000/K20)+(G21/1000000000/K21)+(G22/1000000000/K22)+(G23/1000000000/K23)+(G24/1000000000/K24))</f>
        <v>5.8909933287523417</v>
      </c>
    </row>
    <row r="20" spans="4:16" x14ac:dyDescent="0.3">
      <c r="D20" s="77"/>
      <c r="E20" s="9">
        <v>2</v>
      </c>
      <c r="F20" s="9" t="s">
        <v>9</v>
      </c>
      <c r="G20" s="16">
        <v>197935867524</v>
      </c>
      <c r="H20" s="80"/>
      <c r="I20" s="70"/>
      <c r="J20" s="89"/>
      <c r="K20">
        <v>2.1137796586015161</v>
      </c>
      <c r="L20" s="73"/>
    </row>
    <row r="21" spans="4:16" x14ac:dyDescent="0.3">
      <c r="D21" s="77"/>
      <c r="E21" s="9">
        <v>3</v>
      </c>
      <c r="F21" s="9" t="s">
        <v>12</v>
      </c>
      <c r="G21" s="16">
        <v>349230042356</v>
      </c>
      <c r="H21" s="80"/>
      <c r="I21" s="70"/>
      <c r="J21" s="89"/>
      <c r="K21">
        <v>2.5373661312896751</v>
      </c>
      <c r="L21" s="73"/>
      <c r="O21">
        <v>1.1205956217085236</v>
      </c>
      <c r="P21" t="s">
        <v>6</v>
      </c>
    </row>
    <row r="22" spans="4:16" x14ac:dyDescent="0.3">
      <c r="D22" s="93"/>
      <c r="E22" s="17">
        <v>4</v>
      </c>
      <c r="F22" s="17" t="s">
        <v>13</v>
      </c>
      <c r="G22" s="16">
        <v>634304301167</v>
      </c>
      <c r="H22" s="80"/>
      <c r="I22" s="70"/>
      <c r="J22" s="89"/>
      <c r="K22">
        <v>1.6467768644122793</v>
      </c>
      <c r="L22" s="73"/>
      <c r="O22">
        <v>1.2981486653890486</v>
      </c>
      <c r="P22" t="s">
        <v>7</v>
      </c>
    </row>
    <row r="23" spans="4:16" x14ac:dyDescent="0.3">
      <c r="D23" s="93"/>
      <c r="E23" s="9">
        <v>5</v>
      </c>
      <c r="F23" s="9" t="s">
        <v>11</v>
      </c>
      <c r="G23" s="16">
        <v>907436705387</v>
      </c>
      <c r="H23" s="80"/>
      <c r="I23" s="70"/>
      <c r="J23" s="89"/>
      <c r="K23">
        <v>2.2394876456959021</v>
      </c>
      <c r="L23" s="73"/>
      <c r="O23">
        <v>2.9007985893588133</v>
      </c>
      <c r="P23" t="s">
        <v>8</v>
      </c>
    </row>
    <row r="24" spans="4:16" ht="15" thickBot="1" x14ac:dyDescent="0.35">
      <c r="D24" s="78"/>
      <c r="E24" s="18">
        <v>6</v>
      </c>
      <c r="F24" s="18" t="s">
        <v>10</v>
      </c>
      <c r="G24" s="19">
        <v>416185869319</v>
      </c>
      <c r="H24" s="81"/>
      <c r="I24" s="83"/>
      <c r="J24" s="88"/>
      <c r="K24">
        <v>1.6037824193101005</v>
      </c>
      <c r="L24" s="94"/>
      <c r="O24">
        <v>2.1137796586015161</v>
      </c>
      <c r="P24" t="s">
        <v>9</v>
      </c>
    </row>
    <row r="25" spans="4:16" x14ac:dyDescent="0.3">
      <c r="D25" s="76" t="s">
        <v>64</v>
      </c>
      <c r="E25" s="20">
        <v>1</v>
      </c>
      <c r="F25" s="20" t="s">
        <v>21</v>
      </c>
      <c r="G25" s="8">
        <v>85762263121</v>
      </c>
      <c r="H25" s="95">
        <f>SUM(G25:G33)</f>
        <v>1241193071612</v>
      </c>
      <c r="I25" s="98">
        <v>8050</v>
      </c>
      <c r="J25" s="101">
        <f>I25/(H25/1000000000)</f>
        <v>6.4856952428400678</v>
      </c>
      <c r="K25">
        <v>1.4891749562982071</v>
      </c>
      <c r="L25" s="74">
        <f>I25/((G25/1000000000/K25)+(G26/1000000000/K26)+(G27/1000000000/K27)+(G28/1000000000/K28)+(G29/1000000000/K29)+(G30/1000000000/K30)+(G31/1000000000/K31)+(G32/1000000000/K32)+(G33/1000000000/K33))</f>
        <v>10.304804718300614</v>
      </c>
      <c r="O25">
        <v>1.6037824193101005</v>
      </c>
      <c r="P25" t="s">
        <v>10</v>
      </c>
    </row>
    <row r="26" spans="4:16" x14ac:dyDescent="0.3">
      <c r="D26" s="77"/>
      <c r="E26" s="21">
        <v>2</v>
      </c>
      <c r="F26" s="21" t="s">
        <v>22</v>
      </c>
      <c r="G26" s="22">
        <v>170110679749</v>
      </c>
      <c r="H26" s="96"/>
      <c r="I26" s="99"/>
      <c r="J26" s="71"/>
      <c r="K26">
        <v>1.8044299707936442</v>
      </c>
      <c r="L26" s="90"/>
      <c r="O26">
        <v>2.2394876456959021</v>
      </c>
      <c r="P26" t="s">
        <v>11</v>
      </c>
    </row>
    <row r="27" spans="4:16" x14ac:dyDescent="0.3">
      <c r="D27" s="77"/>
      <c r="E27" s="9">
        <v>3</v>
      </c>
      <c r="F27" s="9" t="s">
        <v>29</v>
      </c>
      <c r="G27" s="22">
        <v>145000257157</v>
      </c>
      <c r="H27" s="96"/>
      <c r="I27" s="99"/>
      <c r="J27" s="71"/>
      <c r="K27">
        <v>1.5128357310829381</v>
      </c>
      <c r="L27" s="90"/>
      <c r="O27">
        <v>2.5373661312896751</v>
      </c>
      <c r="P27" t="s">
        <v>12</v>
      </c>
    </row>
    <row r="28" spans="4:16" x14ac:dyDescent="0.3">
      <c r="D28" s="77"/>
      <c r="E28" s="9">
        <v>4</v>
      </c>
      <c r="F28" s="9" t="s">
        <v>23</v>
      </c>
      <c r="G28" s="10">
        <v>107364702506</v>
      </c>
      <c r="H28" s="96"/>
      <c r="I28" s="99"/>
      <c r="J28" s="71"/>
      <c r="K28">
        <v>1.5610479918072897</v>
      </c>
      <c r="L28" s="90"/>
      <c r="O28">
        <v>1.6467768644122793</v>
      </c>
      <c r="P28" t="s">
        <v>13</v>
      </c>
    </row>
    <row r="29" spans="4:16" x14ac:dyDescent="0.3">
      <c r="D29" s="77"/>
      <c r="E29" s="21">
        <v>5</v>
      </c>
      <c r="F29" s="21" t="s">
        <v>24</v>
      </c>
      <c r="G29" s="10">
        <v>118960836281</v>
      </c>
      <c r="H29" s="96"/>
      <c r="I29" s="99"/>
      <c r="J29" s="71"/>
      <c r="K29">
        <v>1.602950902172825</v>
      </c>
      <c r="L29" s="90"/>
      <c r="O29">
        <v>1.4815710586425366</v>
      </c>
      <c r="P29" t="s">
        <v>14</v>
      </c>
    </row>
    <row r="30" spans="4:16" x14ac:dyDescent="0.3">
      <c r="D30" s="77"/>
      <c r="E30" s="9">
        <v>6</v>
      </c>
      <c r="F30" s="9" t="s">
        <v>25</v>
      </c>
      <c r="G30" s="10">
        <v>161461896947</v>
      </c>
      <c r="H30" s="96"/>
      <c r="I30" s="99"/>
      <c r="J30" s="71"/>
      <c r="K30">
        <v>1.5148281521195461</v>
      </c>
      <c r="L30" s="90"/>
      <c r="O30">
        <v>4.3664205917420285</v>
      </c>
      <c r="P30" t="s">
        <v>15</v>
      </c>
    </row>
    <row r="31" spans="4:16" x14ac:dyDescent="0.3">
      <c r="D31" s="77"/>
      <c r="E31" s="21">
        <v>7</v>
      </c>
      <c r="F31" s="21" t="s">
        <v>26</v>
      </c>
      <c r="G31" s="10">
        <v>203545611460</v>
      </c>
      <c r="H31" s="96"/>
      <c r="I31" s="99"/>
      <c r="J31" s="71"/>
      <c r="K31">
        <v>1.4050682501405241</v>
      </c>
      <c r="L31" s="90"/>
      <c r="O31">
        <v>3.9834731833605281</v>
      </c>
      <c r="P31" t="s">
        <v>16</v>
      </c>
    </row>
    <row r="32" spans="4:16" x14ac:dyDescent="0.3">
      <c r="D32" s="77"/>
      <c r="E32" s="21">
        <v>8</v>
      </c>
      <c r="F32" s="21" t="s">
        <v>27</v>
      </c>
      <c r="G32" s="22">
        <v>183165290444</v>
      </c>
      <c r="H32" s="96"/>
      <c r="I32" s="99"/>
      <c r="J32" s="71"/>
      <c r="K32">
        <v>1.7858517209472275</v>
      </c>
      <c r="L32" s="90"/>
      <c r="O32">
        <v>2.7770619842057105</v>
      </c>
      <c r="P32" t="s">
        <v>17</v>
      </c>
    </row>
    <row r="33" spans="4:16" ht="15" thickBot="1" x14ac:dyDescent="0.35">
      <c r="D33" s="78"/>
      <c r="E33" s="23">
        <v>9</v>
      </c>
      <c r="F33" s="23" t="s">
        <v>28</v>
      </c>
      <c r="G33" s="24">
        <v>65821533947</v>
      </c>
      <c r="H33" s="97"/>
      <c r="I33" s="100"/>
      <c r="J33" s="102"/>
      <c r="K33">
        <v>1.8048412776566976</v>
      </c>
      <c r="L33" s="75"/>
      <c r="O33">
        <v>3.7189527586606954</v>
      </c>
      <c r="P33" t="s">
        <v>18</v>
      </c>
    </row>
    <row r="34" spans="4:16" ht="18.600000000000001" thickBot="1" x14ac:dyDescent="0.35">
      <c r="D34" s="25" t="s">
        <v>65</v>
      </c>
      <c r="E34" s="26">
        <v>1</v>
      </c>
      <c r="F34" s="26" t="s">
        <v>45</v>
      </c>
      <c r="G34" s="27">
        <v>286763190074</v>
      </c>
      <c r="H34" s="27">
        <v>286763190074</v>
      </c>
      <c r="I34" s="28">
        <v>9120</v>
      </c>
      <c r="J34" s="29">
        <f>I34/(H34/1000000000)</f>
        <v>31.803245031716099</v>
      </c>
      <c r="K34">
        <v>0.50358700986665128</v>
      </c>
      <c r="L34" s="30">
        <f>I34/((G34/1000000000/K34))</f>
        <v>16.015701069578345</v>
      </c>
      <c r="O34">
        <v>4.704236437713746</v>
      </c>
      <c r="P34" t="s">
        <v>19</v>
      </c>
    </row>
    <row r="35" spans="4:16" x14ac:dyDescent="0.3">
      <c r="D35" s="76" t="s">
        <v>66</v>
      </c>
      <c r="E35" s="14">
        <v>1</v>
      </c>
      <c r="F35" s="14" t="s">
        <v>31</v>
      </c>
      <c r="G35" s="15">
        <v>266743806875</v>
      </c>
      <c r="H35" s="79">
        <f>SUM(G35:G39)</f>
        <v>1991041526174</v>
      </c>
      <c r="I35" s="82">
        <v>10490</v>
      </c>
      <c r="J35" s="87">
        <f>I35/(H35/1000000000)</f>
        <v>5.2685993044844528</v>
      </c>
      <c r="K35">
        <v>1.7899102768615389</v>
      </c>
      <c r="L35" s="74">
        <f>I35/((G35/1000000000/K35)+(G36/1000000000/K36)+(G37/1000000000/K37)+(G37/1000000000/K37)+(G38/1000000000/K38)+(G39/1000000000/K39))</f>
        <v>8.411884383226127</v>
      </c>
      <c r="O35">
        <v>4.4994927433367957</v>
      </c>
      <c r="P35" t="s">
        <v>20</v>
      </c>
    </row>
    <row r="36" spans="4:16" x14ac:dyDescent="0.3">
      <c r="D36" s="77"/>
      <c r="E36" s="9">
        <v>2</v>
      </c>
      <c r="F36" s="9" t="s">
        <v>32</v>
      </c>
      <c r="G36" s="16">
        <v>716198135199</v>
      </c>
      <c r="H36" s="80"/>
      <c r="I36" s="70"/>
      <c r="J36" s="89"/>
      <c r="K36">
        <v>1.8657313186239737</v>
      </c>
      <c r="L36" s="90"/>
      <c r="O36">
        <v>1.4891749562982071</v>
      </c>
      <c r="P36" t="s">
        <v>21</v>
      </c>
    </row>
    <row r="37" spans="4:16" x14ac:dyDescent="0.3">
      <c r="D37" s="77"/>
      <c r="E37" s="9">
        <v>3</v>
      </c>
      <c r="F37" s="9" t="s">
        <v>33</v>
      </c>
      <c r="G37" s="16">
        <v>350698994773</v>
      </c>
      <c r="H37" s="80"/>
      <c r="I37" s="70"/>
      <c r="J37" s="89"/>
      <c r="K37">
        <v>1.8676769135308311</v>
      </c>
      <c r="L37" s="90"/>
      <c r="O37">
        <v>1.8044299707936442</v>
      </c>
      <c r="P37" t="s">
        <v>22</v>
      </c>
    </row>
    <row r="38" spans="4:16" x14ac:dyDescent="0.3">
      <c r="D38" s="77"/>
      <c r="E38" s="9">
        <v>4</v>
      </c>
      <c r="F38" s="9" t="s">
        <v>34</v>
      </c>
      <c r="G38" s="16">
        <v>269619527680</v>
      </c>
      <c r="H38" s="80"/>
      <c r="I38" s="70"/>
      <c r="J38" s="89"/>
      <c r="K38">
        <v>1.8800739726753222</v>
      </c>
      <c r="L38" s="90"/>
      <c r="O38">
        <v>1.5610479918072897</v>
      </c>
      <c r="P38" t="s">
        <v>23</v>
      </c>
    </row>
    <row r="39" spans="4:16" ht="15" thickBot="1" x14ac:dyDescent="0.35">
      <c r="D39" s="78"/>
      <c r="E39" s="31">
        <v>5</v>
      </c>
      <c r="F39" s="31" t="s">
        <v>35</v>
      </c>
      <c r="G39" s="19">
        <v>387781061647</v>
      </c>
      <c r="H39" s="81"/>
      <c r="I39" s="83"/>
      <c r="J39" s="88"/>
      <c r="K39">
        <v>1.9866419212309989</v>
      </c>
      <c r="L39" s="75"/>
      <c r="O39">
        <v>1.602950902172825</v>
      </c>
      <c r="P39" t="s">
        <v>24</v>
      </c>
    </row>
    <row r="40" spans="4:16" x14ac:dyDescent="0.3">
      <c r="D40" s="76" t="s">
        <v>67</v>
      </c>
      <c r="E40" s="14">
        <v>1</v>
      </c>
      <c r="F40" s="14" t="s">
        <v>40</v>
      </c>
      <c r="G40" s="15">
        <v>1225711258147</v>
      </c>
      <c r="H40" s="91">
        <f>SUM(G40:G41)</f>
        <v>3799491209371</v>
      </c>
      <c r="I40" s="82">
        <v>9330</v>
      </c>
      <c r="J40" s="87">
        <f>I40/(H40/1000000000)</f>
        <v>2.4555919426760742</v>
      </c>
      <c r="K40">
        <v>4.2923996007516809</v>
      </c>
      <c r="L40" s="74">
        <f>I40/((G40/1000000000/K40)+(G41/1000000000/K41))</f>
        <v>9.774496885769139</v>
      </c>
      <c r="O40">
        <v>1.5148281521195461</v>
      </c>
      <c r="P40" t="s">
        <v>25</v>
      </c>
    </row>
    <row r="41" spans="4:16" ht="15" thickBot="1" x14ac:dyDescent="0.35">
      <c r="D41" s="78"/>
      <c r="E41" s="31">
        <v>2</v>
      </c>
      <c r="F41" s="31" t="s">
        <v>41</v>
      </c>
      <c r="G41" s="19">
        <v>2573779951224</v>
      </c>
      <c r="H41" s="92"/>
      <c r="I41" s="83"/>
      <c r="J41" s="88"/>
      <c r="K41">
        <v>3.8473716248919407</v>
      </c>
      <c r="L41" s="75"/>
      <c r="O41">
        <v>1.4050682501405241</v>
      </c>
      <c r="P41" t="s">
        <v>26</v>
      </c>
    </row>
    <row r="42" spans="4:16" ht="18.600000000000001" thickBot="1" x14ac:dyDescent="0.35">
      <c r="D42" s="25" t="s">
        <v>68</v>
      </c>
      <c r="E42" s="26">
        <v>1</v>
      </c>
      <c r="F42" s="26" t="s">
        <v>53</v>
      </c>
      <c r="G42" s="27">
        <v>2870324786576</v>
      </c>
      <c r="H42" s="27">
        <v>2870324786576</v>
      </c>
      <c r="I42" s="28">
        <v>12100</v>
      </c>
      <c r="J42" s="29">
        <f>I42/(H42/1000000000)</f>
        <v>4.2155508173115299</v>
      </c>
      <c r="K42">
        <v>2.0970268402263299</v>
      </c>
      <c r="L42" s="30">
        <f>I42/((G42/1000000000/K42))</f>
        <v>8.8401232102403213</v>
      </c>
      <c r="O42">
        <v>1.7858517209472275</v>
      </c>
      <c r="P42" t="s">
        <v>27</v>
      </c>
    </row>
    <row r="43" spans="4:16" ht="18.600000000000001" thickBot="1" x14ac:dyDescent="0.35">
      <c r="D43" s="25" t="s">
        <v>69</v>
      </c>
      <c r="E43" s="26">
        <v>1</v>
      </c>
      <c r="F43" s="26" t="s">
        <v>44</v>
      </c>
      <c r="G43" s="27">
        <v>1228470882964</v>
      </c>
      <c r="H43" s="27">
        <v>1228470882964</v>
      </c>
      <c r="I43" s="28">
        <v>20720</v>
      </c>
      <c r="J43" s="29">
        <f>I43/(H43/1000000000)</f>
        <v>16.866496623841584</v>
      </c>
      <c r="K43">
        <v>1.2178226849510101</v>
      </c>
      <c r="L43" s="30">
        <f>I43/((G43/1000000000/K43))</f>
        <v>20.540402204163907</v>
      </c>
      <c r="O43">
        <v>1.8048412776566976</v>
      </c>
      <c r="P43" t="s">
        <v>28</v>
      </c>
    </row>
    <row r="44" spans="4:16" x14ac:dyDescent="0.3">
      <c r="D44" s="76" t="s">
        <v>70</v>
      </c>
      <c r="E44" s="14">
        <v>1</v>
      </c>
      <c r="F44" s="14" t="s">
        <v>37</v>
      </c>
      <c r="G44" s="15">
        <v>598424479704</v>
      </c>
      <c r="H44" s="79">
        <f>SUM(G44:G46)</f>
        <v>5665833559406</v>
      </c>
      <c r="I44" s="82">
        <v>22130</v>
      </c>
      <c r="J44" s="84">
        <f>I44/(H44/1000000000)</f>
        <v>3.9058683542267851</v>
      </c>
      <c r="K44">
        <v>3.0125593041633718</v>
      </c>
      <c r="L44" s="72">
        <f>I44/((G44/1000000000/K44)+(G45/1000000000/K45)+(G46/1000000000/K46))</f>
        <v>14.266411805200255</v>
      </c>
      <c r="O44">
        <v>1.5128357310829381</v>
      </c>
      <c r="P44" t="s">
        <v>29</v>
      </c>
    </row>
    <row r="45" spans="4:16" x14ac:dyDescent="0.3">
      <c r="D45" s="77"/>
      <c r="E45" s="17">
        <v>2</v>
      </c>
      <c r="F45" s="17" t="s">
        <v>38</v>
      </c>
      <c r="G45" s="16">
        <v>499395511962</v>
      </c>
      <c r="H45" s="80"/>
      <c r="I45" s="70"/>
      <c r="J45" s="85"/>
      <c r="K45">
        <v>3.5423469130723824</v>
      </c>
      <c r="L45" s="73"/>
      <c r="O45">
        <v>3.0614138641678448</v>
      </c>
      <c r="P45" t="s">
        <v>30</v>
      </c>
    </row>
    <row r="46" spans="4:16" ht="15" thickBot="1" x14ac:dyDescent="0.35">
      <c r="D46" s="78"/>
      <c r="E46" s="33">
        <v>3</v>
      </c>
      <c r="F46" s="33" t="s">
        <v>39</v>
      </c>
      <c r="G46" s="19">
        <v>4568013567740</v>
      </c>
      <c r="H46" s="81"/>
      <c r="I46" s="83"/>
      <c r="J46" s="86"/>
      <c r="K46">
        <v>3.7703132967683968</v>
      </c>
      <c r="L46" s="73"/>
      <c r="O46">
        <v>1.7899102768615389</v>
      </c>
      <c r="P46" t="s">
        <v>31</v>
      </c>
    </row>
    <row r="47" spans="4:16" ht="18.600000000000001" thickBot="1" x14ac:dyDescent="0.35">
      <c r="D47" s="25" t="s">
        <v>71</v>
      </c>
      <c r="E47" s="26">
        <v>1</v>
      </c>
      <c r="F47" s="26" t="s">
        <v>48</v>
      </c>
      <c r="G47" s="27">
        <v>596700550884</v>
      </c>
      <c r="H47" s="27">
        <v>596700550884</v>
      </c>
      <c r="I47" s="28">
        <v>6250</v>
      </c>
      <c r="J47" s="29">
        <f>I47/(H47/1000000000)</f>
        <v>10.474265510130248</v>
      </c>
      <c r="K47">
        <v>0.85004649484828076</v>
      </c>
      <c r="L47" s="30">
        <f>I47/((G47/1000000000/K47))</f>
        <v>8.9036126829964566</v>
      </c>
      <c r="O47">
        <v>1.8657313186239737</v>
      </c>
      <c r="P47" t="s">
        <v>32</v>
      </c>
    </row>
    <row r="48" spans="4:16" x14ac:dyDescent="0.3">
      <c r="D48" s="76" t="s">
        <v>72</v>
      </c>
      <c r="E48" s="14">
        <v>1</v>
      </c>
      <c r="F48" s="14" t="s">
        <v>7</v>
      </c>
      <c r="G48" s="15">
        <v>719326249157</v>
      </c>
      <c r="H48" s="79">
        <f>SUM(G48:G49)</f>
        <v>1065237477766</v>
      </c>
      <c r="I48" s="82">
        <v>7020</v>
      </c>
      <c r="J48" s="87">
        <f>I48/(H48/1000000000)</f>
        <v>6.5900798146177113</v>
      </c>
      <c r="K48">
        <v>1.2981486653890486</v>
      </c>
      <c r="L48" s="74">
        <f>I48/((G48/1000000000/K48)+(G49/1000000000/K49))</f>
        <v>8.1362800965463169</v>
      </c>
      <c r="O48">
        <v>1.8676769135308311</v>
      </c>
      <c r="P48" t="s">
        <v>33</v>
      </c>
    </row>
    <row r="49" spans="4:16" ht="15" thickBot="1" x14ac:dyDescent="0.35">
      <c r="D49" s="78"/>
      <c r="E49" s="31">
        <v>2</v>
      </c>
      <c r="F49" s="31" t="s">
        <v>6</v>
      </c>
      <c r="G49" s="19">
        <v>345911228609</v>
      </c>
      <c r="H49" s="81"/>
      <c r="I49" s="83"/>
      <c r="J49" s="88"/>
      <c r="K49">
        <v>1.1205956217085236</v>
      </c>
      <c r="L49" s="75"/>
      <c r="O49">
        <v>1.8800739726753222</v>
      </c>
      <c r="P49" t="s">
        <v>34</v>
      </c>
    </row>
    <row r="50" spans="4:16" ht="18.600000000000001" thickBot="1" x14ac:dyDescent="0.35">
      <c r="D50" s="34" t="s">
        <v>73</v>
      </c>
      <c r="E50" s="35">
        <v>1</v>
      </c>
      <c r="F50" s="35" t="s">
        <v>59</v>
      </c>
      <c r="G50" s="36">
        <v>1012616257524</v>
      </c>
      <c r="H50" s="36">
        <v>1012616257524</v>
      </c>
      <c r="I50" s="37">
        <v>6900</v>
      </c>
      <c r="J50" s="32">
        <f>I50/(H50/1000000000)</f>
        <v>6.8140324123094214</v>
      </c>
      <c r="K50">
        <v>1.8380124499103294</v>
      </c>
      <c r="L50" s="30">
        <f>I50/((G50/1000000000/K50))</f>
        <v>12.524276407917229</v>
      </c>
      <c r="O50">
        <v>1.9866419212309989</v>
      </c>
      <c r="P50" t="s">
        <v>35</v>
      </c>
    </row>
    <row r="51" spans="4:16" ht="18" x14ac:dyDescent="0.35">
      <c r="D51" s="38" t="s">
        <v>106</v>
      </c>
      <c r="E51" s="64"/>
      <c r="F51" s="65"/>
      <c r="G51" s="65"/>
      <c r="H51" s="65"/>
      <c r="I51" s="65"/>
      <c r="J51" s="65"/>
      <c r="K51" s="66"/>
      <c r="L51" s="39">
        <f>GEOMEAN(L16:L50)</f>
        <v>10.308827835811925</v>
      </c>
      <c r="O51">
        <v>2.2217913672834069</v>
      </c>
      <c r="P51" t="s">
        <v>36</v>
      </c>
    </row>
    <row r="52" spans="4:16" ht="21.6" thickBot="1" x14ac:dyDescent="0.45">
      <c r="D52" s="40" t="s">
        <v>107</v>
      </c>
      <c r="E52" s="67"/>
      <c r="F52" s="67"/>
      <c r="G52" s="67"/>
      <c r="H52" s="67"/>
      <c r="I52" s="67"/>
      <c r="J52" s="67"/>
      <c r="K52" s="67"/>
      <c r="L52" s="67"/>
      <c r="O52">
        <v>3.0125593041633718</v>
      </c>
      <c r="P52" t="s">
        <v>37</v>
      </c>
    </row>
    <row r="53" spans="4:16" ht="18.600000000000001" thickBot="1" x14ac:dyDescent="0.35">
      <c r="D53" s="42" t="s">
        <v>74</v>
      </c>
      <c r="E53" s="9">
        <v>1</v>
      </c>
      <c r="F53" s="9" t="s">
        <v>8</v>
      </c>
      <c r="G53" s="16">
        <v>1662419839883</v>
      </c>
      <c r="H53" s="16">
        <v>1662419839883</v>
      </c>
      <c r="I53" s="43">
        <v>13590</v>
      </c>
      <c r="J53" s="11">
        <f>I53/(H53/1000000000)</f>
        <v>8.1748302528418186</v>
      </c>
      <c r="K53">
        <v>2.9007985893588133</v>
      </c>
      <c r="L53" s="30">
        <f>I53/((G53/1000000000/K53))</f>
        <v>23.713536065691301</v>
      </c>
      <c r="O53">
        <v>3.5423469130723824</v>
      </c>
      <c r="P53" t="s">
        <v>38</v>
      </c>
    </row>
    <row r="54" spans="4:16" x14ac:dyDescent="0.3">
      <c r="D54" s="68" t="s">
        <v>75</v>
      </c>
      <c r="E54" s="9">
        <v>1</v>
      </c>
      <c r="F54" s="9" t="s">
        <v>18</v>
      </c>
      <c r="G54" s="16">
        <v>1368261277380</v>
      </c>
      <c r="H54" s="69">
        <f>SUM(G54:G56)</f>
        <v>6812176292745</v>
      </c>
      <c r="I54" s="70">
        <v>19580</v>
      </c>
      <c r="J54" s="71">
        <f>I54/(H54/1000000000)</f>
        <v>2.874265015844172</v>
      </c>
      <c r="K54">
        <v>3.7189527586606954</v>
      </c>
      <c r="L54" s="72">
        <f>I54/((G54/1000000000/K54)+(G55/1000000000/K55)+(G56/1000000000/K56))</f>
        <v>12.493884893587088</v>
      </c>
      <c r="O54">
        <v>3.7703132967683968</v>
      </c>
      <c r="P54" t="s">
        <v>39</v>
      </c>
    </row>
    <row r="55" spans="4:16" x14ac:dyDescent="0.3">
      <c r="D55" s="68"/>
      <c r="E55" s="9">
        <v>2</v>
      </c>
      <c r="F55" s="9" t="s">
        <v>19</v>
      </c>
      <c r="G55" s="16">
        <v>1100427239527</v>
      </c>
      <c r="H55" s="69"/>
      <c r="I55" s="70"/>
      <c r="J55" s="71"/>
      <c r="K55">
        <v>4.704236437713746</v>
      </c>
      <c r="L55" s="73"/>
      <c r="O55">
        <v>4.2923996007516809</v>
      </c>
      <c r="P55" t="s">
        <v>40</v>
      </c>
    </row>
    <row r="56" spans="4:16" ht="15" thickBot="1" x14ac:dyDescent="0.35">
      <c r="D56" s="68"/>
      <c r="E56" s="17">
        <v>3</v>
      </c>
      <c r="F56" s="17" t="s">
        <v>20</v>
      </c>
      <c r="G56" s="16">
        <v>4343487775838</v>
      </c>
      <c r="H56" s="69"/>
      <c r="I56" s="70"/>
      <c r="J56" s="71"/>
      <c r="K56">
        <v>4.4994927433367957</v>
      </c>
      <c r="L56" s="73"/>
      <c r="O56">
        <v>3.8473716248919407</v>
      </c>
      <c r="P56" t="s">
        <v>41</v>
      </c>
    </row>
    <row r="57" spans="4:16" ht="18.600000000000001" thickBot="1" x14ac:dyDescent="0.35">
      <c r="D57" s="42" t="s">
        <v>76</v>
      </c>
      <c r="E57" s="9">
        <v>1</v>
      </c>
      <c r="F57" s="44" t="s">
        <v>46</v>
      </c>
      <c r="G57" s="16">
        <v>904639118622</v>
      </c>
      <c r="H57" s="16">
        <v>904639118622</v>
      </c>
      <c r="I57" s="41">
        <v>9180</v>
      </c>
      <c r="J57" s="11">
        <f>I57/(H57/1000000000)</f>
        <v>10.147692942997558</v>
      </c>
      <c r="K57">
        <v>1.2170945312543469</v>
      </c>
      <c r="L57" s="30">
        <f>I57/((G57/1000000000/K57))</f>
        <v>12.350701585770656</v>
      </c>
      <c r="O57">
        <v>2.1155596792678963</v>
      </c>
      <c r="P57" t="s">
        <v>42</v>
      </c>
    </row>
    <row r="58" spans="4:16" ht="18.600000000000001" thickBot="1" x14ac:dyDescent="0.35">
      <c r="D58" s="42" t="s">
        <v>77</v>
      </c>
      <c r="E58" s="9">
        <v>1</v>
      </c>
      <c r="F58" s="9" t="s">
        <v>60</v>
      </c>
      <c r="G58" s="16">
        <v>1550802777157</v>
      </c>
      <c r="H58" s="16">
        <v>1550802777157</v>
      </c>
      <c r="I58" s="41">
        <v>9100</v>
      </c>
      <c r="J58" s="11">
        <f t="shared" ref="J58:J64" si="0">I58/(H58/1000000000)</f>
        <v>5.8679286199645073</v>
      </c>
      <c r="K58">
        <v>2.7384323650503024</v>
      </c>
      <c r="L58" s="30">
        <f t="shared" ref="L58:L63" si="1">I58/((G58/1000000000/K58))</f>
        <v>16.068925648715762</v>
      </c>
      <c r="O58">
        <v>2.6090946787076965</v>
      </c>
      <c r="P58" t="s">
        <v>43</v>
      </c>
    </row>
    <row r="59" spans="4:16" ht="18.600000000000001" thickBot="1" x14ac:dyDescent="0.35">
      <c r="D59" s="42" t="s">
        <v>78</v>
      </c>
      <c r="E59" s="9">
        <v>1</v>
      </c>
      <c r="F59" s="9" t="s">
        <v>36</v>
      </c>
      <c r="G59" s="16">
        <v>1503904010927</v>
      </c>
      <c r="H59" s="16">
        <v>1503904010927</v>
      </c>
      <c r="I59" s="41">
        <v>7140</v>
      </c>
      <c r="J59" s="11">
        <f t="shared" si="0"/>
        <v>4.7476434321090313</v>
      </c>
      <c r="K59">
        <v>2.2217913672834069</v>
      </c>
      <c r="L59" s="30">
        <f t="shared" si="1"/>
        <v>10.548273192399611</v>
      </c>
      <c r="O59">
        <v>1.2178226849510101</v>
      </c>
      <c r="P59" t="s">
        <v>44</v>
      </c>
    </row>
    <row r="60" spans="4:16" ht="18.600000000000001" thickBot="1" x14ac:dyDescent="0.35">
      <c r="D60" s="42" t="s">
        <v>79</v>
      </c>
      <c r="E60" s="9">
        <v>1</v>
      </c>
      <c r="F60" s="9" t="s">
        <v>15</v>
      </c>
      <c r="G60" s="16">
        <v>3222499431329</v>
      </c>
      <c r="H60" s="16">
        <v>3222499431329</v>
      </c>
      <c r="I60" s="41">
        <v>11950</v>
      </c>
      <c r="J60" s="11">
        <f t="shared" si="0"/>
        <v>3.7083016629336276</v>
      </c>
      <c r="K60">
        <v>4.3664205917420285</v>
      </c>
      <c r="L60" s="30">
        <f t="shared" si="1"/>
        <v>16.192004741424601</v>
      </c>
      <c r="O60">
        <v>0.50358700986665128</v>
      </c>
      <c r="P60" t="s">
        <v>45</v>
      </c>
    </row>
    <row r="61" spans="4:16" ht="18.600000000000001" thickBot="1" x14ac:dyDescent="0.35">
      <c r="D61" s="42" t="s">
        <v>80</v>
      </c>
      <c r="E61" s="9">
        <v>1</v>
      </c>
      <c r="F61" s="9" t="s">
        <v>43</v>
      </c>
      <c r="G61" s="16">
        <v>1869881307149</v>
      </c>
      <c r="H61" s="16">
        <v>1869881307149</v>
      </c>
      <c r="I61" s="41">
        <v>9400</v>
      </c>
      <c r="J61" s="11">
        <f t="shared" si="0"/>
        <v>5.0270570458464769</v>
      </c>
      <c r="K61">
        <v>2.6090946787076965</v>
      </c>
      <c r="L61" s="30">
        <f t="shared" si="1"/>
        <v>13.116067787878075</v>
      </c>
      <c r="O61">
        <v>1.2170945312543469</v>
      </c>
      <c r="P61" t="s">
        <v>46</v>
      </c>
    </row>
    <row r="62" spans="4:16" ht="18.600000000000001" thickBot="1" x14ac:dyDescent="0.35">
      <c r="D62" s="42" t="s">
        <v>81</v>
      </c>
      <c r="E62" s="9">
        <v>1</v>
      </c>
      <c r="F62" s="9" t="s">
        <v>47</v>
      </c>
      <c r="G62" s="16">
        <v>1763396848950</v>
      </c>
      <c r="H62" s="16">
        <v>1763396848950</v>
      </c>
      <c r="I62" s="41">
        <v>8020</v>
      </c>
      <c r="J62" s="11">
        <f t="shared" si="0"/>
        <v>4.5480403374744842</v>
      </c>
      <c r="K62">
        <v>2.7480014388102569</v>
      </c>
      <c r="L62" s="30">
        <f t="shared" si="1"/>
        <v>12.498021391146967</v>
      </c>
      <c r="O62">
        <v>2.7480014388102569</v>
      </c>
      <c r="P62" t="s">
        <v>47</v>
      </c>
    </row>
    <row r="63" spans="4:16" ht="18.600000000000001" thickBot="1" x14ac:dyDescent="0.35">
      <c r="D63" s="42" t="s">
        <v>82</v>
      </c>
      <c r="E63" s="9">
        <v>1</v>
      </c>
      <c r="F63" s="9" t="s">
        <v>17</v>
      </c>
      <c r="G63" s="16">
        <v>2044260845958</v>
      </c>
      <c r="H63" s="16">
        <v>2044260845958</v>
      </c>
      <c r="I63" s="41">
        <v>11440</v>
      </c>
      <c r="J63" s="11">
        <f t="shared" si="0"/>
        <v>5.5961547287958178</v>
      </c>
      <c r="K63">
        <v>2.7770619842057105</v>
      </c>
      <c r="L63" s="30">
        <f t="shared" si="1"/>
        <v>15.540868555071885</v>
      </c>
      <c r="O63">
        <v>0.85004649484828076</v>
      </c>
      <c r="P63" t="s">
        <v>48</v>
      </c>
    </row>
    <row r="64" spans="4:16" x14ac:dyDescent="0.3">
      <c r="D64" s="68" t="s">
        <v>83</v>
      </c>
      <c r="E64" s="45">
        <v>1</v>
      </c>
      <c r="F64" s="17" t="s">
        <v>54</v>
      </c>
      <c r="G64" s="16">
        <v>350868254623</v>
      </c>
      <c r="H64" s="69">
        <f>SUM(G64:G65)</f>
        <v>702207404631</v>
      </c>
      <c r="I64" s="67">
        <v>8340</v>
      </c>
      <c r="J64" s="71">
        <f t="shared" si="0"/>
        <v>11.876832891533736</v>
      </c>
      <c r="K64">
        <v>1.2216065116972781</v>
      </c>
      <c r="L64" s="74">
        <f>I64/((G64/1000000000/K64)+(G65/1000000000/K65))</f>
        <v>16.480947944826909</v>
      </c>
      <c r="O64">
        <v>1.8403053458892484</v>
      </c>
      <c r="P64" t="s">
        <v>49</v>
      </c>
    </row>
    <row r="65" spans="1:16" ht="15" thickBot="1" x14ac:dyDescent="0.35">
      <c r="D65" s="68"/>
      <c r="E65" s="46">
        <v>2</v>
      </c>
      <c r="F65" s="9" t="s">
        <v>55</v>
      </c>
      <c r="G65" s="16">
        <v>351339150008</v>
      </c>
      <c r="H65" s="69"/>
      <c r="I65" s="67"/>
      <c r="J65" s="71"/>
      <c r="K65">
        <v>1.6056070315379727</v>
      </c>
      <c r="L65" s="75"/>
      <c r="O65">
        <v>2.6789278036032078</v>
      </c>
      <c r="P65" t="s">
        <v>50</v>
      </c>
    </row>
    <row r="66" spans="1:16" ht="18.600000000000001" thickBot="1" x14ac:dyDescent="0.35">
      <c r="D66" s="42" t="s">
        <v>84</v>
      </c>
      <c r="E66" s="9">
        <v>1</v>
      </c>
      <c r="F66" s="9" t="s">
        <v>52</v>
      </c>
      <c r="G66" s="16">
        <v>1192880148868</v>
      </c>
      <c r="H66" s="16">
        <v>1192880148868</v>
      </c>
      <c r="I66" s="41">
        <v>5320</v>
      </c>
      <c r="J66" s="11">
        <f t="shared" ref="J66:J72" si="2">I66/(H66/1000000000)</f>
        <v>4.4597942258059087</v>
      </c>
      <c r="K66">
        <v>2.2712942172434332</v>
      </c>
      <c r="L66" s="30">
        <f t="shared" ref="L66:L72" si="3">I66/((G66/1000000000/K66))</f>
        <v>10.129504835168614</v>
      </c>
      <c r="O66">
        <v>2.1805715720487315</v>
      </c>
      <c r="P66" t="s">
        <v>51</v>
      </c>
    </row>
    <row r="67" spans="1:16" ht="18.600000000000001" thickBot="1" x14ac:dyDescent="0.35">
      <c r="D67" s="42" t="s">
        <v>85</v>
      </c>
      <c r="E67" s="9">
        <v>1</v>
      </c>
      <c r="F67" s="9" t="s">
        <v>16</v>
      </c>
      <c r="G67" s="16">
        <v>5939693812661</v>
      </c>
      <c r="H67" s="16">
        <v>5939693812661</v>
      </c>
      <c r="I67" s="41">
        <v>8250</v>
      </c>
      <c r="J67" s="11">
        <f t="shared" si="2"/>
        <v>1.3889604852045354</v>
      </c>
      <c r="K67">
        <v>3.9834731833605281</v>
      </c>
      <c r="L67" s="30">
        <f t="shared" si="3"/>
        <v>5.5328868455596947</v>
      </c>
      <c r="O67">
        <v>2.2712942172434332</v>
      </c>
      <c r="P67" t="s">
        <v>52</v>
      </c>
    </row>
    <row r="68" spans="1:16" ht="18.600000000000001" thickBot="1" x14ac:dyDescent="0.35">
      <c r="D68" s="42" t="s">
        <v>86</v>
      </c>
      <c r="E68" s="9">
        <v>1</v>
      </c>
      <c r="F68" s="9" t="s">
        <v>30</v>
      </c>
      <c r="G68" s="16">
        <v>1634221311168</v>
      </c>
      <c r="H68" s="16">
        <v>1634221311168</v>
      </c>
      <c r="I68" s="41">
        <v>10610</v>
      </c>
      <c r="J68" s="11">
        <f t="shared" si="2"/>
        <v>6.492388715954811</v>
      </c>
      <c r="K68">
        <v>3.0614138641678448</v>
      </c>
      <c r="L68" s="30">
        <f t="shared" si="3"/>
        <v>19.875888826590934</v>
      </c>
      <c r="O68">
        <v>2.097026840226333</v>
      </c>
      <c r="P68" t="s">
        <v>53</v>
      </c>
    </row>
    <row r="69" spans="1:16" ht="18.600000000000001" thickBot="1" x14ac:dyDescent="0.35">
      <c r="A69" s="50"/>
      <c r="B69" s="50"/>
      <c r="C69" s="50"/>
      <c r="D69" s="42" t="s">
        <v>87</v>
      </c>
      <c r="E69" s="9">
        <v>1</v>
      </c>
      <c r="F69" s="9" t="s">
        <v>57</v>
      </c>
      <c r="G69" s="16">
        <v>2364810921309</v>
      </c>
      <c r="H69" s="16">
        <v>2364810921309</v>
      </c>
      <c r="I69" s="41">
        <v>9840</v>
      </c>
      <c r="J69" s="11">
        <f t="shared" si="2"/>
        <v>4.1610092000730603</v>
      </c>
      <c r="K69">
        <v>2.4900424809345632</v>
      </c>
      <c r="L69" s="30">
        <f t="shared" si="3"/>
        <v>10.361089671741466</v>
      </c>
      <c r="O69">
        <v>1.2216065116972781</v>
      </c>
      <c r="P69" t="s">
        <v>54</v>
      </c>
    </row>
    <row r="70" spans="1:16" ht="18.600000000000001" thickBot="1" x14ac:dyDescent="0.35">
      <c r="A70" s="50"/>
      <c r="B70" s="50"/>
      <c r="C70" s="50"/>
      <c r="D70" s="42" t="s">
        <v>88</v>
      </c>
      <c r="E70" s="9">
        <v>1</v>
      </c>
      <c r="F70" s="9" t="s">
        <v>42</v>
      </c>
      <c r="G70" s="16">
        <v>1028842640046</v>
      </c>
      <c r="H70" s="16">
        <v>1028842640046</v>
      </c>
      <c r="I70" s="41">
        <v>13740</v>
      </c>
      <c r="J70" s="11">
        <f t="shared" si="2"/>
        <v>13.354811965594347</v>
      </c>
      <c r="K70">
        <v>2.1155596792678963</v>
      </c>
      <c r="L70" s="30">
        <f t="shared" si="3"/>
        <v>28.252901718615842</v>
      </c>
      <c r="O70">
        <v>1.6056070315379727</v>
      </c>
      <c r="P70" t="s">
        <v>55</v>
      </c>
    </row>
    <row r="71" spans="1:16" ht="18.600000000000001" thickBot="1" x14ac:dyDescent="0.35">
      <c r="A71" s="50"/>
      <c r="B71" s="50"/>
      <c r="C71" s="50"/>
      <c r="D71" s="42" t="s">
        <v>89</v>
      </c>
      <c r="E71" s="9">
        <v>1</v>
      </c>
      <c r="F71" s="9" t="s">
        <v>58</v>
      </c>
      <c r="G71" s="16">
        <v>3028162666892</v>
      </c>
      <c r="H71" s="16">
        <v>3028162666892</v>
      </c>
      <c r="I71" s="41">
        <v>11170</v>
      </c>
      <c r="J71" s="11">
        <f t="shared" si="2"/>
        <v>3.6887054061281646</v>
      </c>
      <c r="K71">
        <v>3.4193839265060624</v>
      </c>
      <c r="L71" s="30">
        <f t="shared" si="3"/>
        <v>12.613099975330663</v>
      </c>
      <c r="O71">
        <v>3.2598989818580453</v>
      </c>
      <c r="P71" t="s">
        <v>56</v>
      </c>
    </row>
    <row r="72" spans="1:16" ht="18.600000000000001" thickBot="1" x14ac:dyDescent="0.35">
      <c r="A72" s="50"/>
      <c r="B72" s="50"/>
      <c r="C72" s="50"/>
      <c r="D72" s="42" t="s">
        <v>90</v>
      </c>
      <c r="E72" s="9">
        <v>1</v>
      </c>
      <c r="F72" s="9" t="s">
        <v>56</v>
      </c>
      <c r="G72" s="16">
        <v>3462434706428</v>
      </c>
      <c r="H72" s="16">
        <v>3462434706428</v>
      </c>
      <c r="I72" s="41">
        <v>19490</v>
      </c>
      <c r="J72" s="11">
        <f t="shared" si="2"/>
        <v>5.6289870142004039</v>
      </c>
      <c r="K72">
        <v>3.2598989818580453</v>
      </c>
      <c r="L72" s="30">
        <f t="shared" si="3"/>
        <v>18.349929036484056</v>
      </c>
      <c r="O72">
        <v>2.4900424809345632</v>
      </c>
      <c r="P72" t="s">
        <v>57</v>
      </c>
    </row>
    <row r="73" spans="1:16" ht="18" x14ac:dyDescent="0.35">
      <c r="A73" s="50"/>
      <c r="B73" s="50"/>
      <c r="C73" s="50"/>
      <c r="D73" s="38" t="s">
        <v>106</v>
      </c>
      <c r="E73" s="61"/>
      <c r="F73" s="62"/>
      <c r="G73" s="62"/>
      <c r="H73" s="62"/>
      <c r="I73" s="62"/>
      <c r="J73" s="62"/>
      <c r="K73" s="63"/>
      <c r="L73" s="47">
        <f>GEOMEAN(L53:L71)</f>
        <v>13.802081825329552</v>
      </c>
      <c r="O73">
        <v>3.4193839265060624</v>
      </c>
      <c r="P73" t="s">
        <v>58</v>
      </c>
    </row>
    <row r="74" spans="1:16" x14ac:dyDescent="0.3">
      <c r="A74" s="50"/>
      <c r="B74" s="50"/>
      <c r="C74" s="50"/>
      <c r="O74">
        <v>1.8380124499103294</v>
      </c>
      <c r="P74" t="s">
        <v>59</v>
      </c>
    </row>
    <row r="75" spans="1:16" x14ac:dyDescent="0.3">
      <c r="A75" s="50"/>
      <c r="B75" s="50"/>
      <c r="C75" s="50"/>
      <c r="O75">
        <v>2.7384323650503024</v>
      </c>
      <c r="P75" t="s">
        <v>60</v>
      </c>
    </row>
    <row r="76" spans="1:16" x14ac:dyDescent="0.3">
      <c r="A76" s="50"/>
      <c r="B76" s="50"/>
      <c r="C76" s="50"/>
    </row>
    <row r="78" spans="1:16" x14ac:dyDescent="0.3">
      <c r="A78" s="50"/>
      <c r="B78" s="50"/>
      <c r="C78" s="50"/>
      <c r="D78" s="51" t="s">
        <v>108</v>
      </c>
    </row>
    <row r="79" spans="1:16" x14ac:dyDescent="0.3">
      <c r="D79" t="s">
        <v>109</v>
      </c>
    </row>
    <row r="80" spans="1:16" x14ac:dyDescent="0.3">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9FF71-13AD-4259-8C2A-44ABD0F2278D}">
  <dimension ref="A1:P80"/>
  <sheetViews>
    <sheetView topLeftCell="A43" workbookViewId="0">
      <selection activeCell="L53" sqref="L53:L72"/>
    </sheetView>
  </sheetViews>
  <sheetFormatPr defaultRowHeight="14.4" x14ac:dyDescent="0.3"/>
  <cols>
    <col min="4" max="4" width="18.88671875" customWidth="1"/>
    <col min="5" max="5" width="19.88671875" customWidth="1"/>
    <col min="6" max="6" width="27.33203125" customWidth="1"/>
    <col min="7" max="7" width="32.33203125" customWidth="1"/>
    <col min="8" max="8" width="26.6640625" customWidth="1"/>
    <col min="11" max="11" width="22.6640625" customWidth="1"/>
  </cols>
  <sheetData>
    <row r="1" spans="4:16" x14ac:dyDescent="0.3">
      <c r="G1" s="48"/>
      <c r="H1" s="48"/>
      <c r="I1" s="49"/>
      <c r="J1" s="50"/>
    </row>
    <row r="2" spans="4:16" x14ac:dyDescent="0.3">
      <c r="G2" s="48"/>
      <c r="H2" s="48"/>
      <c r="I2" s="49"/>
      <c r="J2" s="50"/>
    </row>
    <row r="3" spans="4:16" x14ac:dyDescent="0.3">
      <c r="G3" s="48"/>
      <c r="H3" s="48"/>
      <c r="I3" s="49"/>
      <c r="J3" s="50"/>
    </row>
    <row r="4" spans="4:16" x14ac:dyDescent="0.3">
      <c r="G4" s="48"/>
      <c r="H4" s="48"/>
      <c r="I4" s="49"/>
      <c r="J4" s="50"/>
    </row>
    <row r="5" spans="4:16" x14ac:dyDescent="0.3">
      <c r="G5" s="48"/>
      <c r="H5" s="48"/>
      <c r="I5" s="49"/>
      <c r="J5" s="50"/>
    </row>
    <row r="6" spans="4:16" x14ac:dyDescent="0.3">
      <c r="G6" s="48"/>
      <c r="H6" s="48"/>
      <c r="I6" s="49"/>
      <c r="J6" s="50"/>
    </row>
    <row r="7" spans="4:16" x14ac:dyDescent="0.3">
      <c r="G7" s="48"/>
      <c r="H7" s="48"/>
      <c r="I7" s="49"/>
      <c r="J7" s="50"/>
    </row>
    <row r="8" spans="4:16" x14ac:dyDescent="0.3">
      <c r="G8" s="48"/>
      <c r="H8" s="48"/>
      <c r="I8" s="49"/>
      <c r="J8" s="50"/>
    </row>
    <row r="9" spans="4:16" x14ac:dyDescent="0.3">
      <c r="G9" s="48"/>
      <c r="H9" s="48"/>
      <c r="I9" s="49"/>
      <c r="J9" s="50"/>
    </row>
    <row r="10" spans="4:16" x14ac:dyDescent="0.3">
      <c r="G10" s="48"/>
      <c r="H10" s="48"/>
      <c r="I10" s="49"/>
      <c r="J10" s="50"/>
    </row>
    <row r="11" spans="4:16" ht="21" x14ac:dyDescent="0.4">
      <c r="D11" s="103" t="s">
        <v>94</v>
      </c>
      <c r="E11" s="103"/>
      <c r="F11" s="103"/>
      <c r="G11" s="48"/>
      <c r="H11" s="48"/>
      <c r="I11" s="49"/>
      <c r="J11" s="50"/>
    </row>
    <row r="12" spans="4:16" x14ac:dyDescent="0.3">
      <c r="G12" s="48"/>
      <c r="H12" s="48"/>
      <c r="I12" s="49"/>
      <c r="J12" s="50"/>
    </row>
    <row r="13" spans="4:16" x14ac:dyDescent="0.3">
      <c r="G13" s="48"/>
      <c r="H13" s="48"/>
      <c r="I13" s="49"/>
      <c r="J13" s="50"/>
    </row>
    <row r="14" spans="4:16" ht="18" x14ac:dyDescent="0.35">
      <c r="D14" s="1" t="s">
        <v>95</v>
      </c>
      <c r="E14" s="1" t="s">
        <v>96</v>
      </c>
      <c r="F14" s="1" t="s">
        <v>97</v>
      </c>
      <c r="G14" s="2" t="s">
        <v>98</v>
      </c>
      <c r="H14" s="2" t="s">
        <v>99</v>
      </c>
      <c r="I14" s="3" t="s">
        <v>100</v>
      </c>
      <c r="J14" s="4" t="s">
        <v>101</v>
      </c>
      <c r="K14" s="5" t="s">
        <v>102</v>
      </c>
      <c r="L14" s="4" t="s">
        <v>103</v>
      </c>
    </row>
    <row r="15" spans="4:16" ht="21.6" thickBot="1" x14ac:dyDescent="0.45">
      <c r="D15" s="6" t="s">
        <v>61</v>
      </c>
      <c r="E15" s="104" t="s">
        <v>104</v>
      </c>
      <c r="F15" s="105"/>
      <c r="G15" s="105"/>
      <c r="H15" s="105"/>
      <c r="I15" s="105"/>
      <c r="J15" s="105"/>
      <c r="K15" s="105"/>
      <c r="L15" s="106"/>
      <c r="M15" t="s">
        <v>105</v>
      </c>
    </row>
    <row r="16" spans="4:16" x14ac:dyDescent="0.3">
      <c r="D16" s="76" t="s">
        <v>62</v>
      </c>
      <c r="E16" s="7">
        <v>1</v>
      </c>
      <c r="F16" s="7" t="s">
        <v>49</v>
      </c>
      <c r="G16" s="8">
        <v>1336880048433</v>
      </c>
      <c r="H16" s="95">
        <f>SUM(G16:G18)</f>
        <v>2621918389082</v>
      </c>
      <c r="I16" s="98">
        <v>9770</v>
      </c>
      <c r="J16" s="101">
        <f>I16/(H16/1000000000)</f>
        <v>3.7262792162729079</v>
      </c>
      <c r="K16">
        <f>O59</f>
        <v>1.8248178251738756</v>
      </c>
      <c r="L16" s="72">
        <f>I16/((G16/1000000000/K16)+(G17/1000000000/K17)+(G18/1000000000/K18))</f>
        <v>7.6328454283126224</v>
      </c>
      <c r="O16">
        <v>1.0739008109607937</v>
      </c>
      <c r="P16" t="s">
        <v>6</v>
      </c>
    </row>
    <row r="17" spans="4:16" x14ac:dyDescent="0.3">
      <c r="D17" s="77"/>
      <c r="E17" s="9">
        <v>2</v>
      </c>
      <c r="F17" s="9" t="s">
        <v>50</v>
      </c>
      <c r="G17" s="10">
        <v>485943847689</v>
      </c>
      <c r="H17" s="96"/>
      <c r="I17" s="99"/>
      <c r="J17" s="71"/>
      <c r="K17">
        <f>O60</f>
        <v>2.6743597146028035</v>
      </c>
      <c r="L17" s="73"/>
      <c r="O17">
        <v>1.2901239733840337</v>
      </c>
      <c r="P17" t="s">
        <v>7</v>
      </c>
    </row>
    <row r="18" spans="4:16" ht="15" thickBot="1" x14ac:dyDescent="0.35">
      <c r="D18" s="107"/>
      <c r="E18" s="12">
        <v>3</v>
      </c>
      <c r="F18" s="12" t="s">
        <v>51</v>
      </c>
      <c r="G18" s="13">
        <v>799094492960</v>
      </c>
      <c r="H18" s="108"/>
      <c r="I18" s="109"/>
      <c r="J18" s="110"/>
      <c r="K18">
        <f>O61</f>
        <v>2.1852313160036698</v>
      </c>
      <c r="L18" s="73"/>
      <c r="O18">
        <v>2.8719316265973469</v>
      </c>
      <c r="P18" t="s">
        <v>8</v>
      </c>
    </row>
    <row r="19" spans="4:16" x14ac:dyDescent="0.3">
      <c r="D19" s="76" t="s">
        <v>63</v>
      </c>
      <c r="E19" s="14">
        <v>1</v>
      </c>
      <c r="F19" s="14" t="s">
        <v>14</v>
      </c>
      <c r="G19" s="15">
        <v>528828935089</v>
      </c>
      <c r="H19" s="79">
        <f>SUM(G19:G24)</f>
        <v>3033921720842</v>
      </c>
      <c r="I19" s="82">
        <v>9650</v>
      </c>
      <c r="J19" s="87">
        <f>I19/(H19/1000000000)</f>
        <v>3.180701708191024</v>
      </c>
      <c r="K19">
        <f>O24</f>
        <v>1.4749489288324116</v>
      </c>
      <c r="L19" s="72">
        <f>I19/((G19/1000000000/K19)+(G20/1000000000/K20)+(G21/1000000000/K21)+(G22/1000000000/K22)+(G23/1000000000/K23)+(G24/1000000000/K24))</f>
        <v>5.86820533425173</v>
      </c>
      <c r="O19">
        <v>2.1034706020547662</v>
      </c>
      <c r="P19" t="s">
        <v>9</v>
      </c>
    </row>
    <row r="20" spans="4:16" x14ac:dyDescent="0.3">
      <c r="D20" s="77"/>
      <c r="E20" s="9">
        <v>2</v>
      </c>
      <c r="F20" s="9" t="s">
        <v>9</v>
      </c>
      <c r="G20" s="16">
        <v>197935867524</v>
      </c>
      <c r="H20" s="80"/>
      <c r="I20" s="70"/>
      <c r="J20" s="89"/>
      <c r="K20">
        <f>O19</f>
        <v>2.1034706020547662</v>
      </c>
      <c r="L20" s="73"/>
      <c r="O20">
        <v>1.5897257721554254</v>
      </c>
      <c r="P20" t="s">
        <v>10</v>
      </c>
    </row>
    <row r="21" spans="4:16" x14ac:dyDescent="0.3">
      <c r="D21" s="77"/>
      <c r="E21" s="9">
        <v>3</v>
      </c>
      <c r="F21" s="9" t="s">
        <v>12</v>
      </c>
      <c r="G21" s="16">
        <v>349230042356</v>
      </c>
      <c r="H21" s="80"/>
      <c r="I21" s="70"/>
      <c r="J21" s="89"/>
      <c r="K21">
        <f>O22</f>
        <v>2.525672953587224</v>
      </c>
      <c r="L21" s="73"/>
      <c r="O21">
        <v>2.2283587293946541</v>
      </c>
      <c r="P21" t="s">
        <v>11</v>
      </c>
    </row>
    <row r="22" spans="4:16" x14ac:dyDescent="0.3">
      <c r="D22" s="93"/>
      <c r="E22" s="17">
        <v>4</v>
      </c>
      <c r="F22" s="17" t="s">
        <v>13</v>
      </c>
      <c r="G22" s="16">
        <v>634304301167</v>
      </c>
      <c r="H22" s="80"/>
      <c r="I22" s="70"/>
      <c r="J22" s="89"/>
      <c r="K22">
        <f>O23</f>
        <v>1.6495850462856969</v>
      </c>
      <c r="L22" s="73"/>
      <c r="O22">
        <v>2.525672953587224</v>
      </c>
      <c r="P22" t="s">
        <v>12</v>
      </c>
    </row>
    <row r="23" spans="4:16" x14ac:dyDescent="0.3">
      <c r="D23" s="93"/>
      <c r="E23" s="9">
        <v>5</v>
      </c>
      <c r="F23" s="9" t="s">
        <v>11</v>
      </c>
      <c r="G23" s="16">
        <v>907436705387</v>
      </c>
      <c r="H23" s="80"/>
      <c r="I23" s="70"/>
      <c r="J23" s="89"/>
      <c r="K23">
        <f>O21</f>
        <v>2.2283587293946541</v>
      </c>
      <c r="L23" s="73"/>
      <c r="O23">
        <v>1.6495850462856969</v>
      </c>
      <c r="P23" t="s">
        <v>13</v>
      </c>
    </row>
    <row r="24" spans="4:16" ht="15" thickBot="1" x14ac:dyDescent="0.35">
      <c r="D24" s="78"/>
      <c r="E24" s="18">
        <v>6</v>
      </c>
      <c r="F24" s="18" t="s">
        <v>10</v>
      </c>
      <c r="G24" s="19">
        <v>416185869319</v>
      </c>
      <c r="H24" s="81"/>
      <c r="I24" s="83"/>
      <c r="J24" s="88"/>
      <c r="K24">
        <f>O20</f>
        <v>1.5897257721554254</v>
      </c>
      <c r="L24" s="94"/>
      <c r="O24">
        <v>1.4749489288324116</v>
      </c>
      <c r="P24" t="s">
        <v>14</v>
      </c>
    </row>
    <row r="25" spans="4:16" x14ac:dyDescent="0.3">
      <c r="D25" s="76" t="s">
        <v>64</v>
      </c>
      <c r="E25" s="20">
        <v>1</v>
      </c>
      <c r="F25" s="20" t="s">
        <v>21</v>
      </c>
      <c r="G25" s="8">
        <v>85762263121</v>
      </c>
      <c r="H25" s="95">
        <f>SUM(G25:G33)</f>
        <v>1241193071612</v>
      </c>
      <c r="I25" s="98">
        <v>8050</v>
      </c>
      <c r="J25" s="101">
        <f>I25/(H25/1000000000)</f>
        <v>6.4856952428400678</v>
      </c>
      <c r="K25">
        <f>O31</f>
        <v>1.5428377519885355</v>
      </c>
      <c r="L25" s="74">
        <f>I25/((G25/1000000000/K25)+(G26/1000000000/K26)+(G27/1000000000/K27)+(G28/1000000000/K28)+(G29/1000000000/K29)+(G30/1000000000/K30)+(G31/1000000000/K31)+(G32/1000000000/K32)+(G33/1000000000/K33))</f>
        <v>10.282725601513533</v>
      </c>
      <c r="O25">
        <v>4.4731246050030631</v>
      </c>
      <c r="P25" t="s">
        <v>15</v>
      </c>
    </row>
    <row r="26" spans="4:16" x14ac:dyDescent="0.3">
      <c r="D26" s="77"/>
      <c r="E26" s="21">
        <v>2</v>
      </c>
      <c r="F26" s="21" t="s">
        <v>22</v>
      </c>
      <c r="G26" s="22">
        <v>170110679749</v>
      </c>
      <c r="H26" s="96"/>
      <c r="I26" s="99"/>
      <c r="J26" s="71"/>
      <c r="K26">
        <f>O32</f>
        <v>1.7921312870295274</v>
      </c>
      <c r="L26" s="90"/>
      <c r="O26">
        <v>3.9484295069787341</v>
      </c>
      <c r="P26" t="s">
        <v>16</v>
      </c>
    </row>
    <row r="27" spans="4:16" x14ac:dyDescent="0.3">
      <c r="D27" s="77"/>
      <c r="E27" s="9">
        <v>3</v>
      </c>
      <c r="F27" s="9" t="s">
        <v>29</v>
      </c>
      <c r="G27" s="22">
        <v>145000257157</v>
      </c>
      <c r="H27" s="96"/>
      <c r="I27" s="99"/>
      <c r="J27" s="71"/>
      <c r="K27">
        <f>O39</f>
        <v>1.5298644433263775</v>
      </c>
      <c r="L27" s="90"/>
      <c r="O27">
        <v>2.7895121367378319</v>
      </c>
      <c r="P27" t="s">
        <v>17</v>
      </c>
    </row>
    <row r="28" spans="4:16" x14ac:dyDescent="0.3">
      <c r="D28" s="77"/>
      <c r="E28" s="9">
        <v>4</v>
      </c>
      <c r="F28" s="9" t="s">
        <v>23</v>
      </c>
      <c r="G28" s="10">
        <v>107364702506</v>
      </c>
      <c r="H28" s="96"/>
      <c r="I28" s="99"/>
      <c r="J28" s="71"/>
      <c r="K28">
        <f>O33</f>
        <v>1.5735795624363067</v>
      </c>
      <c r="L28" s="90"/>
      <c r="O28">
        <v>3.7070722178536157</v>
      </c>
      <c r="P28" t="s">
        <v>18</v>
      </c>
    </row>
    <row r="29" spans="4:16" x14ac:dyDescent="0.3">
      <c r="D29" s="77"/>
      <c r="E29" s="21">
        <v>5</v>
      </c>
      <c r="F29" s="21" t="s">
        <v>24</v>
      </c>
      <c r="G29" s="10">
        <v>118960836281</v>
      </c>
      <c r="H29" s="96"/>
      <c r="I29" s="99"/>
      <c r="J29" s="71"/>
      <c r="K29">
        <f>O34</f>
        <v>1.6194294886581466</v>
      </c>
      <c r="L29" s="90"/>
      <c r="O29">
        <v>4.696424458128778</v>
      </c>
      <c r="P29" t="s">
        <v>19</v>
      </c>
    </row>
    <row r="30" spans="4:16" x14ac:dyDescent="0.3">
      <c r="D30" s="77"/>
      <c r="E30" s="9">
        <v>6</v>
      </c>
      <c r="F30" s="9" t="s">
        <v>25</v>
      </c>
      <c r="G30" s="10">
        <v>161461896947</v>
      </c>
      <c r="H30" s="96"/>
      <c r="I30" s="99"/>
      <c r="J30" s="71"/>
      <c r="K30">
        <f>O35</f>
        <v>1.5358472927838667</v>
      </c>
      <c r="L30" s="90"/>
      <c r="O30">
        <v>4.4965770804113818</v>
      </c>
      <c r="P30" t="s">
        <v>20</v>
      </c>
    </row>
    <row r="31" spans="4:16" x14ac:dyDescent="0.3">
      <c r="D31" s="77"/>
      <c r="E31" s="21">
        <v>7</v>
      </c>
      <c r="F31" s="21" t="s">
        <v>26</v>
      </c>
      <c r="G31" s="10">
        <v>203545611460</v>
      </c>
      <c r="H31" s="96"/>
      <c r="I31" s="99"/>
      <c r="J31" s="71"/>
      <c r="K31">
        <f>O36</f>
        <v>1.3970906646292212</v>
      </c>
      <c r="L31" s="90"/>
      <c r="O31">
        <v>1.5428377519885355</v>
      </c>
      <c r="P31" t="s">
        <v>21</v>
      </c>
    </row>
    <row r="32" spans="4:16" x14ac:dyDescent="0.3">
      <c r="D32" s="77"/>
      <c r="E32" s="21">
        <v>8</v>
      </c>
      <c r="F32" s="21" t="s">
        <v>27</v>
      </c>
      <c r="G32" s="22">
        <v>183165290444</v>
      </c>
      <c r="H32" s="96"/>
      <c r="I32" s="99"/>
      <c r="J32" s="71"/>
      <c r="K32">
        <f>O37</f>
        <v>1.7949557636254121</v>
      </c>
      <c r="L32" s="90"/>
      <c r="O32">
        <v>1.7921312870295274</v>
      </c>
      <c r="P32" t="s">
        <v>22</v>
      </c>
    </row>
    <row r="33" spans="4:16" ht="15" thickBot="1" x14ac:dyDescent="0.35">
      <c r="D33" s="78"/>
      <c r="E33" s="23">
        <v>9</v>
      </c>
      <c r="F33" s="23" t="s">
        <v>28</v>
      </c>
      <c r="G33" s="24">
        <v>65821533947</v>
      </c>
      <c r="H33" s="97"/>
      <c r="I33" s="100"/>
      <c r="J33" s="102"/>
      <c r="K33">
        <f>O39</f>
        <v>1.5298644433263775</v>
      </c>
      <c r="L33" s="75"/>
      <c r="O33">
        <v>1.5735795624363067</v>
      </c>
      <c r="P33" t="s">
        <v>23</v>
      </c>
    </row>
    <row r="34" spans="4:16" ht="18.600000000000001" thickBot="1" x14ac:dyDescent="0.35">
      <c r="D34" s="25" t="s">
        <v>65</v>
      </c>
      <c r="E34" s="26">
        <v>1</v>
      </c>
      <c r="F34" s="26" t="s">
        <v>45</v>
      </c>
      <c r="G34" s="27">
        <v>286763190074</v>
      </c>
      <c r="H34" s="27">
        <v>286763190074</v>
      </c>
      <c r="I34" s="28">
        <v>9120</v>
      </c>
      <c r="J34" s="29">
        <f>I34/(H34/1000000000)</f>
        <v>31.803245031716099</v>
      </c>
      <c r="K34">
        <f>O55</f>
        <v>0.55978161754883748</v>
      </c>
      <c r="L34" s="30">
        <f>I34/((G34/1000000000/K34))</f>
        <v>17.802871947156063</v>
      </c>
      <c r="O34">
        <v>1.6194294886581466</v>
      </c>
      <c r="P34" t="s">
        <v>24</v>
      </c>
    </row>
    <row r="35" spans="4:16" x14ac:dyDescent="0.3">
      <c r="D35" s="76" t="s">
        <v>66</v>
      </c>
      <c r="E35" s="14">
        <v>1</v>
      </c>
      <c r="F35" s="14" t="s">
        <v>31</v>
      </c>
      <c r="G35" s="15">
        <v>266743806875</v>
      </c>
      <c r="H35" s="79">
        <f>SUM(G35:G39)</f>
        <v>1991041526174</v>
      </c>
      <c r="I35" s="82">
        <v>10490</v>
      </c>
      <c r="J35" s="87">
        <f>I35/(H35/1000000000)</f>
        <v>5.2685993044844528</v>
      </c>
      <c r="K35">
        <f>O41</f>
        <v>1.789342734621721</v>
      </c>
      <c r="L35" s="74">
        <f>I35/((G35/1000000000/K35)+(G36/1000000000/K36)+(G37/1000000000/K37)+(G37/1000000000/K37)+(G38/1000000000/K38)+(G39/1000000000/K39))</f>
        <v>8.4106943814533057</v>
      </c>
      <c r="O35">
        <v>1.5358472927838667</v>
      </c>
      <c r="P35" t="s">
        <v>25</v>
      </c>
    </row>
    <row r="36" spans="4:16" x14ac:dyDescent="0.3">
      <c r="D36" s="77"/>
      <c r="E36" s="9">
        <v>2</v>
      </c>
      <c r="F36" s="9" t="s">
        <v>32</v>
      </c>
      <c r="G36" s="16">
        <v>716198135199</v>
      </c>
      <c r="H36" s="80"/>
      <c r="I36" s="70"/>
      <c r="J36" s="89"/>
      <c r="K36">
        <f>O42</f>
        <v>1.8650767945809397</v>
      </c>
      <c r="L36" s="90"/>
      <c r="O36">
        <v>1.3970906646292212</v>
      </c>
      <c r="P36" t="s">
        <v>26</v>
      </c>
    </row>
    <row r="37" spans="4:16" x14ac:dyDescent="0.3">
      <c r="D37" s="77"/>
      <c r="E37" s="9">
        <v>3</v>
      </c>
      <c r="F37" s="9" t="s">
        <v>33</v>
      </c>
      <c r="G37" s="16">
        <v>350698994773</v>
      </c>
      <c r="H37" s="80"/>
      <c r="I37" s="70"/>
      <c r="J37" s="89"/>
      <c r="K37">
        <f>O43</f>
        <v>1.8662365818759057</v>
      </c>
      <c r="L37" s="90"/>
      <c r="O37">
        <v>1.7949557636254121</v>
      </c>
      <c r="P37" t="s">
        <v>27</v>
      </c>
    </row>
    <row r="38" spans="4:16" x14ac:dyDescent="0.3">
      <c r="D38" s="77"/>
      <c r="E38" s="9">
        <v>4</v>
      </c>
      <c r="F38" s="9" t="s">
        <v>34</v>
      </c>
      <c r="G38" s="16">
        <v>269619527680</v>
      </c>
      <c r="H38" s="80"/>
      <c r="I38" s="70"/>
      <c r="J38" s="89"/>
      <c r="K38">
        <f>O44</f>
        <v>1.8781521104475931</v>
      </c>
      <c r="L38" s="90"/>
      <c r="O38">
        <v>1.8018862929350412</v>
      </c>
      <c r="P38" t="s">
        <v>28</v>
      </c>
    </row>
    <row r="39" spans="4:16" ht="15" thickBot="1" x14ac:dyDescent="0.35">
      <c r="D39" s="78"/>
      <c r="E39" s="31">
        <v>5</v>
      </c>
      <c r="F39" s="31" t="s">
        <v>35</v>
      </c>
      <c r="G39" s="19">
        <v>387781061647</v>
      </c>
      <c r="H39" s="81"/>
      <c r="I39" s="83"/>
      <c r="J39" s="88"/>
      <c r="K39">
        <f>O45</f>
        <v>1.9911520185229026</v>
      </c>
      <c r="L39" s="75"/>
      <c r="O39">
        <v>1.5298644433263775</v>
      </c>
      <c r="P39" t="s">
        <v>29</v>
      </c>
    </row>
    <row r="40" spans="4:16" x14ac:dyDescent="0.3">
      <c r="D40" s="76" t="s">
        <v>67</v>
      </c>
      <c r="E40" s="14">
        <v>1</v>
      </c>
      <c r="F40" s="14" t="s">
        <v>40</v>
      </c>
      <c r="G40" s="15">
        <v>1225711258147</v>
      </c>
      <c r="H40" s="91">
        <f>SUM(G40:G41)</f>
        <v>3799491209371</v>
      </c>
      <c r="I40" s="82">
        <v>9330</v>
      </c>
      <c r="J40" s="87">
        <f>I40/(H40/1000000000)</f>
        <v>2.4555919426760742</v>
      </c>
      <c r="K40">
        <f>O50</f>
        <v>4.62634915698297</v>
      </c>
      <c r="L40" s="74">
        <f>I40/((G40/1000000000/K40)+(G41/1000000000/K41))</f>
        <v>10.289059179350504</v>
      </c>
      <c r="O40">
        <v>2.7465376426520067</v>
      </c>
      <c r="P40" t="s">
        <v>30</v>
      </c>
    </row>
    <row r="41" spans="4:16" ht="15" thickBot="1" x14ac:dyDescent="0.35">
      <c r="D41" s="78"/>
      <c r="E41" s="31">
        <v>2</v>
      </c>
      <c r="F41" s="31" t="s">
        <v>41</v>
      </c>
      <c r="G41" s="19">
        <v>2573779951224</v>
      </c>
      <c r="H41" s="92"/>
      <c r="I41" s="83"/>
      <c r="J41" s="88"/>
      <c r="K41">
        <f>O51</f>
        <v>4.0099581645748321</v>
      </c>
      <c r="L41" s="75"/>
      <c r="O41">
        <v>1.789342734621721</v>
      </c>
      <c r="P41" t="s">
        <v>31</v>
      </c>
    </row>
    <row r="42" spans="4:16" ht="18.600000000000001" thickBot="1" x14ac:dyDescent="0.35">
      <c r="D42" s="25" t="s">
        <v>68</v>
      </c>
      <c r="E42" s="26">
        <v>1</v>
      </c>
      <c r="F42" s="26" t="s">
        <v>53</v>
      </c>
      <c r="G42" s="27">
        <v>2870324786576</v>
      </c>
      <c r="H42" s="27">
        <v>2870324786576</v>
      </c>
      <c r="I42" s="28">
        <v>12100</v>
      </c>
      <c r="J42" s="29">
        <f>I42/(H42/1000000000)</f>
        <v>4.2155508173115299</v>
      </c>
      <c r="K42">
        <f>O63</f>
        <v>2.1000911850013635</v>
      </c>
      <c r="L42" s="30">
        <f>I42/((G42/1000000000/K42))</f>
        <v>8.8530411113612377</v>
      </c>
      <c r="O42">
        <v>1.8650767945809397</v>
      </c>
      <c r="P42" t="s">
        <v>32</v>
      </c>
    </row>
    <row r="43" spans="4:16" ht="18.600000000000001" thickBot="1" x14ac:dyDescent="0.35">
      <c r="D43" s="25" t="s">
        <v>69</v>
      </c>
      <c r="E43" s="26">
        <v>1</v>
      </c>
      <c r="F43" s="26" t="s">
        <v>44</v>
      </c>
      <c r="G43" s="27">
        <v>1228470882964</v>
      </c>
      <c r="H43" s="27">
        <v>1228470882964</v>
      </c>
      <c r="I43" s="28">
        <v>20720</v>
      </c>
      <c r="J43" s="29">
        <f>I43/(H43/1000000000)</f>
        <v>16.866496623841584</v>
      </c>
      <c r="K43">
        <f>O54</f>
        <v>1.266005086718115</v>
      </c>
      <c r="L43" s="30">
        <f>I43/((G43/1000000000/K43))</f>
        <v>21.353070520897361</v>
      </c>
      <c r="O43">
        <v>1.8662365818759057</v>
      </c>
      <c r="P43" t="s">
        <v>33</v>
      </c>
    </row>
    <row r="44" spans="4:16" x14ac:dyDescent="0.3">
      <c r="D44" s="76" t="s">
        <v>70</v>
      </c>
      <c r="E44" s="14">
        <v>1</v>
      </c>
      <c r="F44" s="14" t="s">
        <v>37</v>
      </c>
      <c r="G44" s="15">
        <v>598424479704</v>
      </c>
      <c r="H44" s="79">
        <f>SUM(G44:G46)</f>
        <v>5665833559406</v>
      </c>
      <c r="I44" s="82">
        <v>22130</v>
      </c>
      <c r="J44" s="84">
        <f>I44/(H44/1000000000)</f>
        <v>3.9058683542267851</v>
      </c>
      <c r="K44">
        <f>O47</f>
        <v>3.0040463371094757</v>
      </c>
      <c r="L44" s="72">
        <f>I44/((G44/1000000000/K44)+(G45/1000000000/K45)+(G46/1000000000/K46))</f>
        <v>14.214513109710335</v>
      </c>
      <c r="O44">
        <v>1.8781521104475931</v>
      </c>
      <c r="P44" t="s">
        <v>34</v>
      </c>
    </row>
    <row r="45" spans="4:16" x14ac:dyDescent="0.3">
      <c r="D45" s="77"/>
      <c r="E45" s="17">
        <v>2</v>
      </c>
      <c r="F45" s="17" t="s">
        <v>38</v>
      </c>
      <c r="G45" s="16">
        <v>499395511962</v>
      </c>
      <c r="H45" s="80"/>
      <c r="I45" s="70"/>
      <c r="J45" s="85"/>
      <c r="K45">
        <f>O48</f>
        <v>3.5297936917842772</v>
      </c>
      <c r="L45" s="73"/>
      <c r="O45">
        <v>1.9911520185229026</v>
      </c>
      <c r="P45" t="s">
        <v>35</v>
      </c>
    </row>
    <row r="46" spans="4:16" ht="15" thickBot="1" x14ac:dyDescent="0.35">
      <c r="D46" s="78"/>
      <c r="E46" s="33">
        <v>3</v>
      </c>
      <c r="F46" s="33" t="s">
        <v>39</v>
      </c>
      <c r="G46" s="19">
        <v>4568013567740</v>
      </c>
      <c r="H46" s="81"/>
      <c r="I46" s="83"/>
      <c r="J46" s="86"/>
      <c r="K46">
        <f>O49</f>
        <v>3.7560548382905119</v>
      </c>
      <c r="L46" s="73"/>
      <c r="O46">
        <v>2.2217878936160016</v>
      </c>
      <c r="P46" t="s">
        <v>36</v>
      </c>
    </row>
    <row r="47" spans="4:16" ht="18.600000000000001" thickBot="1" x14ac:dyDescent="0.35">
      <c r="D47" s="25" t="s">
        <v>71</v>
      </c>
      <c r="E47" s="26">
        <v>1</v>
      </c>
      <c r="F47" s="26" t="s">
        <v>48</v>
      </c>
      <c r="G47" s="27">
        <v>596700550884</v>
      </c>
      <c r="H47" s="27">
        <v>596700550884</v>
      </c>
      <c r="I47" s="28">
        <v>6250</v>
      </c>
      <c r="J47" s="29">
        <f>I47/(H47/1000000000)</f>
        <v>10.474265510130248</v>
      </c>
      <c r="K47">
        <f>O58</f>
        <v>0.79292306437403215</v>
      </c>
      <c r="L47" s="30">
        <f>I47/((G47/1000000000/K47))</f>
        <v>8.3052867053597108</v>
      </c>
      <c r="O47">
        <v>3.0040463371094757</v>
      </c>
      <c r="P47" t="s">
        <v>37</v>
      </c>
    </row>
    <row r="48" spans="4:16" x14ac:dyDescent="0.3">
      <c r="D48" s="76" t="s">
        <v>72</v>
      </c>
      <c r="E48" s="14">
        <v>1</v>
      </c>
      <c r="F48" s="14" t="s">
        <v>7</v>
      </c>
      <c r="G48" s="15">
        <v>719326249157</v>
      </c>
      <c r="H48" s="79">
        <f>SUM(G48:G49)</f>
        <v>1065237477766</v>
      </c>
      <c r="I48" s="82">
        <v>7020</v>
      </c>
      <c r="J48" s="87">
        <f>I48/(H48/1000000000)</f>
        <v>6.5900798146177113</v>
      </c>
      <c r="K48">
        <f>O17</f>
        <v>1.2901239733840337</v>
      </c>
      <c r="L48" s="74">
        <f>I48/((G48/1000000000/K48)+(G49/1000000000/K49))</f>
        <v>7.9802571091015535</v>
      </c>
      <c r="O48">
        <v>3.5297936917842772</v>
      </c>
      <c r="P48" t="s">
        <v>38</v>
      </c>
    </row>
    <row r="49" spans="4:16" ht="15" thickBot="1" x14ac:dyDescent="0.35">
      <c r="D49" s="78"/>
      <c r="E49" s="31">
        <v>2</v>
      </c>
      <c r="F49" s="31" t="s">
        <v>6</v>
      </c>
      <c r="G49" s="19">
        <v>345911228609</v>
      </c>
      <c r="H49" s="81"/>
      <c r="I49" s="83"/>
      <c r="J49" s="88"/>
      <c r="K49">
        <f>O16</f>
        <v>1.0739008109607937</v>
      </c>
      <c r="L49" s="75"/>
      <c r="O49">
        <v>3.7560548382905119</v>
      </c>
      <c r="P49" t="s">
        <v>39</v>
      </c>
    </row>
    <row r="50" spans="4:16" ht="18.600000000000001" thickBot="1" x14ac:dyDescent="0.35">
      <c r="D50" s="34" t="s">
        <v>73</v>
      </c>
      <c r="E50" s="35">
        <v>1</v>
      </c>
      <c r="F50" s="35" t="s">
        <v>59</v>
      </c>
      <c r="G50" s="36">
        <v>1012616257524</v>
      </c>
      <c r="H50" s="36">
        <v>1012616257524</v>
      </c>
      <c r="I50" s="37">
        <v>6900</v>
      </c>
      <c r="J50" s="32">
        <f>I50/(H50/1000000000)</f>
        <v>6.8140324123094214</v>
      </c>
      <c r="K50">
        <f>O69</f>
        <v>1.8057838683344605</v>
      </c>
      <c r="L50" s="30">
        <f>I50/((G50/1000000000/K50))</f>
        <v>12.304669808456502</v>
      </c>
      <c r="O50">
        <v>4.62634915698297</v>
      </c>
      <c r="P50" t="s">
        <v>40</v>
      </c>
    </row>
    <row r="51" spans="4:16" ht="18" x14ac:dyDescent="0.35">
      <c r="D51" s="38" t="s">
        <v>106</v>
      </c>
      <c r="E51" s="64"/>
      <c r="F51" s="65"/>
      <c r="G51" s="65"/>
      <c r="H51" s="65"/>
      <c r="I51" s="65"/>
      <c r="J51" s="65"/>
      <c r="K51" s="66"/>
      <c r="L51" s="39">
        <f>GEOMEAN(L16:L50)</f>
        <v>10.374734469247448</v>
      </c>
      <c r="O51">
        <v>4.0099581645748321</v>
      </c>
      <c r="P51" t="s">
        <v>41</v>
      </c>
    </row>
    <row r="52" spans="4:16" ht="21.6" thickBot="1" x14ac:dyDescent="0.45">
      <c r="D52" s="40" t="s">
        <v>107</v>
      </c>
      <c r="E52" s="67"/>
      <c r="F52" s="67"/>
      <c r="G52" s="67"/>
      <c r="H52" s="67"/>
      <c r="I52" s="67"/>
      <c r="J52" s="67"/>
      <c r="K52" s="67"/>
      <c r="L52" s="67"/>
      <c r="O52">
        <v>2.0649036950933062</v>
      </c>
      <c r="P52" t="s">
        <v>42</v>
      </c>
    </row>
    <row r="53" spans="4:16" ht="18.600000000000001" thickBot="1" x14ac:dyDescent="0.35">
      <c r="D53" s="42" t="s">
        <v>74</v>
      </c>
      <c r="E53" s="9">
        <v>1</v>
      </c>
      <c r="F53" s="9" t="s">
        <v>8</v>
      </c>
      <c r="G53" s="16">
        <v>1662419839883</v>
      </c>
      <c r="H53" s="16">
        <v>1662419839883</v>
      </c>
      <c r="I53" s="43">
        <v>13590</v>
      </c>
      <c r="J53" s="11">
        <f>I53/(H53/1000000000)</f>
        <v>8.1748302528418186</v>
      </c>
      <c r="K53">
        <f>O18</f>
        <v>2.8719316265973469</v>
      </c>
      <c r="L53" s="30">
        <f>I53/((G53/1000000000/K53))</f>
        <v>23.477553545201207</v>
      </c>
      <c r="O53">
        <v>2.7474392258212319</v>
      </c>
      <c r="P53" t="s">
        <v>43</v>
      </c>
    </row>
    <row r="54" spans="4:16" x14ac:dyDescent="0.3">
      <c r="D54" s="68" t="s">
        <v>75</v>
      </c>
      <c r="E54" s="9">
        <v>1</v>
      </c>
      <c r="F54" s="9" t="s">
        <v>18</v>
      </c>
      <c r="G54" s="16">
        <v>1368261277380</v>
      </c>
      <c r="H54" s="69">
        <f>SUM(G54:G56)</f>
        <v>6812176292745</v>
      </c>
      <c r="I54" s="70">
        <v>19580</v>
      </c>
      <c r="J54" s="71">
        <f>I54/(H54/1000000000)</f>
        <v>2.874265015844172</v>
      </c>
      <c r="K54">
        <f>O28</f>
        <v>3.7070722178536157</v>
      </c>
      <c r="L54" s="72">
        <f>I54/((G54/1000000000/K54)+(G55/1000000000/K55)+(G56/1000000000/K56))</f>
        <v>12.476416991719514</v>
      </c>
      <c r="O54">
        <v>1.266005086718115</v>
      </c>
      <c r="P54" t="s">
        <v>44</v>
      </c>
    </row>
    <row r="55" spans="4:16" x14ac:dyDescent="0.3">
      <c r="D55" s="68"/>
      <c r="E55" s="9">
        <v>2</v>
      </c>
      <c r="F55" s="9" t="s">
        <v>19</v>
      </c>
      <c r="G55" s="16">
        <v>1100427239527</v>
      </c>
      <c r="H55" s="69"/>
      <c r="I55" s="70"/>
      <c r="J55" s="71"/>
      <c r="K55">
        <f>O29</f>
        <v>4.696424458128778</v>
      </c>
      <c r="L55" s="73"/>
      <c r="O55">
        <v>0.55978161754883748</v>
      </c>
      <c r="P55" t="s">
        <v>45</v>
      </c>
    </row>
    <row r="56" spans="4:16" ht="15" thickBot="1" x14ac:dyDescent="0.35">
      <c r="D56" s="68"/>
      <c r="E56" s="17">
        <v>3</v>
      </c>
      <c r="F56" s="17" t="s">
        <v>20</v>
      </c>
      <c r="G56" s="16">
        <v>4343487775838</v>
      </c>
      <c r="H56" s="69"/>
      <c r="I56" s="70"/>
      <c r="J56" s="71"/>
      <c r="K56">
        <f>O30</f>
        <v>4.4965770804113818</v>
      </c>
      <c r="L56" s="73"/>
      <c r="O56">
        <v>1.010698514617683</v>
      </c>
      <c r="P56" t="s">
        <v>46</v>
      </c>
    </row>
    <row r="57" spans="4:16" ht="18.600000000000001" thickBot="1" x14ac:dyDescent="0.35">
      <c r="D57" s="42" t="s">
        <v>76</v>
      </c>
      <c r="E57" s="9">
        <v>1</v>
      </c>
      <c r="F57" s="44" t="s">
        <v>46</v>
      </c>
      <c r="G57" s="16">
        <v>904639118622</v>
      </c>
      <c r="H57" s="16">
        <v>904639118622</v>
      </c>
      <c r="I57" s="41">
        <v>9180</v>
      </c>
      <c r="J57" s="11">
        <f>I57/(H57/1000000000)</f>
        <v>10.147692942997558</v>
      </c>
      <c r="K57">
        <f>O56</f>
        <v>1.010698514617683</v>
      </c>
      <c r="L57" s="30">
        <f>I57/((G57/1000000000/K57))</f>
        <v>10.256258184283977</v>
      </c>
      <c r="O57">
        <v>2.7405009837596612</v>
      </c>
      <c r="P57" t="s">
        <v>47</v>
      </c>
    </row>
    <row r="58" spans="4:16" ht="18.600000000000001" thickBot="1" x14ac:dyDescent="0.35">
      <c r="D58" s="42" t="s">
        <v>77</v>
      </c>
      <c r="E58" s="9">
        <v>1</v>
      </c>
      <c r="F58" s="9" t="s">
        <v>60</v>
      </c>
      <c r="G58" s="16">
        <v>1550802777157</v>
      </c>
      <c r="H58" s="16">
        <v>1550802777157</v>
      </c>
      <c r="I58" s="41">
        <v>9100</v>
      </c>
      <c r="J58" s="11">
        <f t="shared" ref="J58:J64" si="0">I58/(H58/1000000000)</f>
        <v>5.8679286199645073</v>
      </c>
      <c r="K58">
        <f>O70</f>
        <v>2.7271065347851331</v>
      </c>
      <c r="L58" s="30">
        <f t="shared" ref="L58:L63" si="1">I58/((G58/1000000000/K58))</f>
        <v>16.002466485157914</v>
      </c>
      <c r="O58">
        <v>0.79292306437403215</v>
      </c>
      <c r="P58" t="s">
        <v>48</v>
      </c>
    </row>
    <row r="59" spans="4:16" ht="18.600000000000001" thickBot="1" x14ac:dyDescent="0.35">
      <c r="D59" s="42" t="s">
        <v>78</v>
      </c>
      <c r="E59" s="9">
        <v>1</v>
      </c>
      <c r="F59" s="9" t="s">
        <v>36</v>
      </c>
      <c r="G59" s="16">
        <v>1503904010927</v>
      </c>
      <c r="H59" s="16">
        <v>1503904010927</v>
      </c>
      <c r="I59" s="41">
        <v>7140</v>
      </c>
      <c r="J59" s="11">
        <f t="shared" si="0"/>
        <v>4.7476434321090313</v>
      </c>
      <c r="K59">
        <f>O46</f>
        <v>2.2217878936160016</v>
      </c>
      <c r="L59" s="30">
        <f t="shared" si="1"/>
        <v>10.54825670066537</v>
      </c>
      <c r="O59">
        <v>1.8248178251738756</v>
      </c>
      <c r="P59" t="s">
        <v>49</v>
      </c>
    </row>
    <row r="60" spans="4:16" ht="18.600000000000001" thickBot="1" x14ac:dyDescent="0.35">
      <c r="D60" s="42" t="s">
        <v>79</v>
      </c>
      <c r="E60" s="9">
        <v>1</v>
      </c>
      <c r="F60" s="9" t="s">
        <v>15</v>
      </c>
      <c r="G60" s="16">
        <v>3222499431329</v>
      </c>
      <c r="H60" s="16">
        <v>3222499431329</v>
      </c>
      <c r="I60" s="41">
        <v>11950</v>
      </c>
      <c r="J60" s="11">
        <f t="shared" si="0"/>
        <v>3.7083016629336276</v>
      </c>
      <c r="K60">
        <f>O25</f>
        <v>4.4731246050030631</v>
      </c>
      <c r="L60" s="30">
        <f t="shared" si="1"/>
        <v>16.587695411242187</v>
      </c>
      <c r="O60">
        <v>2.6743597146028035</v>
      </c>
      <c r="P60" t="s">
        <v>50</v>
      </c>
    </row>
    <row r="61" spans="4:16" ht="18.600000000000001" thickBot="1" x14ac:dyDescent="0.35">
      <c r="D61" s="42" t="s">
        <v>80</v>
      </c>
      <c r="E61" s="9">
        <v>1</v>
      </c>
      <c r="F61" s="9" t="s">
        <v>43</v>
      </c>
      <c r="G61" s="16">
        <v>1869881307149</v>
      </c>
      <c r="H61" s="16">
        <v>1869881307149</v>
      </c>
      <c r="I61" s="41">
        <v>9400</v>
      </c>
      <c r="J61" s="11">
        <f t="shared" si="0"/>
        <v>5.0270570458464769</v>
      </c>
      <c r="K61">
        <f>O53</f>
        <v>2.7474392258212319</v>
      </c>
      <c r="L61" s="30">
        <f t="shared" si="1"/>
        <v>13.811533718199613</v>
      </c>
      <c r="O61">
        <v>2.1852313160036698</v>
      </c>
      <c r="P61" t="s">
        <v>51</v>
      </c>
    </row>
    <row r="62" spans="4:16" ht="18.600000000000001" thickBot="1" x14ac:dyDescent="0.35">
      <c r="D62" s="42" t="s">
        <v>81</v>
      </c>
      <c r="E62" s="9">
        <v>1</v>
      </c>
      <c r="F62" s="9" t="s">
        <v>47</v>
      </c>
      <c r="G62" s="16">
        <v>1763396848950</v>
      </c>
      <c r="H62" s="16">
        <v>1763396848950</v>
      </c>
      <c r="I62" s="41">
        <v>8020</v>
      </c>
      <c r="J62" s="11">
        <f t="shared" si="0"/>
        <v>4.5480403374744842</v>
      </c>
      <c r="K62">
        <f>O57</f>
        <v>2.7405009837596612</v>
      </c>
      <c r="L62" s="30">
        <f t="shared" si="1"/>
        <v>12.463909019027446</v>
      </c>
      <c r="O62">
        <v>2.2499429319328001</v>
      </c>
      <c r="P62" t="s">
        <v>52</v>
      </c>
    </row>
    <row r="63" spans="4:16" ht="18.600000000000001" thickBot="1" x14ac:dyDescent="0.35">
      <c r="D63" s="42" t="s">
        <v>82</v>
      </c>
      <c r="E63" s="9">
        <v>1</v>
      </c>
      <c r="F63" s="9" t="s">
        <v>17</v>
      </c>
      <c r="G63" s="16">
        <v>2044260845958</v>
      </c>
      <c r="H63" s="16">
        <v>2044260845958</v>
      </c>
      <c r="I63" s="41">
        <v>11440</v>
      </c>
      <c r="J63" s="11">
        <f t="shared" si="0"/>
        <v>5.5961547287958178</v>
      </c>
      <c r="K63">
        <f>O27</f>
        <v>2.7895121367378319</v>
      </c>
      <c r="L63" s="30">
        <f t="shared" si="1"/>
        <v>15.610541535038744</v>
      </c>
      <c r="O63">
        <v>2.1000911850013635</v>
      </c>
      <c r="P63" t="s">
        <v>53</v>
      </c>
    </row>
    <row r="64" spans="4:16" x14ac:dyDescent="0.3">
      <c r="D64" s="68" t="s">
        <v>83</v>
      </c>
      <c r="E64" s="45">
        <v>1</v>
      </c>
      <c r="F64" s="17" t="s">
        <v>54</v>
      </c>
      <c r="G64" s="16">
        <v>350868254623</v>
      </c>
      <c r="H64" s="69">
        <f>SUM(G64:G65)</f>
        <v>702207404631</v>
      </c>
      <c r="I64" s="67">
        <v>8340</v>
      </c>
      <c r="J64" s="71">
        <f t="shared" si="0"/>
        <v>11.876832891533736</v>
      </c>
      <c r="K64">
        <f>O64</f>
        <v>1.1818283971154557</v>
      </c>
      <c r="L64" s="74">
        <f>I64/((G64/1000000000/K64)+(G65/1000000000/K65))</f>
        <v>16.448715733423651</v>
      </c>
      <c r="O64">
        <v>1.1818283971154557</v>
      </c>
      <c r="P64" t="s">
        <v>54</v>
      </c>
    </row>
    <row r="65" spans="1:16" ht="15" thickBot="1" x14ac:dyDescent="0.35">
      <c r="D65" s="68"/>
      <c r="E65" s="46">
        <v>2</v>
      </c>
      <c r="F65" s="9" t="s">
        <v>55</v>
      </c>
      <c r="G65" s="16">
        <v>351339150008</v>
      </c>
      <c r="H65" s="69"/>
      <c r="I65" s="67"/>
      <c r="J65" s="71"/>
      <c r="K65">
        <f>O65</f>
        <v>1.6718930793687685</v>
      </c>
      <c r="L65" s="75"/>
      <c r="O65">
        <v>1.6718930793687685</v>
      </c>
      <c r="P65" t="s">
        <v>55</v>
      </c>
    </row>
    <row r="66" spans="1:16" ht="18.600000000000001" thickBot="1" x14ac:dyDescent="0.35">
      <c r="D66" s="42" t="s">
        <v>84</v>
      </c>
      <c r="E66" s="9">
        <v>1</v>
      </c>
      <c r="F66" s="9" t="s">
        <v>52</v>
      </c>
      <c r="G66" s="16">
        <v>1192880148868</v>
      </c>
      <c r="H66" s="16">
        <v>1192880148868</v>
      </c>
      <c r="I66" s="41">
        <v>5320</v>
      </c>
      <c r="J66" s="11">
        <f t="shared" ref="J66:J72" si="2">I66/(H66/1000000000)</f>
        <v>4.4597942258059087</v>
      </c>
      <c r="K66">
        <f>O62</f>
        <v>2.2499429319328001</v>
      </c>
      <c r="L66" s="30">
        <f t="shared" ref="L66:L72" si="3">I66/((G66/1000000000/K66))</f>
        <v>10.034282496226719</v>
      </c>
      <c r="O66">
        <v>3.2474653826031794</v>
      </c>
      <c r="P66" t="s">
        <v>56</v>
      </c>
    </row>
    <row r="67" spans="1:16" ht="18.600000000000001" thickBot="1" x14ac:dyDescent="0.35">
      <c r="D67" s="42" t="s">
        <v>85</v>
      </c>
      <c r="E67" s="9">
        <v>1</v>
      </c>
      <c r="F67" s="9" t="s">
        <v>16</v>
      </c>
      <c r="G67" s="16">
        <v>5939693812661</v>
      </c>
      <c r="H67" s="16">
        <v>5939693812661</v>
      </c>
      <c r="I67" s="41">
        <v>8250</v>
      </c>
      <c r="J67" s="11">
        <f t="shared" si="2"/>
        <v>1.3889604852045354</v>
      </c>
      <c r="K67">
        <f>O26</f>
        <v>3.9484295069787341</v>
      </c>
      <c r="L67" s="30">
        <f t="shared" si="3"/>
        <v>5.4842125638090868</v>
      </c>
      <c r="O67">
        <v>2.4815650932929261</v>
      </c>
      <c r="P67" t="s">
        <v>57</v>
      </c>
    </row>
    <row r="68" spans="1:16" ht="18.600000000000001" thickBot="1" x14ac:dyDescent="0.35">
      <c r="D68" s="42" t="s">
        <v>86</v>
      </c>
      <c r="E68" s="9">
        <v>1</v>
      </c>
      <c r="F68" s="9" t="s">
        <v>30</v>
      </c>
      <c r="G68" s="16">
        <v>1634221311168</v>
      </c>
      <c r="H68" s="16">
        <v>1634221311168</v>
      </c>
      <c r="I68" s="41">
        <v>10610</v>
      </c>
      <c r="J68" s="11">
        <f t="shared" si="2"/>
        <v>6.492388715954811</v>
      </c>
      <c r="K68">
        <f>O40</f>
        <v>2.7465376426520067</v>
      </c>
      <c r="L68" s="30">
        <f t="shared" si="3"/>
        <v>17.831589999099016</v>
      </c>
      <c r="O68">
        <v>3.4762479313631762</v>
      </c>
      <c r="P68" t="s">
        <v>58</v>
      </c>
    </row>
    <row r="69" spans="1:16" ht="18.600000000000001" thickBot="1" x14ac:dyDescent="0.35">
      <c r="A69" s="50"/>
      <c r="B69" s="50"/>
      <c r="C69" s="50"/>
      <c r="D69" s="42" t="s">
        <v>87</v>
      </c>
      <c r="E69" s="9">
        <v>1</v>
      </c>
      <c r="F69" s="9" t="s">
        <v>57</v>
      </c>
      <c r="G69" s="16">
        <v>2364810921309</v>
      </c>
      <c r="H69" s="16">
        <v>2364810921309</v>
      </c>
      <c r="I69" s="41">
        <v>9840</v>
      </c>
      <c r="J69" s="11">
        <f t="shared" si="2"/>
        <v>4.1610092000730603</v>
      </c>
      <c r="K69">
        <f>O67</f>
        <v>2.4815650932929261</v>
      </c>
      <c r="L69" s="30">
        <f t="shared" si="3"/>
        <v>10.325815183772027</v>
      </c>
      <c r="O69">
        <v>1.8057838683344605</v>
      </c>
      <c r="P69" t="s">
        <v>59</v>
      </c>
    </row>
    <row r="70" spans="1:16" ht="18.600000000000001" thickBot="1" x14ac:dyDescent="0.35">
      <c r="A70" s="50"/>
      <c r="B70" s="50"/>
      <c r="C70" s="50"/>
      <c r="D70" s="42" t="s">
        <v>88</v>
      </c>
      <c r="E70" s="9">
        <v>1</v>
      </c>
      <c r="F70" s="9" t="s">
        <v>42</v>
      </c>
      <c r="G70" s="16">
        <v>1028842640046</v>
      </c>
      <c r="H70" s="16">
        <v>1028842640046</v>
      </c>
      <c r="I70" s="41">
        <v>13740</v>
      </c>
      <c r="J70" s="11">
        <f t="shared" si="2"/>
        <v>13.354811965594347</v>
      </c>
      <c r="K70">
        <f>O52</f>
        <v>2.0649036950933062</v>
      </c>
      <c r="L70" s="30">
        <f t="shared" si="3"/>
        <v>27.576400575032068</v>
      </c>
      <c r="O70">
        <v>2.7271065347851331</v>
      </c>
      <c r="P70" t="s">
        <v>60</v>
      </c>
    </row>
    <row r="71" spans="1:16" ht="18.600000000000001" thickBot="1" x14ac:dyDescent="0.35">
      <c r="A71" s="50"/>
      <c r="B71" s="50"/>
      <c r="C71" s="50"/>
      <c r="D71" s="42" t="s">
        <v>89</v>
      </c>
      <c r="E71" s="9">
        <v>1</v>
      </c>
      <c r="F71" s="9" t="s">
        <v>58</v>
      </c>
      <c r="G71" s="16">
        <v>3028162666892</v>
      </c>
      <c r="H71" s="16">
        <v>3028162666892</v>
      </c>
      <c r="I71" s="41">
        <v>11170</v>
      </c>
      <c r="J71" s="11">
        <f t="shared" si="2"/>
        <v>3.6887054061281646</v>
      </c>
      <c r="K71">
        <f>O68</f>
        <v>3.4762479313631762</v>
      </c>
      <c r="L71" s="30">
        <f t="shared" si="3"/>
        <v>12.822854537461197</v>
      </c>
    </row>
    <row r="72" spans="1:16" ht="18.600000000000001" thickBot="1" x14ac:dyDescent="0.35">
      <c r="A72" s="50"/>
      <c r="B72" s="50"/>
      <c r="C72" s="50"/>
      <c r="D72" s="42" t="s">
        <v>90</v>
      </c>
      <c r="E72" s="9">
        <v>1</v>
      </c>
      <c r="F72" s="9" t="s">
        <v>56</v>
      </c>
      <c r="G72" s="16">
        <v>3462434706428</v>
      </c>
      <c r="H72" s="16">
        <v>3462434706428</v>
      </c>
      <c r="I72" s="41">
        <v>19490</v>
      </c>
      <c r="J72" s="11">
        <f t="shared" si="2"/>
        <v>5.6289870142004039</v>
      </c>
      <c r="K72">
        <f>O66</f>
        <v>3.2474653826031794</v>
      </c>
      <c r="L72" s="30">
        <f t="shared" si="3"/>
        <v>18.279940467738644</v>
      </c>
    </row>
    <row r="73" spans="1:16" ht="18" x14ac:dyDescent="0.35">
      <c r="A73" s="50"/>
      <c r="B73" s="50"/>
      <c r="C73" s="50"/>
      <c r="D73" s="38" t="s">
        <v>106</v>
      </c>
      <c r="E73" s="61"/>
      <c r="F73" s="62"/>
      <c r="G73" s="62"/>
      <c r="H73" s="62"/>
      <c r="I73" s="62"/>
      <c r="J73" s="62"/>
      <c r="K73" s="63"/>
      <c r="L73" s="47">
        <f>GEOMEAN(L53:L71)</f>
        <v>13.576428899170415</v>
      </c>
    </row>
    <row r="74" spans="1:16" x14ac:dyDescent="0.3">
      <c r="A74" s="50"/>
      <c r="B74" s="50"/>
      <c r="C74" s="50"/>
    </row>
    <row r="75" spans="1:16" x14ac:dyDescent="0.3">
      <c r="A75" s="50"/>
      <c r="B75" s="50"/>
      <c r="C75" s="50"/>
    </row>
    <row r="76" spans="1:16" x14ac:dyDescent="0.3">
      <c r="A76" s="50"/>
      <c r="B76" s="50"/>
      <c r="C76" s="50"/>
    </row>
    <row r="78" spans="1:16" x14ac:dyDescent="0.3">
      <c r="A78" s="50"/>
      <c r="B78" s="50"/>
      <c r="C78" s="50"/>
      <c r="D78" s="51" t="s">
        <v>108</v>
      </c>
    </row>
    <row r="79" spans="1:16" x14ac:dyDescent="0.3">
      <c r="D79" t="s">
        <v>109</v>
      </c>
    </row>
    <row r="80" spans="1:16" x14ac:dyDescent="0.3">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F99AD-8992-4975-B7BD-BDDC39AEFF7A}">
  <dimension ref="A1:P80"/>
  <sheetViews>
    <sheetView topLeftCell="A37" workbookViewId="0">
      <selection activeCell="Q65" sqref="A1:XFD1048576"/>
    </sheetView>
  </sheetViews>
  <sheetFormatPr defaultRowHeight="14.4" x14ac:dyDescent="0.3"/>
  <cols>
    <col min="4" max="4" width="18.88671875" customWidth="1"/>
    <col min="5" max="5" width="19.88671875" customWidth="1"/>
    <col min="6" max="6" width="27.33203125" customWidth="1"/>
    <col min="7" max="7" width="32.33203125" customWidth="1"/>
    <col min="8" max="8" width="26.6640625" customWidth="1"/>
    <col min="11" max="11" width="22.6640625" customWidth="1"/>
  </cols>
  <sheetData>
    <row r="1" spans="4:16" x14ac:dyDescent="0.3">
      <c r="G1" s="48"/>
      <c r="H1" s="48"/>
      <c r="I1" s="49"/>
      <c r="J1" s="50"/>
    </row>
    <row r="2" spans="4:16" x14ac:dyDescent="0.3">
      <c r="G2" s="48"/>
      <c r="H2" s="48"/>
      <c r="I2" s="49"/>
      <c r="J2" s="50"/>
    </row>
    <row r="3" spans="4:16" x14ac:dyDescent="0.3">
      <c r="G3" s="48"/>
      <c r="H3" s="48"/>
      <c r="I3" s="49"/>
      <c r="J3" s="50"/>
    </row>
    <row r="4" spans="4:16" x14ac:dyDescent="0.3">
      <c r="G4" s="48"/>
      <c r="H4" s="48"/>
      <c r="I4" s="49"/>
      <c r="J4" s="50"/>
    </row>
    <row r="5" spans="4:16" x14ac:dyDescent="0.3">
      <c r="G5" s="48"/>
      <c r="H5" s="48"/>
      <c r="I5" s="49"/>
      <c r="J5" s="50"/>
    </row>
    <row r="6" spans="4:16" x14ac:dyDescent="0.3">
      <c r="G6" s="48"/>
      <c r="H6" s="48"/>
      <c r="I6" s="49"/>
      <c r="J6" s="50"/>
    </row>
    <row r="7" spans="4:16" x14ac:dyDescent="0.3">
      <c r="G7" s="48"/>
      <c r="H7" s="48"/>
      <c r="I7" s="49"/>
      <c r="J7" s="50"/>
    </row>
    <row r="8" spans="4:16" x14ac:dyDescent="0.3">
      <c r="G8" s="48"/>
      <c r="H8" s="48"/>
      <c r="I8" s="49"/>
      <c r="J8" s="50"/>
    </row>
    <row r="9" spans="4:16" x14ac:dyDescent="0.3">
      <c r="G9" s="48"/>
      <c r="H9" s="48"/>
      <c r="I9" s="49"/>
      <c r="J9" s="50"/>
    </row>
    <row r="10" spans="4:16" x14ac:dyDescent="0.3">
      <c r="G10" s="48"/>
      <c r="H10" s="48"/>
      <c r="I10" s="49"/>
      <c r="J10" s="50"/>
    </row>
    <row r="11" spans="4:16" ht="21" x14ac:dyDescent="0.4">
      <c r="D11" s="103" t="s">
        <v>94</v>
      </c>
      <c r="E11" s="103"/>
      <c r="F11" s="103"/>
      <c r="G11" s="48"/>
      <c r="H11" s="48"/>
      <c r="I11" s="49"/>
      <c r="J11" s="50"/>
    </row>
    <row r="12" spans="4:16" x14ac:dyDescent="0.3">
      <c r="G12" s="48"/>
      <c r="H12" s="48"/>
      <c r="I12" s="49"/>
      <c r="J12" s="50"/>
    </row>
    <row r="13" spans="4:16" x14ac:dyDescent="0.3">
      <c r="G13" s="48"/>
      <c r="H13" s="48"/>
      <c r="I13" s="49"/>
      <c r="J13" s="50"/>
    </row>
    <row r="14" spans="4:16" ht="18" x14ac:dyDescent="0.35">
      <c r="D14" s="1" t="s">
        <v>95</v>
      </c>
      <c r="E14" s="1" t="s">
        <v>96</v>
      </c>
      <c r="F14" s="1" t="s">
        <v>97</v>
      </c>
      <c r="G14" s="2" t="s">
        <v>98</v>
      </c>
      <c r="H14" s="2" t="s">
        <v>99</v>
      </c>
      <c r="I14" s="3" t="s">
        <v>100</v>
      </c>
      <c r="J14" s="4" t="s">
        <v>101</v>
      </c>
      <c r="K14" s="5" t="s">
        <v>102</v>
      </c>
      <c r="L14" s="4" t="s">
        <v>103</v>
      </c>
    </row>
    <row r="15" spans="4:16" ht="21.6" thickBot="1" x14ac:dyDescent="0.45">
      <c r="D15" s="6" t="s">
        <v>61</v>
      </c>
      <c r="E15" s="104" t="s">
        <v>104</v>
      </c>
      <c r="F15" s="105"/>
      <c r="G15" s="105"/>
      <c r="H15" s="105"/>
      <c r="I15" s="105"/>
      <c r="J15" s="105"/>
      <c r="K15" s="105"/>
      <c r="L15" s="106"/>
      <c r="M15" t="s">
        <v>105</v>
      </c>
    </row>
    <row r="16" spans="4:16" x14ac:dyDescent="0.3">
      <c r="D16" s="76" t="s">
        <v>62</v>
      </c>
      <c r="E16" s="7">
        <v>1</v>
      </c>
      <c r="F16" s="7" t="s">
        <v>49</v>
      </c>
      <c r="G16" s="8">
        <v>1336880048433</v>
      </c>
      <c r="H16" s="95">
        <f>SUM(G16:G18)</f>
        <v>2621918389082</v>
      </c>
      <c r="I16" s="98">
        <v>9770</v>
      </c>
      <c r="J16" s="101">
        <f>I16/(H16/1000000000)</f>
        <v>3.7262792162729079</v>
      </c>
      <c r="K16">
        <f>O59</f>
        <v>1.848058016995241</v>
      </c>
      <c r="L16" s="72">
        <f>I16/((G16/1000000000/K16)+(G17/1000000000/K17)+(G18/1000000000/K18))</f>
        <v>7.6799225079227718</v>
      </c>
      <c r="O16">
        <v>1.1302144639917917</v>
      </c>
      <c r="P16" t="s">
        <v>6</v>
      </c>
    </row>
    <row r="17" spans="4:16" x14ac:dyDescent="0.3">
      <c r="D17" s="77"/>
      <c r="E17" s="9">
        <v>2</v>
      </c>
      <c r="F17" s="9" t="s">
        <v>50</v>
      </c>
      <c r="G17" s="10">
        <v>485943847689</v>
      </c>
      <c r="H17" s="96"/>
      <c r="I17" s="99"/>
      <c r="J17" s="71"/>
      <c r="K17">
        <f>O60</f>
        <v>2.6474634724581989</v>
      </c>
      <c r="L17" s="73"/>
      <c r="O17">
        <v>1.303712312024861</v>
      </c>
      <c r="P17" t="s">
        <v>7</v>
      </c>
    </row>
    <row r="18" spans="4:16" ht="15" thickBot="1" x14ac:dyDescent="0.35">
      <c r="D18" s="107"/>
      <c r="E18" s="12">
        <v>3</v>
      </c>
      <c r="F18" s="12" t="s">
        <v>51</v>
      </c>
      <c r="G18" s="13">
        <v>799094492960</v>
      </c>
      <c r="H18" s="108"/>
      <c r="I18" s="109"/>
      <c r="J18" s="110"/>
      <c r="K18">
        <f>O61</f>
        <v>2.1880992486555781</v>
      </c>
      <c r="L18" s="73"/>
      <c r="O18">
        <v>2.794540528773092</v>
      </c>
      <c r="P18" t="s">
        <v>8</v>
      </c>
    </row>
    <row r="19" spans="4:16" x14ac:dyDescent="0.3">
      <c r="D19" s="76" t="s">
        <v>63</v>
      </c>
      <c r="E19" s="14">
        <v>1</v>
      </c>
      <c r="F19" s="14" t="s">
        <v>14</v>
      </c>
      <c r="G19" s="15">
        <v>528828935089</v>
      </c>
      <c r="H19" s="79">
        <f>SUM(G19:G24)</f>
        <v>3033921720842</v>
      </c>
      <c r="I19" s="82">
        <v>9650</v>
      </c>
      <c r="J19" s="87">
        <f>I19/(H19/1000000000)</f>
        <v>3.180701708191024</v>
      </c>
      <c r="K19">
        <f>O24</f>
        <v>1.4764205705429549</v>
      </c>
      <c r="L19" s="72">
        <f>I19/((G19/1000000000/K19)+(G20/1000000000/K20)+(G21/1000000000/K21)+(G22/1000000000/K22)+(G23/1000000000/K23)+(G24/1000000000/K24))</f>
        <v>5.8856306959157143</v>
      </c>
      <c r="O19">
        <v>2.10027577983</v>
      </c>
      <c r="P19" t="s">
        <v>9</v>
      </c>
    </row>
    <row r="20" spans="4:16" x14ac:dyDescent="0.3">
      <c r="D20" s="77"/>
      <c r="E20" s="9">
        <v>2</v>
      </c>
      <c r="F20" s="9" t="s">
        <v>9</v>
      </c>
      <c r="G20" s="16">
        <v>197935867524</v>
      </c>
      <c r="H20" s="80"/>
      <c r="I20" s="70"/>
      <c r="J20" s="89"/>
      <c r="K20">
        <f>O19</f>
        <v>2.10027577983</v>
      </c>
      <c r="L20" s="73"/>
      <c r="O20">
        <v>1.5994048001872199</v>
      </c>
      <c r="P20" t="s">
        <v>10</v>
      </c>
    </row>
    <row r="21" spans="4:16" x14ac:dyDescent="0.3">
      <c r="D21" s="77"/>
      <c r="E21" s="9">
        <v>3</v>
      </c>
      <c r="F21" s="9" t="s">
        <v>12</v>
      </c>
      <c r="G21" s="16">
        <v>349230042356</v>
      </c>
      <c r="H21" s="80"/>
      <c r="I21" s="70"/>
      <c r="J21" s="89"/>
      <c r="K21">
        <f>O22</f>
        <v>2.5202494518614773</v>
      </c>
      <c r="L21" s="73"/>
      <c r="O21">
        <v>2.2354275374206227</v>
      </c>
      <c r="P21" t="s">
        <v>11</v>
      </c>
    </row>
    <row r="22" spans="4:16" x14ac:dyDescent="0.3">
      <c r="D22" s="93"/>
      <c r="E22" s="17">
        <v>4</v>
      </c>
      <c r="F22" s="17" t="s">
        <v>13</v>
      </c>
      <c r="G22" s="16">
        <v>634304301167</v>
      </c>
      <c r="H22" s="80"/>
      <c r="I22" s="70"/>
      <c r="J22" s="89"/>
      <c r="K22">
        <f>O23</f>
        <v>1.6585565831570064</v>
      </c>
      <c r="L22" s="73"/>
      <c r="O22">
        <v>2.5202494518614773</v>
      </c>
      <c r="P22" t="s">
        <v>12</v>
      </c>
    </row>
    <row r="23" spans="4:16" x14ac:dyDescent="0.3">
      <c r="D23" s="93"/>
      <c r="E23" s="9">
        <v>5</v>
      </c>
      <c r="F23" s="9" t="s">
        <v>11</v>
      </c>
      <c r="G23" s="16">
        <v>907436705387</v>
      </c>
      <c r="H23" s="80"/>
      <c r="I23" s="70"/>
      <c r="J23" s="89"/>
      <c r="K23">
        <f>O21</f>
        <v>2.2354275374206227</v>
      </c>
      <c r="L23" s="73"/>
      <c r="O23">
        <v>1.6585565831570064</v>
      </c>
      <c r="P23" t="s">
        <v>13</v>
      </c>
    </row>
    <row r="24" spans="4:16" ht="15" thickBot="1" x14ac:dyDescent="0.35">
      <c r="D24" s="78"/>
      <c r="E24" s="18">
        <v>6</v>
      </c>
      <c r="F24" s="18" t="s">
        <v>10</v>
      </c>
      <c r="G24" s="19">
        <v>416185869319</v>
      </c>
      <c r="H24" s="81"/>
      <c r="I24" s="83"/>
      <c r="J24" s="88"/>
      <c r="K24">
        <f>O20</f>
        <v>1.5994048001872199</v>
      </c>
      <c r="L24" s="94"/>
      <c r="O24">
        <v>1.4764205705429549</v>
      </c>
      <c r="P24" t="s">
        <v>14</v>
      </c>
    </row>
    <row r="25" spans="4:16" x14ac:dyDescent="0.3">
      <c r="D25" s="76" t="s">
        <v>64</v>
      </c>
      <c r="E25" s="20">
        <v>1</v>
      </c>
      <c r="F25" s="20" t="s">
        <v>21</v>
      </c>
      <c r="G25" s="8">
        <v>85762263121</v>
      </c>
      <c r="H25" s="95">
        <f>SUM(G25:G33)</f>
        <v>1241193071612</v>
      </c>
      <c r="I25" s="98">
        <v>8050</v>
      </c>
      <c r="J25" s="101">
        <f>I25/(H25/1000000000)</f>
        <v>6.4856952428400678</v>
      </c>
      <c r="K25">
        <f>O31</f>
        <v>1.5246345922244275</v>
      </c>
      <c r="L25" s="74">
        <f>I25/((G25/1000000000/K25)+(G26/1000000000/K26)+(G27/1000000000/K27)+(G28/1000000000/K28)+(G29/1000000000/K29)+(G30/1000000000/K30)+(G31/1000000000/K31)+(G32/1000000000/K32)+(G33/1000000000/K33))</f>
        <v>10.207098538390241</v>
      </c>
      <c r="O25">
        <v>4.3406840137766167</v>
      </c>
      <c r="P25" t="s">
        <v>15</v>
      </c>
    </row>
    <row r="26" spans="4:16" x14ac:dyDescent="0.3">
      <c r="D26" s="77"/>
      <c r="E26" s="21">
        <v>2</v>
      </c>
      <c r="F26" s="21" t="s">
        <v>22</v>
      </c>
      <c r="G26" s="22">
        <v>170110679749</v>
      </c>
      <c r="H26" s="96"/>
      <c r="I26" s="99"/>
      <c r="J26" s="71"/>
      <c r="K26">
        <f>O32</f>
        <v>1.7711269110118266</v>
      </c>
      <c r="L26" s="90"/>
      <c r="O26">
        <v>3.9666722819380613</v>
      </c>
      <c r="P26" t="s">
        <v>16</v>
      </c>
    </row>
    <row r="27" spans="4:16" x14ac:dyDescent="0.3">
      <c r="D27" s="77"/>
      <c r="E27" s="9">
        <v>3</v>
      </c>
      <c r="F27" s="9" t="s">
        <v>29</v>
      </c>
      <c r="G27" s="22">
        <v>145000257157</v>
      </c>
      <c r="H27" s="96"/>
      <c r="I27" s="99"/>
      <c r="J27" s="71"/>
      <c r="K27">
        <f>O39</f>
        <v>1.549738700320257</v>
      </c>
      <c r="L27" s="90"/>
      <c r="O27">
        <v>2.7587274957196422</v>
      </c>
      <c r="P27" t="s">
        <v>17</v>
      </c>
    </row>
    <row r="28" spans="4:16" x14ac:dyDescent="0.3">
      <c r="D28" s="77"/>
      <c r="E28" s="9">
        <v>4</v>
      </c>
      <c r="F28" s="9" t="s">
        <v>23</v>
      </c>
      <c r="G28" s="10">
        <v>107364702506</v>
      </c>
      <c r="H28" s="96"/>
      <c r="I28" s="99"/>
      <c r="J28" s="71"/>
      <c r="K28">
        <f>O33</f>
        <v>1.5959128923246979</v>
      </c>
      <c r="L28" s="90"/>
      <c r="O28">
        <v>3.7068427852955366</v>
      </c>
      <c r="P28" t="s">
        <v>18</v>
      </c>
    </row>
    <row r="29" spans="4:16" x14ac:dyDescent="0.3">
      <c r="D29" s="77"/>
      <c r="E29" s="21">
        <v>5</v>
      </c>
      <c r="F29" s="21" t="s">
        <v>24</v>
      </c>
      <c r="G29" s="10">
        <v>118960836281</v>
      </c>
      <c r="H29" s="96"/>
      <c r="I29" s="99"/>
      <c r="J29" s="71"/>
      <c r="K29">
        <f>O34</f>
        <v>1.6198957663865663</v>
      </c>
      <c r="L29" s="90"/>
      <c r="O29">
        <v>4.7003506647434152</v>
      </c>
      <c r="P29" t="s">
        <v>19</v>
      </c>
    </row>
    <row r="30" spans="4:16" x14ac:dyDescent="0.3">
      <c r="D30" s="77"/>
      <c r="E30" s="9">
        <v>6</v>
      </c>
      <c r="F30" s="9" t="s">
        <v>25</v>
      </c>
      <c r="G30" s="10">
        <v>161461896947</v>
      </c>
      <c r="H30" s="96"/>
      <c r="I30" s="99"/>
      <c r="J30" s="71"/>
      <c r="K30">
        <f>O35</f>
        <v>1.5255696600003341</v>
      </c>
      <c r="L30" s="90"/>
      <c r="O30">
        <v>4.4939750487782124</v>
      </c>
      <c r="P30" t="s">
        <v>20</v>
      </c>
    </row>
    <row r="31" spans="4:16" x14ac:dyDescent="0.3">
      <c r="D31" s="77"/>
      <c r="E31" s="21">
        <v>7</v>
      </c>
      <c r="F31" s="21" t="s">
        <v>26</v>
      </c>
      <c r="G31" s="10">
        <v>203545611460</v>
      </c>
      <c r="H31" s="96"/>
      <c r="I31" s="99"/>
      <c r="J31" s="71"/>
      <c r="K31">
        <f>O36</f>
        <v>1.3573069376737565</v>
      </c>
      <c r="L31" s="90"/>
      <c r="O31">
        <v>1.5246345922244275</v>
      </c>
      <c r="P31" t="s">
        <v>21</v>
      </c>
    </row>
    <row r="32" spans="4:16" x14ac:dyDescent="0.3">
      <c r="D32" s="77"/>
      <c r="E32" s="21">
        <v>8</v>
      </c>
      <c r="F32" s="21" t="s">
        <v>27</v>
      </c>
      <c r="G32" s="22">
        <v>183165290444</v>
      </c>
      <c r="H32" s="96"/>
      <c r="I32" s="99"/>
      <c r="J32" s="71"/>
      <c r="K32">
        <f>O37</f>
        <v>1.7642559698487681</v>
      </c>
      <c r="L32" s="90"/>
      <c r="O32">
        <v>1.7711269110118266</v>
      </c>
      <c r="P32" t="s">
        <v>22</v>
      </c>
    </row>
    <row r="33" spans="4:16" ht="15" thickBot="1" x14ac:dyDescent="0.35">
      <c r="D33" s="78"/>
      <c r="E33" s="23">
        <v>9</v>
      </c>
      <c r="F33" s="23" t="s">
        <v>28</v>
      </c>
      <c r="G33" s="24">
        <v>65821533947</v>
      </c>
      <c r="H33" s="97"/>
      <c r="I33" s="100"/>
      <c r="J33" s="102"/>
      <c r="K33">
        <f>O39</f>
        <v>1.549738700320257</v>
      </c>
      <c r="L33" s="75"/>
      <c r="O33">
        <v>1.5959128923246979</v>
      </c>
      <c r="P33" t="s">
        <v>23</v>
      </c>
    </row>
    <row r="34" spans="4:16" ht="18.600000000000001" thickBot="1" x14ac:dyDescent="0.35">
      <c r="D34" s="25" t="s">
        <v>65</v>
      </c>
      <c r="E34" s="26">
        <v>1</v>
      </c>
      <c r="F34" s="26" t="s">
        <v>45</v>
      </c>
      <c r="G34" s="27">
        <v>286763190074</v>
      </c>
      <c r="H34" s="27">
        <v>286763190074</v>
      </c>
      <c r="I34" s="28">
        <v>9120</v>
      </c>
      <c r="J34" s="29">
        <f>I34/(H34/1000000000)</f>
        <v>31.803245031716099</v>
      </c>
      <c r="K34">
        <f>O55</f>
        <v>0.49975204266752815</v>
      </c>
      <c r="L34" s="30">
        <f>I34/((G34/1000000000/K34))</f>
        <v>15.893736668056034</v>
      </c>
      <c r="O34">
        <v>1.6198957663865663</v>
      </c>
      <c r="P34" t="s">
        <v>24</v>
      </c>
    </row>
    <row r="35" spans="4:16" x14ac:dyDescent="0.3">
      <c r="D35" s="76" t="s">
        <v>66</v>
      </c>
      <c r="E35" s="14">
        <v>1</v>
      </c>
      <c r="F35" s="14" t="s">
        <v>31</v>
      </c>
      <c r="G35" s="15">
        <v>266743806875</v>
      </c>
      <c r="H35" s="79">
        <f>SUM(G35:G39)</f>
        <v>1991041526174</v>
      </c>
      <c r="I35" s="82">
        <v>10490</v>
      </c>
      <c r="J35" s="87">
        <f>I35/(H35/1000000000)</f>
        <v>5.2685993044844528</v>
      </c>
      <c r="K35">
        <f>O41</f>
        <v>1.7894829991729848</v>
      </c>
      <c r="L35" s="74">
        <f>I35/((G35/1000000000/K35)+(G36/1000000000/K36)+(G37/1000000000/K37)+(G37/1000000000/K37)+(G38/1000000000/K38)+(G39/1000000000/K39))</f>
        <v>8.4168818123098532</v>
      </c>
      <c r="O35">
        <v>1.5255696600003341</v>
      </c>
      <c r="P35" t="s">
        <v>25</v>
      </c>
    </row>
    <row r="36" spans="4:16" x14ac:dyDescent="0.3">
      <c r="D36" s="77"/>
      <c r="E36" s="9">
        <v>2</v>
      </c>
      <c r="F36" s="9" t="s">
        <v>32</v>
      </c>
      <c r="G36" s="16">
        <v>716198135199</v>
      </c>
      <c r="H36" s="80"/>
      <c r="I36" s="70"/>
      <c r="J36" s="89"/>
      <c r="K36">
        <f>O42</f>
        <v>1.8688090058531999</v>
      </c>
      <c r="L36" s="90"/>
      <c r="O36">
        <v>1.3573069376737565</v>
      </c>
      <c r="P36" t="s">
        <v>26</v>
      </c>
    </row>
    <row r="37" spans="4:16" x14ac:dyDescent="0.3">
      <c r="D37" s="77"/>
      <c r="E37" s="9">
        <v>3</v>
      </c>
      <c r="F37" s="9" t="s">
        <v>33</v>
      </c>
      <c r="G37" s="16">
        <v>350698994773</v>
      </c>
      <c r="H37" s="80"/>
      <c r="I37" s="70"/>
      <c r="J37" s="89"/>
      <c r="K37">
        <f>O43</f>
        <v>1.8670440607296706</v>
      </c>
      <c r="L37" s="90"/>
      <c r="O37">
        <v>1.7642559698487681</v>
      </c>
      <c r="P37" t="s">
        <v>27</v>
      </c>
    </row>
    <row r="38" spans="4:16" x14ac:dyDescent="0.3">
      <c r="D38" s="77"/>
      <c r="E38" s="9">
        <v>4</v>
      </c>
      <c r="F38" s="9" t="s">
        <v>34</v>
      </c>
      <c r="G38" s="16">
        <v>269619527680</v>
      </c>
      <c r="H38" s="80"/>
      <c r="I38" s="70"/>
      <c r="J38" s="89"/>
      <c r="K38">
        <f>O44</f>
        <v>1.8824063971424163</v>
      </c>
      <c r="L38" s="90"/>
      <c r="O38">
        <v>1.8036457731478392</v>
      </c>
      <c r="P38" t="s">
        <v>28</v>
      </c>
    </row>
    <row r="39" spans="4:16" ht="15" thickBot="1" x14ac:dyDescent="0.35">
      <c r="D39" s="78"/>
      <c r="E39" s="31">
        <v>5</v>
      </c>
      <c r="F39" s="31" t="s">
        <v>35</v>
      </c>
      <c r="G39" s="19">
        <v>387781061647</v>
      </c>
      <c r="H39" s="81"/>
      <c r="I39" s="83"/>
      <c r="J39" s="88"/>
      <c r="K39">
        <f>O45</f>
        <v>1.9875931824993969</v>
      </c>
      <c r="L39" s="75"/>
      <c r="O39">
        <v>1.549738700320257</v>
      </c>
      <c r="P39" t="s">
        <v>29</v>
      </c>
    </row>
    <row r="40" spans="4:16" x14ac:dyDescent="0.3">
      <c r="D40" s="76" t="s">
        <v>67</v>
      </c>
      <c r="E40" s="14">
        <v>1</v>
      </c>
      <c r="F40" s="14" t="s">
        <v>40</v>
      </c>
      <c r="G40" s="15">
        <v>1225711258147</v>
      </c>
      <c r="H40" s="91">
        <f>SUM(G40:G41)</f>
        <v>3799491209371</v>
      </c>
      <c r="I40" s="82">
        <v>9330</v>
      </c>
      <c r="J40" s="87">
        <f>I40/(H40/1000000000)</f>
        <v>2.4555919426760742</v>
      </c>
      <c r="K40">
        <f>O50</f>
        <v>4.3093253027739733</v>
      </c>
      <c r="L40" s="74">
        <f>I40/((G40/1000000000/K40)+(G41/1000000000/K41))</f>
        <v>10.127931188464423</v>
      </c>
      <c r="O40">
        <v>2.9805287048392648</v>
      </c>
      <c r="P40" t="s">
        <v>30</v>
      </c>
    </row>
    <row r="41" spans="4:16" ht="15" thickBot="1" x14ac:dyDescent="0.35">
      <c r="D41" s="78"/>
      <c r="E41" s="31">
        <v>2</v>
      </c>
      <c r="F41" s="31" t="s">
        <v>41</v>
      </c>
      <c r="G41" s="19">
        <v>2573779951224</v>
      </c>
      <c r="H41" s="92"/>
      <c r="I41" s="83"/>
      <c r="J41" s="88"/>
      <c r="K41">
        <f>O51</f>
        <v>4.0418509407667136</v>
      </c>
      <c r="L41" s="75"/>
      <c r="O41">
        <v>1.7894829991729848</v>
      </c>
      <c r="P41" t="s">
        <v>31</v>
      </c>
    </row>
    <row r="42" spans="4:16" ht="18.600000000000001" thickBot="1" x14ac:dyDescent="0.35">
      <c r="D42" s="25" t="s">
        <v>68</v>
      </c>
      <c r="E42" s="26">
        <v>1</v>
      </c>
      <c r="F42" s="26" t="s">
        <v>53</v>
      </c>
      <c r="G42" s="27">
        <v>2870324786576</v>
      </c>
      <c r="H42" s="27">
        <v>2870324786576</v>
      </c>
      <c r="I42" s="28">
        <v>12100</v>
      </c>
      <c r="J42" s="29">
        <f>I42/(H42/1000000000)</f>
        <v>4.2155508173115299</v>
      </c>
      <c r="K42">
        <f>O63</f>
        <v>2.0944673097768916</v>
      </c>
      <c r="L42" s="30">
        <f>I42/((G42/1000000000/K42))</f>
        <v>8.8293333795622573</v>
      </c>
      <c r="O42">
        <v>1.8688090058531999</v>
      </c>
      <c r="P42" t="s">
        <v>32</v>
      </c>
    </row>
    <row r="43" spans="4:16" ht="18.600000000000001" thickBot="1" x14ac:dyDescent="0.35">
      <c r="D43" s="25" t="s">
        <v>69</v>
      </c>
      <c r="E43" s="26">
        <v>1</v>
      </c>
      <c r="F43" s="26" t="s">
        <v>44</v>
      </c>
      <c r="G43" s="27">
        <v>1228470882964</v>
      </c>
      <c r="H43" s="27">
        <v>1228470882964</v>
      </c>
      <c r="I43" s="28">
        <v>20720</v>
      </c>
      <c r="J43" s="29">
        <f>I43/(H43/1000000000)</f>
        <v>16.866496623841584</v>
      </c>
      <c r="K43">
        <f>O54</f>
        <v>1.1835694674330415</v>
      </c>
      <c r="L43" s="30">
        <f>I43/((G43/1000000000/K43))</f>
        <v>19.962670426541376</v>
      </c>
      <c r="O43">
        <v>1.8670440607296706</v>
      </c>
      <c r="P43" t="s">
        <v>33</v>
      </c>
    </row>
    <row r="44" spans="4:16" x14ac:dyDescent="0.3">
      <c r="D44" s="76" t="s">
        <v>70</v>
      </c>
      <c r="E44" s="14">
        <v>1</v>
      </c>
      <c r="F44" s="14" t="s">
        <v>37</v>
      </c>
      <c r="G44" s="15">
        <v>598424479704</v>
      </c>
      <c r="H44" s="79">
        <f>SUM(G44:G46)</f>
        <v>5665833559406</v>
      </c>
      <c r="I44" s="82">
        <v>22130</v>
      </c>
      <c r="J44" s="84">
        <f>I44/(H44/1000000000)</f>
        <v>3.9058683542267851</v>
      </c>
      <c r="K44">
        <f>O47</f>
        <v>3.011549046803573</v>
      </c>
      <c r="L44" s="72">
        <f>I44/((G44/1000000000/K44)+(G45/1000000000/K45)+(G46/1000000000/K46))</f>
        <v>14.230560293250541</v>
      </c>
      <c r="O44">
        <v>1.8824063971424163</v>
      </c>
      <c r="P44" t="s">
        <v>34</v>
      </c>
    </row>
    <row r="45" spans="4:16" x14ac:dyDescent="0.3">
      <c r="D45" s="77"/>
      <c r="E45" s="17">
        <v>2</v>
      </c>
      <c r="F45" s="17" t="s">
        <v>38</v>
      </c>
      <c r="G45" s="16">
        <v>499395511962</v>
      </c>
      <c r="H45" s="80"/>
      <c r="I45" s="70"/>
      <c r="J45" s="85"/>
      <c r="K45">
        <f>O48</f>
        <v>3.5377450257093828</v>
      </c>
      <c r="L45" s="73"/>
      <c r="O45">
        <v>1.9875931824993969</v>
      </c>
      <c r="P45" t="s">
        <v>35</v>
      </c>
    </row>
    <row r="46" spans="4:16" ht="15" thickBot="1" x14ac:dyDescent="0.35">
      <c r="D46" s="78"/>
      <c r="E46" s="33">
        <v>3</v>
      </c>
      <c r="F46" s="33" t="s">
        <v>39</v>
      </c>
      <c r="G46" s="19">
        <v>4568013567740</v>
      </c>
      <c r="H46" s="81"/>
      <c r="I46" s="83"/>
      <c r="J46" s="86"/>
      <c r="K46">
        <f>O49</f>
        <v>3.7589643177312739</v>
      </c>
      <c r="L46" s="73"/>
      <c r="O46">
        <v>2.2184776219381259</v>
      </c>
      <c r="P46" t="s">
        <v>36</v>
      </c>
    </row>
    <row r="47" spans="4:16" ht="18.600000000000001" thickBot="1" x14ac:dyDescent="0.35">
      <c r="D47" s="25" t="s">
        <v>71</v>
      </c>
      <c r="E47" s="26">
        <v>1</v>
      </c>
      <c r="F47" s="26" t="s">
        <v>48</v>
      </c>
      <c r="G47" s="27">
        <v>596700550884</v>
      </c>
      <c r="H47" s="27">
        <v>596700550884</v>
      </c>
      <c r="I47" s="28">
        <v>6250</v>
      </c>
      <c r="J47" s="29">
        <f>I47/(H47/1000000000)</f>
        <v>10.474265510130248</v>
      </c>
      <c r="K47">
        <f>O58</f>
        <v>0.80936701293362978</v>
      </c>
      <c r="L47" s="30">
        <f>I47/((G47/1000000000/K47))</f>
        <v>8.4775249886078612</v>
      </c>
      <c r="O47">
        <v>3.011549046803573</v>
      </c>
      <c r="P47" t="s">
        <v>37</v>
      </c>
    </row>
    <row r="48" spans="4:16" x14ac:dyDescent="0.3">
      <c r="D48" s="76" t="s">
        <v>72</v>
      </c>
      <c r="E48" s="14">
        <v>1</v>
      </c>
      <c r="F48" s="14" t="s">
        <v>7</v>
      </c>
      <c r="G48" s="15">
        <v>719326249157</v>
      </c>
      <c r="H48" s="79">
        <f>SUM(G48:G49)</f>
        <v>1065237477766</v>
      </c>
      <c r="I48" s="82">
        <v>7020</v>
      </c>
      <c r="J48" s="87">
        <f>I48/(H48/1000000000)</f>
        <v>6.5900798146177113</v>
      </c>
      <c r="K48">
        <f>O17</f>
        <v>1.303712312024861</v>
      </c>
      <c r="L48" s="74">
        <f>I48/((G48/1000000000/K48)+(G49/1000000000/K49))</f>
        <v>8.1836272503417167</v>
      </c>
      <c r="O48">
        <v>3.5377450257093828</v>
      </c>
      <c r="P48" t="s">
        <v>38</v>
      </c>
    </row>
    <row r="49" spans="4:16" ht="15" thickBot="1" x14ac:dyDescent="0.35">
      <c r="D49" s="78"/>
      <c r="E49" s="31">
        <v>2</v>
      </c>
      <c r="F49" s="31" t="s">
        <v>6</v>
      </c>
      <c r="G49" s="19">
        <v>345911228609</v>
      </c>
      <c r="H49" s="81"/>
      <c r="I49" s="83"/>
      <c r="J49" s="88"/>
      <c r="K49">
        <f>O16</f>
        <v>1.1302144639917917</v>
      </c>
      <c r="L49" s="75"/>
      <c r="O49">
        <v>3.7589643177312739</v>
      </c>
      <c r="P49" t="s">
        <v>39</v>
      </c>
    </row>
    <row r="50" spans="4:16" ht="18.600000000000001" thickBot="1" x14ac:dyDescent="0.35">
      <c r="D50" s="34" t="s">
        <v>73</v>
      </c>
      <c r="E50" s="35">
        <v>1</v>
      </c>
      <c r="F50" s="35" t="s">
        <v>59</v>
      </c>
      <c r="G50" s="36">
        <v>1012616257524</v>
      </c>
      <c r="H50" s="36">
        <v>1012616257524</v>
      </c>
      <c r="I50" s="37">
        <v>6900</v>
      </c>
      <c r="J50" s="32">
        <f>I50/(H50/1000000000)</f>
        <v>6.8140324123094214</v>
      </c>
      <c r="K50">
        <f>O69</f>
        <v>1.8080309110105819</v>
      </c>
      <c r="L50" s="30">
        <f>I50/((G50/1000000000/K50))</f>
        <v>12.319981230083437</v>
      </c>
      <c r="O50">
        <v>4.3093253027739733</v>
      </c>
      <c r="P50" t="s">
        <v>40</v>
      </c>
    </row>
    <row r="51" spans="4:16" ht="18" x14ac:dyDescent="0.35">
      <c r="D51" s="38" t="s">
        <v>106</v>
      </c>
      <c r="E51" s="64"/>
      <c r="F51" s="65"/>
      <c r="G51" s="65"/>
      <c r="H51" s="65"/>
      <c r="I51" s="65"/>
      <c r="J51" s="65"/>
      <c r="K51" s="66"/>
      <c r="L51" s="39">
        <f>GEOMEAN(L16:L50)</f>
        <v>10.246966219548639</v>
      </c>
      <c r="O51">
        <v>4.0418509407667136</v>
      </c>
      <c r="P51" t="s">
        <v>41</v>
      </c>
    </row>
    <row r="52" spans="4:16" ht="21.6" thickBot="1" x14ac:dyDescent="0.45">
      <c r="D52" s="40" t="s">
        <v>107</v>
      </c>
      <c r="E52" s="67"/>
      <c r="F52" s="67"/>
      <c r="G52" s="67"/>
      <c r="H52" s="67"/>
      <c r="I52" s="67"/>
      <c r="J52" s="67"/>
      <c r="K52" s="67"/>
      <c r="L52" s="67"/>
      <c r="O52">
        <v>1.9478121318435586</v>
      </c>
      <c r="P52" t="s">
        <v>42</v>
      </c>
    </row>
    <row r="53" spans="4:16" ht="18.600000000000001" thickBot="1" x14ac:dyDescent="0.35">
      <c r="D53" s="42" t="s">
        <v>74</v>
      </c>
      <c r="E53" s="9">
        <v>1</v>
      </c>
      <c r="F53" s="9" t="s">
        <v>8</v>
      </c>
      <c r="G53" s="16">
        <v>1662419839883</v>
      </c>
      <c r="H53" s="16">
        <v>1662419839883</v>
      </c>
      <c r="I53" s="43">
        <v>13590</v>
      </c>
      <c r="J53" s="11">
        <f>I53/(H53/1000000000)</f>
        <v>8.1748302528418186</v>
      </c>
      <c r="K53">
        <f>O18</f>
        <v>2.794540528773092</v>
      </c>
      <c r="L53" s="30">
        <f>I53/((G53/1000000000/K53))</f>
        <v>22.844894457406848</v>
      </c>
      <c r="O53">
        <v>2.6450861081182588</v>
      </c>
      <c r="P53" t="s">
        <v>43</v>
      </c>
    </row>
    <row r="54" spans="4:16" x14ac:dyDescent="0.3">
      <c r="D54" s="68" t="s">
        <v>75</v>
      </c>
      <c r="E54" s="9">
        <v>1</v>
      </c>
      <c r="F54" s="9" t="s">
        <v>18</v>
      </c>
      <c r="G54" s="16">
        <v>1368261277380</v>
      </c>
      <c r="H54" s="69">
        <f>SUM(G54:G56)</f>
        <v>6812176292745</v>
      </c>
      <c r="I54" s="70">
        <v>19580</v>
      </c>
      <c r="J54" s="71">
        <f>I54/(H54/1000000000)</f>
        <v>2.874265015844172</v>
      </c>
      <c r="K54">
        <f>O28</f>
        <v>3.7068427852955366</v>
      </c>
      <c r="L54" s="72">
        <f>I54/((G54/1000000000/K54)+(G55/1000000000/K55)+(G56/1000000000/K56))</f>
        <v>12.473345741466046</v>
      </c>
      <c r="O54">
        <v>1.1835694674330415</v>
      </c>
      <c r="P54" t="s">
        <v>44</v>
      </c>
    </row>
    <row r="55" spans="4:16" x14ac:dyDescent="0.3">
      <c r="D55" s="68"/>
      <c r="E55" s="9">
        <v>2</v>
      </c>
      <c r="F55" s="9" t="s">
        <v>19</v>
      </c>
      <c r="G55" s="16">
        <v>1100427239527</v>
      </c>
      <c r="H55" s="69"/>
      <c r="I55" s="70"/>
      <c r="J55" s="71"/>
      <c r="K55">
        <f>O29</f>
        <v>4.7003506647434152</v>
      </c>
      <c r="L55" s="73"/>
      <c r="O55">
        <v>0.49975204266752815</v>
      </c>
      <c r="P55" t="s">
        <v>45</v>
      </c>
    </row>
    <row r="56" spans="4:16" ht="15" thickBot="1" x14ac:dyDescent="0.35">
      <c r="D56" s="68"/>
      <c r="E56" s="17">
        <v>3</v>
      </c>
      <c r="F56" s="17" t="s">
        <v>20</v>
      </c>
      <c r="G56" s="16">
        <v>4343487775838</v>
      </c>
      <c r="H56" s="69"/>
      <c r="I56" s="70"/>
      <c r="J56" s="71"/>
      <c r="K56">
        <f>O30</f>
        <v>4.4939750487782124</v>
      </c>
      <c r="L56" s="73"/>
      <c r="O56">
        <v>1.1520923555804701</v>
      </c>
      <c r="P56" t="s">
        <v>46</v>
      </c>
    </row>
    <row r="57" spans="4:16" ht="18.600000000000001" thickBot="1" x14ac:dyDescent="0.35">
      <c r="D57" s="42" t="s">
        <v>76</v>
      </c>
      <c r="E57" s="9">
        <v>1</v>
      </c>
      <c r="F57" s="44" t="s">
        <v>46</v>
      </c>
      <c r="G57" s="16">
        <v>904639118622</v>
      </c>
      <c r="H57" s="16">
        <v>904639118622</v>
      </c>
      <c r="I57" s="41">
        <v>9180</v>
      </c>
      <c r="J57" s="11">
        <f>I57/(H57/1000000000)</f>
        <v>10.147692942997558</v>
      </c>
      <c r="K57">
        <f>O56</f>
        <v>1.1520923555804701</v>
      </c>
      <c r="L57" s="30">
        <f>I57/((G57/1000000000/K57))</f>
        <v>11.69107946640537</v>
      </c>
      <c r="O57">
        <v>2.7422909640925415</v>
      </c>
      <c r="P57" t="s">
        <v>47</v>
      </c>
    </row>
    <row r="58" spans="4:16" ht="18.600000000000001" thickBot="1" x14ac:dyDescent="0.35">
      <c r="D58" s="42" t="s">
        <v>77</v>
      </c>
      <c r="E58" s="9">
        <v>1</v>
      </c>
      <c r="F58" s="9" t="s">
        <v>60</v>
      </c>
      <c r="G58" s="16">
        <v>1550802777157</v>
      </c>
      <c r="H58" s="16">
        <v>1550802777157</v>
      </c>
      <c r="I58" s="41">
        <v>9100</v>
      </c>
      <c r="J58" s="11">
        <f t="shared" ref="J58:J64" si="0">I58/(H58/1000000000)</f>
        <v>5.8679286199645073</v>
      </c>
      <c r="K58">
        <f>O70</f>
        <v>2.7532710061608294</v>
      </c>
      <c r="L58" s="30">
        <f t="shared" ref="L58:L63" si="1">I58/((G58/1000000000/K58))</f>
        <v>16.155997735569606</v>
      </c>
      <c r="O58">
        <v>0.80936701293362978</v>
      </c>
      <c r="P58" t="s">
        <v>48</v>
      </c>
    </row>
    <row r="59" spans="4:16" ht="18.600000000000001" thickBot="1" x14ac:dyDescent="0.35">
      <c r="D59" s="42" t="s">
        <v>78</v>
      </c>
      <c r="E59" s="9">
        <v>1</v>
      </c>
      <c r="F59" s="9" t="s">
        <v>36</v>
      </c>
      <c r="G59" s="16">
        <v>1503904010927</v>
      </c>
      <c r="H59" s="16">
        <v>1503904010927</v>
      </c>
      <c r="I59" s="41">
        <v>7140</v>
      </c>
      <c r="J59" s="11">
        <f t="shared" si="0"/>
        <v>4.7476434321090313</v>
      </c>
      <c r="K59">
        <f>O46</f>
        <v>2.2184776219381259</v>
      </c>
      <c r="L59" s="30">
        <f t="shared" si="1"/>
        <v>10.532540711075406</v>
      </c>
      <c r="O59">
        <v>1.848058016995241</v>
      </c>
      <c r="P59" t="s">
        <v>49</v>
      </c>
    </row>
    <row r="60" spans="4:16" ht="18.600000000000001" thickBot="1" x14ac:dyDescent="0.35">
      <c r="D60" s="42" t="s">
        <v>79</v>
      </c>
      <c r="E60" s="9">
        <v>1</v>
      </c>
      <c r="F60" s="9" t="s">
        <v>15</v>
      </c>
      <c r="G60" s="16">
        <v>3222499431329</v>
      </c>
      <c r="H60" s="16">
        <v>3222499431329</v>
      </c>
      <c r="I60" s="41">
        <v>11950</v>
      </c>
      <c r="J60" s="11">
        <f t="shared" si="0"/>
        <v>3.7083016629336276</v>
      </c>
      <c r="K60">
        <f>O25</f>
        <v>4.3406840137766167</v>
      </c>
      <c r="L60" s="30">
        <f t="shared" si="1"/>
        <v>16.096565746557239</v>
      </c>
      <c r="O60">
        <v>2.6474634724581989</v>
      </c>
      <c r="P60" t="s">
        <v>50</v>
      </c>
    </row>
    <row r="61" spans="4:16" ht="18.600000000000001" thickBot="1" x14ac:dyDescent="0.35">
      <c r="D61" s="42" t="s">
        <v>80</v>
      </c>
      <c r="E61" s="9">
        <v>1</v>
      </c>
      <c r="F61" s="9" t="s">
        <v>43</v>
      </c>
      <c r="G61" s="16">
        <v>1869881307149</v>
      </c>
      <c r="H61" s="16">
        <v>1869881307149</v>
      </c>
      <c r="I61" s="41">
        <v>9400</v>
      </c>
      <c r="J61" s="11">
        <f t="shared" si="0"/>
        <v>5.0270570458464769</v>
      </c>
      <c r="K61">
        <f>O53</f>
        <v>2.6450861081182588</v>
      </c>
      <c r="L61" s="30">
        <f t="shared" si="1"/>
        <v>13.296998756686529</v>
      </c>
      <c r="O61">
        <v>2.1880992486555781</v>
      </c>
      <c r="P61" t="s">
        <v>51</v>
      </c>
    </row>
    <row r="62" spans="4:16" ht="18.600000000000001" thickBot="1" x14ac:dyDescent="0.35">
      <c r="D62" s="42" t="s">
        <v>81</v>
      </c>
      <c r="E62" s="9">
        <v>1</v>
      </c>
      <c r="F62" s="9" t="s">
        <v>47</v>
      </c>
      <c r="G62" s="16">
        <v>1763396848950</v>
      </c>
      <c r="H62" s="16">
        <v>1763396848950</v>
      </c>
      <c r="I62" s="41">
        <v>8020</v>
      </c>
      <c r="J62" s="11">
        <f t="shared" si="0"/>
        <v>4.5480403374744842</v>
      </c>
      <c r="K62">
        <f>O57</f>
        <v>2.7422909640925415</v>
      </c>
      <c r="L62" s="30">
        <f t="shared" si="1"/>
        <v>12.472049921784672</v>
      </c>
      <c r="O62">
        <v>2.2489516797148226</v>
      </c>
      <c r="P62" t="s">
        <v>52</v>
      </c>
    </row>
    <row r="63" spans="4:16" ht="18.600000000000001" thickBot="1" x14ac:dyDescent="0.35">
      <c r="D63" s="42" t="s">
        <v>82</v>
      </c>
      <c r="E63" s="9">
        <v>1</v>
      </c>
      <c r="F63" s="9" t="s">
        <v>17</v>
      </c>
      <c r="G63" s="16">
        <v>2044260845958</v>
      </c>
      <c r="H63" s="16">
        <v>2044260845958</v>
      </c>
      <c r="I63" s="41">
        <v>11440</v>
      </c>
      <c r="J63" s="11">
        <f t="shared" si="0"/>
        <v>5.5961547287958178</v>
      </c>
      <c r="K63">
        <f>O27</f>
        <v>2.7587274957196422</v>
      </c>
      <c r="L63" s="30">
        <f t="shared" si="1"/>
        <v>15.438265920630519</v>
      </c>
      <c r="O63">
        <v>2.0944673097768916</v>
      </c>
      <c r="P63" t="s">
        <v>53</v>
      </c>
    </row>
    <row r="64" spans="4:16" x14ac:dyDescent="0.3">
      <c r="D64" s="68" t="s">
        <v>83</v>
      </c>
      <c r="E64" s="45">
        <v>1</v>
      </c>
      <c r="F64" s="17" t="s">
        <v>54</v>
      </c>
      <c r="G64" s="16">
        <v>350868254623</v>
      </c>
      <c r="H64" s="69">
        <f>SUM(G64:G65)</f>
        <v>702207404631</v>
      </c>
      <c r="I64" s="67">
        <v>8340</v>
      </c>
      <c r="J64" s="71">
        <f t="shared" si="0"/>
        <v>11.876832891533736</v>
      </c>
      <c r="K64">
        <f>O64</f>
        <v>1.2054925126382385</v>
      </c>
      <c r="L64" s="74">
        <f>I64/((G64/1000000000/K64)+(G65/1000000000/K65))</f>
        <v>16.495330940558766</v>
      </c>
      <c r="O64">
        <v>1.2054925126382385</v>
      </c>
      <c r="P64" t="s">
        <v>54</v>
      </c>
    </row>
    <row r="65" spans="1:16" ht="15" thickBot="1" x14ac:dyDescent="0.35">
      <c r="D65" s="68"/>
      <c r="E65" s="46">
        <v>2</v>
      </c>
      <c r="F65" s="9" t="s">
        <v>55</v>
      </c>
      <c r="G65" s="16">
        <v>351339150008</v>
      </c>
      <c r="H65" s="69"/>
      <c r="I65" s="67"/>
      <c r="J65" s="71"/>
      <c r="K65">
        <f>O65</f>
        <v>1.637642392770601</v>
      </c>
      <c r="L65" s="75"/>
      <c r="O65">
        <v>1.637642392770601</v>
      </c>
      <c r="P65" t="s">
        <v>55</v>
      </c>
    </row>
    <row r="66" spans="1:16" ht="18.600000000000001" thickBot="1" x14ac:dyDescent="0.35">
      <c r="D66" s="42" t="s">
        <v>84</v>
      </c>
      <c r="E66" s="9">
        <v>1</v>
      </c>
      <c r="F66" s="9" t="s">
        <v>52</v>
      </c>
      <c r="G66" s="16">
        <v>1192880148868</v>
      </c>
      <c r="H66" s="16">
        <v>1192880148868</v>
      </c>
      <c r="I66" s="41">
        <v>5320</v>
      </c>
      <c r="J66" s="11">
        <f t="shared" ref="J66:J72" si="2">I66/(H66/1000000000)</f>
        <v>4.4597942258059087</v>
      </c>
      <c r="K66">
        <f>O62</f>
        <v>2.2489516797148226</v>
      </c>
      <c r="L66" s="30">
        <f t="shared" ref="L66:L72" si="3">I66/((G66/1000000000/K66))</f>
        <v>10.029861715308666</v>
      </c>
      <c r="O66">
        <v>3.2498351478709395</v>
      </c>
      <c r="P66" t="s">
        <v>56</v>
      </c>
    </row>
    <row r="67" spans="1:16" ht="18.600000000000001" thickBot="1" x14ac:dyDescent="0.35">
      <c r="D67" s="42" t="s">
        <v>85</v>
      </c>
      <c r="E67" s="9">
        <v>1</v>
      </c>
      <c r="F67" s="9" t="s">
        <v>16</v>
      </c>
      <c r="G67" s="16">
        <v>5939693812661</v>
      </c>
      <c r="H67" s="16">
        <v>5939693812661</v>
      </c>
      <c r="I67" s="41">
        <v>8250</v>
      </c>
      <c r="J67" s="11">
        <f t="shared" si="2"/>
        <v>1.3889604852045354</v>
      </c>
      <c r="K67">
        <f>O26</f>
        <v>3.9666722819380613</v>
      </c>
      <c r="L67" s="30">
        <f t="shared" si="3"/>
        <v>5.5095510573680713</v>
      </c>
      <c r="O67">
        <v>2.4896918089310058</v>
      </c>
      <c r="P67" t="s">
        <v>57</v>
      </c>
    </row>
    <row r="68" spans="1:16" ht="18.600000000000001" thickBot="1" x14ac:dyDescent="0.35">
      <c r="D68" s="42" t="s">
        <v>86</v>
      </c>
      <c r="E68" s="9">
        <v>1</v>
      </c>
      <c r="F68" s="9" t="s">
        <v>30</v>
      </c>
      <c r="G68" s="16">
        <v>1634221311168</v>
      </c>
      <c r="H68" s="16">
        <v>1634221311168</v>
      </c>
      <c r="I68" s="41">
        <v>10610</v>
      </c>
      <c r="J68" s="11">
        <f t="shared" si="2"/>
        <v>6.492388715954811</v>
      </c>
      <c r="K68">
        <f>O40</f>
        <v>2.9805287048392648</v>
      </c>
      <c r="L68" s="30">
        <f t="shared" si="3"/>
        <v>19.350750930877851</v>
      </c>
      <c r="O68">
        <v>3.4197366555505995</v>
      </c>
      <c r="P68" t="s">
        <v>58</v>
      </c>
    </row>
    <row r="69" spans="1:16" ht="18.600000000000001" thickBot="1" x14ac:dyDescent="0.35">
      <c r="A69" s="50"/>
      <c r="B69" s="50"/>
      <c r="C69" s="50"/>
      <c r="D69" s="42" t="s">
        <v>87</v>
      </c>
      <c r="E69" s="9">
        <v>1</v>
      </c>
      <c r="F69" s="9" t="s">
        <v>57</v>
      </c>
      <c r="G69" s="16">
        <v>2364810921309</v>
      </c>
      <c r="H69" s="16">
        <v>2364810921309</v>
      </c>
      <c r="I69" s="41">
        <v>9840</v>
      </c>
      <c r="J69" s="11">
        <f t="shared" si="2"/>
        <v>4.1610092000730603</v>
      </c>
      <c r="K69">
        <f>O67</f>
        <v>2.4896918089310058</v>
      </c>
      <c r="L69" s="30">
        <f t="shared" si="3"/>
        <v>10.359630522308455</v>
      </c>
      <c r="O69">
        <v>1.8080309110105819</v>
      </c>
      <c r="P69" t="s">
        <v>59</v>
      </c>
    </row>
    <row r="70" spans="1:16" ht="18.600000000000001" thickBot="1" x14ac:dyDescent="0.35">
      <c r="A70" s="50"/>
      <c r="B70" s="50"/>
      <c r="C70" s="50"/>
      <c r="D70" s="42" t="s">
        <v>88</v>
      </c>
      <c r="E70" s="9">
        <v>1</v>
      </c>
      <c r="F70" s="9" t="s">
        <v>42</v>
      </c>
      <c r="G70" s="16">
        <v>1028842640046</v>
      </c>
      <c r="H70" s="16">
        <v>1028842640046</v>
      </c>
      <c r="I70" s="41">
        <v>13740</v>
      </c>
      <c r="J70" s="11">
        <f t="shared" si="2"/>
        <v>13.354811965594347</v>
      </c>
      <c r="K70">
        <f>O52</f>
        <v>1.9478121318435586</v>
      </c>
      <c r="L70" s="30">
        <f t="shared" si="3"/>
        <v>26.012664765074192</v>
      </c>
      <c r="O70">
        <v>2.7532710061608294</v>
      </c>
      <c r="P70" t="s">
        <v>60</v>
      </c>
    </row>
    <row r="71" spans="1:16" ht="18.600000000000001" thickBot="1" x14ac:dyDescent="0.35">
      <c r="A71" s="50"/>
      <c r="B71" s="50"/>
      <c r="C71" s="50"/>
      <c r="D71" s="42" t="s">
        <v>89</v>
      </c>
      <c r="E71" s="9">
        <v>1</v>
      </c>
      <c r="F71" s="9" t="s">
        <v>58</v>
      </c>
      <c r="G71" s="16">
        <v>3028162666892</v>
      </c>
      <c r="H71" s="16">
        <v>3028162666892</v>
      </c>
      <c r="I71" s="41">
        <v>11170</v>
      </c>
      <c r="J71" s="11">
        <f t="shared" si="2"/>
        <v>3.6887054061281646</v>
      </c>
      <c r="K71">
        <f>O68</f>
        <v>3.4197366555505995</v>
      </c>
      <c r="L71" s="30">
        <f t="shared" si="3"/>
        <v>12.614401088864145</v>
      </c>
      <c r="O71">
        <v>2.1038031162431587</v>
      </c>
    </row>
    <row r="72" spans="1:16" ht="18.600000000000001" thickBot="1" x14ac:dyDescent="0.35">
      <c r="A72" s="50"/>
      <c r="B72" s="50"/>
      <c r="C72" s="50"/>
      <c r="D72" s="42" t="s">
        <v>90</v>
      </c>
      <c r="E72" s="9">
        <v>1</v>
      </c>
      <c r="F72" s="9" t="s">
        <v>56</v>
      </c>
      <c r="G72" s="16">
        <v>3462434706428</v>
      </c>
      <c r="H72" s="16">
        <v>3462434706428</v>
      </c>
      <c r="I72" s="41">
        <v>19490</v>
      </c>
      <c r="J72" s="11">
        <f t="shared" si="2"/>
        <v>5.6289870142004039</v>
      </c>
      <c r="K72">
        <f>O66</f>
        <v>3.2498351478709395</v>
      </c>
      <c r="L72" s="30">
        <f t="shared" si="3"/>
        <v>18.293279845657565</v>
      </c>
    </row>
    <row r="73" spans="1:16" ht="18" x14ac:dyDescent="0.35">
      <c r="A73" s="50"/>
      <c r="B73" s="50"/>
      <c r="C73" s="50"/>
      <c r="D73" s="38" t="s">
        <v>106</v>
      </c>
      <c r="E73" s="61"/>
      <c r="F73" s="62"/>
      <c r="G73" s="62"/>
      <c r="H73" s="62"/>
      <c r="I73" s="62"/>
      <c r="J73" s="62"/>
      <c r="K73" s="63"/>
      <c r="L73" s="47">
        <f>GEOMEAN(L53:L71)</f>
        <v>13.619115860940639</v>
      </c>
    </row>
    <row r="74" spans="1:16" x14ac:dyDescent="0.3">
      <c r="A74" s="50"/>
      <c r="B74" s="50"/>
      <c r="C74" s="50"/>
    </row>
    <row r="75" spans="1:16" x14ac:dyDescent="0.3">
      <c r="A75" s="50"/>
      <c r="B75" s="50"/>
      <c r="C75" s="50"/>
    </row>
    <row r="76" spans="1:16" x14ac:dyDescent="0.3">
      <c r="A76" s="50"/>
      <c r="B76" s="50"/>
      <c r="C76" s="50"/>
    </row>
    <row r="78" spans="1:16" x14ac:dyDescent="0.3">
      <c r="A78" s="50"/>
      <c r="B78" s="50"/>
      <c r="C78" s="50"/>
      <c r="D78" s="51" t="s">
        <v>108</v>
      </c>
    </row>
    <row r="79" spans="1:16" x14ac:dyDescent="0.3">
      <c r="D79" t="s">
        <v>109</v>
      </c>
    </row>
    <row r="80" spans="1:16" x14ac:dyDescent="0.3">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A73AB-F057-411D-B39A-04D4FD4DB7DC}">
  <dimension ref="A1:R80"/>
  <sheetViews>
    <sheetView tabSelected="1" workbookViewId="0">
      <selection activeCell="G34" sqref="G34"/>
    </sheetView>
  </sheetViews>
  <sheetFormatPr defaultRowHeight="14.4" x14ac:dyDescent="0.3"/>
  <cols>
    <col min="4" max="4" width="18.88671875" customWidth="1"/>
    <col min="5" max="5" width="19.88671875" customWidth="1"/>
    <col min="6" max="6" width="27.33203125" customWidth="1"/>
    <col min="7" max="7" width="32.33203125" customWidth="1"/>
    <col min="8" max="8" width="26.6640625" customWidth="1"/>
    <col min="11" max="11" width="22.6640625" customWidth="1"/>
  </cols>
  <sheetData>
    <row r="1" spans="4:18" x14ac:dyDescent="0.3">
      <c r="G1" s="48"/>
      <c r="H1" s="48"/>
      <c r="I1" s="49"/>
      <c r="J1" s="50"/>
    </row>
    <row r="2" spans="4:18" x14ac:dyDescent="0.3">
      <c r="G2" s="48"/>
      <c r="H2" s="48"/>
      <c r="I2" s="49"/>
      <c r="J2" s="50"/>
    </row>
    <row r="3" spans="4:18" x14ac:dyDescent="0.3">
      <c r="G3" s="48"/>
      <c r="H3" s="48"/>
      <c r="I3" s="49"/>
      <c r="J3" s="50"/>
    </row>
    <row r="4" spans="4:18" x14ac:dyDescent="0.3">
      <c r="G4" s="48"/>
      <c r="H4" s="48"/>
      <c r="I4" s="49"/>
      <c r="J4" s="50"/>
    </row>
    <row r="5" spans="4:18" x14ac:dyDescent="0.3">
      <c r="G5" s="48"/>
      <c r="H5" s="48"/>
      <c r="I5" s="49"/>
      <c r="J5" s="50"/>
    </row>
    <row r="6" spans="4:18" x14ac:dyDescent="0.3">
      <c r="G6" s="48"/>
      <c r="H6" s="48"/>
      <c r="I6" s="49"/>
      <c r="J6" s="50"/>
    </row>
    <row r="7" spans="4:18" x14ac:dyDescent="0.3">
      <c r="G7" s="48"/>
      <c r="H7" s="48"/>
      <c r="I7" s="49"/>
      <c r="J7" s="50"/>
    </row>
    <row r="8" spans="4:18" x14ac:dyDescent="0.3">
      <c r="G8" s="48"/>
      <c r="H8" s="48"/>
      <c r="I8" s="49"/>
      <c r="J8" s="50"/>
    </row>
    <row r="9" spans="4:18" x14ac:dyDescent="0.3">
      <c r="G9" s="48"/>
      <c r="H9" s="48"/>
      <c r="I9" s="49"/>
      <c r="J9" s="50"/>
    </row>
    <row r="10" spans="4:18" x14ac:dyDescent="0.3">
      <c r="G10" s="48"/>
      <c r="H10" s="48"/>
      <c r="I10" s="49"/>
      <c r="J10" s="50"/>
    </row>
    <row r="11" spans="4:18" ht="21" x14ac:dyDescent="0.4">
      <c r="D11" s="103" t="s">
        <v>94</v>
      </c>
      <c r="E11" s="103"/>
      <c r="F11" s="103"/>
      <c r="G11" s="48"/>
      <c r="H11" s="48"/>
      <c r="I11" s="49"/>
      <c r="J11" s="50"/>
    </row>
    <row r="12" spans="4:18" x14ac:dyDescent="0.3">
      <c r="G12" s="48"/>
      <c r="H12" s="48"/>
      <c r="I12" s="49"/>
      <c r="J12" s="50"/>
    </row>
    <row r="13" spans="4:18" x14ac:dyDescent="0.3">
      <c r="G13" s="48"/>
      <c r="H13" s="48"/>
      <c r="I13" s="49"/>
      <c r="J13" s="50"/>
    </row>
    <row r="14" spans="4:18" ht="18" x14ac:dyDescent="0.35">
      <c r="D14" s="1" t="s">
        <v>95</v>
      </c>
      <c r="E14" s="1" t="s">
        <v>96</v>
      </c>
      <c r="F14" s="1" t="s">
        <v>97</v>
      </c>
      <c r="G14" s="2" t="s">
        <v>98</v>
      </c>
      <c r="H14" s="2" t="s">
        <v>99</v>
      </c>
      <c r="I14" s="3" t="s">
        <v>100</v>
      </c>
      <c r="J14" s="4" t="s">
        <v>101</v>
      </c>
      <c r="K14" s="5" t="s">
        <v>102</v>
      </c>
      <c r="L14" s="4" t="s">
        <v>103</v>
      </c>
    </row>
    <row r="15" spans="4:18" ht="21.6" thickBot="1" x14ac:dyDescent="0.45">
      <c r="D15" s="6" t="s">
        <v>61</v>
      </c>
      <c r="E15" s="104" t="s">
        <v>104</v>
      </c>
      <c r="F15" s="105"/>
      <c r="G15" s="105"/>
      <c r="H15" s="105"/>
      <c r="I15" s="105"/>
      <c r="J15" s="105"/>
      <c r="K15" s="105"/>
      <c r="L15" s="106"/>
      <c r="M15" t="s">
        <v>105</v>
      </c>
    </row>
    <row r="16" spans="4:18" x14ac:dyDescent="0.3">
      <c r="D16" s="76" t="s">
        <v>62</v>
      </c>
      <c r="E16" s="7">
        <v>1</v>
      </c>
      <c r="F16" s="7" t="s">
        <v>49</v>
      </c>
      <c r="G16" s="8">
        <v>1336880048433</v>
      </c>
      <c r="H16" s="95">
        <f>SUM(G16:G18)</f>
        <v>2621918389082</v>
      </c>
      <c r="I16" s="98">
        <v>9770</v>
      </c>
      <c r="J16" s="101">
        <f>I16/(H16/1000000000)</f>
        <v>3.7262792162729079</v>
      </c>
      <c r="K16">
        <f>O59</f>
        <v>1.7903514439298109</v>
      </c>
      <c r="L16" s="72">
        <f>I16/((G16/1000000000/K16)+(G17/1000000000/K17)+(G18/1000000000/K18))</f>
        <v>7.5468401021726024</v>
      </c>
      <c r="O16">
        <v>1.1456017633328428</v>
      </c>
      <c r="P16" t="s">
        <v>6</v>
      </c>
      <c r="R16">
        <v>0.85973088355111604</v>
      </c>
    </row>
    <row r="17" spans="4:18" x14ac:dyDescent="0.3">
      <c r="D17" s="77"/>
      <c r="E17" s="9">
        <v>2</v>
      </c>
      <c r="F17" s="9" t="s">
        <v>50</v>
      </c>
      <c r="G17" s="10">
        <v>485943847689</v>
      </c>
      <c r="H17" s="96"/>
      <c r="I17" s="99"/>
      <c r="J17" s="71"/>
      <c r="K17">
        <f>O60</f>
        <v>2.6841617524419705</v>
      </c>
      <c r="L17" s="73"/>
      <c r="O17">
        <v>1.3042114045380444</v>
      </c>
      <c r="P17" t="s">
        <v>7</v>
      </c>
      <c r="R17">
        <v>0.76098765743699903</v>
      </c>
    </row>
    <row r="18" spans="4:18" ht="15" thickBot="1" x14ac:dyDescent="0.35">
      <c r="D18" s="107"/>
      <c r="E18" s="12">
        <v>3</v>
      </c>
      <c r="F18" s="12" t="s">
        <v>51</v>
      </c>
      <c r="G18" s="13">
        <v>799094492960</v>
      </c>
      <c r="H18" s="108"/>
      <c r="I18" s="109"/>
      <c r="J18" s="110"/>
      <c r="K18">
        <f>O61</f>
        <v>2.1783983943186533</v>
      </c>
      <c r="L18" s="73"/>
      <c r="O18">
        <v>2.8698768975048838</v>
      </c>
      <c r="P18" t="s">
        <v>8</v>
      </c>
      <c r="R18">
        <v>0.31756615391100002</v>
      </c>
    </row>
    <row r="19" spans="4:18" x14ac:dyDescent="0.3">
      <c r="D19" s="76" t="s">
        <v>63</v>
      </c>
      <c r="E19" s="14">
        <v>1</v>
      </c>
      <c r="F19" s="14" t="s">
        <v>14</v>
      </c>
      <c r="G19" s="15">
        <v>528828935089</v>
      </c>
      <c r="H19" s="79">
        <f>SUM(G19:G24)</f>
        <v>3033921720842</v>
      </c>
      <c r="I19" s="82">
        <v>9650</v>
      </c>
      <c r="J19" s="87">
        <f>I19/(H19/1000000000)</f>
        <v>3.180701708191024</v>
      </c>
      <c r="K19">
        <f>O24</f>
        <v>1.4672068394666538</v>
      </c>
      <c r="L19" s="72">
        <f>I19/((G19/1000000000/K19)+(G20/1000000000/K20)+(G21/1000000000/K21)+(G22/1000000000/K22)+(G23/1000000000/K23)+(G24/1000000000/K24))</f>
        <v>5.8577275238078936</v>
      </c>
      <c r="O19">
        <v>2.0998360859914791</v>
      </c>
      <c r="P19" t="s">
        <v>9</v>
      </c>
      <c r="R19">
        <v>0.47854693102186102</v>
      </c>
    </row>
    <row r="20" spans="4:18" x14ac:dyDescent="0.3">
      <c r="D20" s="77"/>
      <c r="E20" s="9">
        <v>2</v>
      </c>
      <c r="F20" s="9" t="s">
        <v>9</v>
      </c>
      <c r="G20" s="16">
        <v>197935867524</v>
      </c>
      <c r="H20" s="80"/>
      <c r="I20" s="70"/>
      <c r="J20" s="89"/>
      <c r="K20">
        <f>O19</f>
        <v>2.0998360859914791</v>
      </c>
      <c r="L20" s="73"/>
      <c r="O20">
        <v>1.5875987215727174</v>
      </c>
      <c r="P20" t="s">
        <v>10</v>
      </c>
      <c r="R20">
        <v>0.62849044982900004</v>
      </c>
    </row>
    <row r="21" spans="4:18" x14ac:dyDescent="0.3">
      <c r="D21" s="77"/>
      <c r="E21" s="9">
        <v>3</v>
      </c>
      <c r="F21" s="9" t="s">
        <v>12</v>
      </c>
      <c r="G21" s="16">
        <v>349230042356</v>
      </c>
      <c r="H21" s="80"/>
      <c r="I21" s="70"/>
      <c r="J21" s="89"/>
      <c r="K21">
        <f>O22</f>
        <v>2.5178459087442819</v>
      </c>
      <c r="L21" s="73"/>
      <c r="O21">
        <v>2.2202638190176036</v>
      </c>
      <c r="P21" t="s">
        <v>11</v>
      </c>
      <c r="R21">
        <v>0.44653248400296802</v>
      </c>
    </row>
    <row r="22" spans="4:18" x14ac:dyDescent="0.3">
      <c r="D22" s="93"/>
      <c r="E22" s="17">
        <v>4</v>
      </c>
      <c r="F22" s="17" t="s">
        <v>13</v>
      </c>
      <c r="G22" s="16">
        <v>634304301167</v>
      </c>
      <c r="H22" s="80"/>
      <c r="I22" s="70"/>
      <c r="J22" s="89"/>
      <c r="K22">
        <f>O23</f>
        <v>1.6555205747205448</v>
      </c>
      <c r="L22" s="73"/>
      <c r="O22">
        <v>2.5178459087442819</v>
      </c>
      <c r="P22" t="s">
        <v>12</v>
      </c>
      <c r="R22">
        <v>0.39677522463822401</v>
      </c>
    </row>
    <row r="23" spans="4:18" x14ac:dyDescent="0.3">
      <c r="D23" s="93"/>
      <c r="E23" s="9">
        <v>5</v>
      </c>
      <c r="F23" s="9" t="s">
        <v>11</v>
      </c>
      <c r="G23" s="16">
        <v>907436705387</v>
      </c>
      <c r="H23" s="80"/>
      <c r="I23" s="70"/>
      <c r="J23" s="89"/>
      <c r="K23">
        <f>O21</f>
        <v>2.2202638190176036</v>
      </c>
      <c r="L23" s="73"/>
      <c r="O23">
        <v>1.6555205747205448</v>
      </c>
      <c r="P23" t="s">
        <v>13</v>
      </c>
      <c r="R23">
        <v>0.61063390763899905</v>
      </c>
    </row>
    <row r="24" spans="4:18" ht="15" thickBot="1" x14ac:dyDescent="0.35">
      <c r="D24" s="78"/>
      <c r="E24" s="18">
        <v>6</v>
      </c>
      <c r="F24" s="18" t="s">
        <v>10</v>
      </c>
      <c r="G24" s="19">
        <v>416185869319</v>
      </c>
      <c r="H24" s="81"/>
      <c r="I24" s="83"/>
      <c r="J24" s="88"/>
      <c r="K24">
        <f>O20</f>
        <v>1.5875987215727174</v>
      </c>
      <c r="L24" s="94"/>
      <c r="O24">
        <v>1.4672068394666538</v>
      </c>
      <c r="P24" t="s">
        <v>14</v>
      </c>
      <c r="R24">
        <v>0.67695221932156102</v>
      </c>
    </row>
    <row r="25" spans="4:18" x14ac:dyDescent="0.3">
      <c r="D25" s="76" t="s">
        <v>64</v>
      </c>
      <c r="E25" s="20">
        <v>1</v>
      </c>
      <c r="F25" s="20" t="s">
        <v>21</v>
      </c>
      <c r="G25" s="8">
        <v>85762263121</v>
      </c>
      <c r="H25" s="95">
        <f>SUM(G25:G33)</f>
        <v>1241193071612</v>
      </c>
      <c r="I25" s="98">
        <v>8050</v>
      </c>
      <c r="J25" s="101">
        <f>I25/(H25/1000000000)</f>
        <v>6.4856952428400678</v>
      </c>
      <c r="K25">
        <f>O31</f>
        <v>1.5268412015821331</v>
      </c>
      <c r="L25" s="74">
        <f>I25/((G25/1000000000/K25)+(G26/1000000000/K26)+(G27/1000000000/K27)+(G28/1000000000/K28)+(G29/1000000000/K29)+(G30/1000000000/K30)+(G31/1000000000/K31)+(G32/1000000000/K32)+(G33/1000000000/K33))</f>
        <v>9.9867041908650087</v>
      </c>
      <c r="O25">
        <v>4.3070734940037356</v>
      </c>
      <c r="P25" t="s">
        <v>15</v>
      </c>
      <c r="R25">
        <v>0.21841187469887399</v>
      </c>
    </row>
    <row r="26" spans="4:18" x14ac:dyDescent="0.3">
      <c r="D26" s="77"/>
      <c r="E26" s="21">
        <v>2</v>
      </c>
      <c r="F26" s="21" t="s">
        <v>22</v>
      </c>
      <c r="G26" s="22">
        <v>170110679749</v>
      </c>
      <c r="H26" s="96"/>
      <c r="I26" s="99"/>
      <c r="J26" s="71"/>
      <c r="K26">
        <f>O32</f>
        <v>1.7260061851540025</v>
      </c>
      <c r="L26" s="90"/>
      <c r="O26">
        <v>3.9365591825823882</v>
      </c>
      <c r="P26" t="s">
        <v>16</v>
      </c>
      <c r="R26">
        <v>0.25274107795399903</v>
      </c>
    </row>
    <row r="27" spans="4:18" x14ac:dyDescent="0.3">
      <c r="D27" s="77"/>
      <c r="E27" s="9">
        <v>3</v>
      </c>
      <c r="F27" s="9" t="s">
        <v>29</v>
      </c>
      <c r="G27" s="22">
        <v>145000257157</v>
      </c>
      <c r="H27" s="96"/>
      <c r="I27" s="99"/>
      <c r="J27" s="71"/>
      <c r="K27">
        <f>O39</f>
        <v>1.4940567722787756</v>
      </c>
      <c r="L27" s="90"/>
      <c r="O27">
        <v>2.7818604054723131</v>
      </c>
      <c r="P27" t="s">
        <v>17</v>
      </c>
      <c r="R27">
        <v>0.35717607635107601</v>
      </c>
    </row>
    <row r="28" spans="4:18" x14ac:dyDescent="0.3">
      <c r="D28" s="77"/>
      <c r="E28" s="9">
        <v>4</v>
      </c>
      <c r="F28" s="9" t="s">
        <v>23</v>
      </c>
      <c r="G28" s="10">
        <v>107364702506</v>
      </c>
      <c r="H28" s="96"/>
      <c r="I28" s="99"/>
      <c r="J28" s="71"/>
      <c r="K28">
        <f>O33</f>
        <v>1.5385869086132065</v>
      </c>
      <c r="L28" s="90"/>
      <c r="O28">
        <v>3.7082066250277173</v>
      </c>
      <c r="P28" t="s">
        <v>18</v>
      </c>
      <c r="R28">
        <v>0.26948598962897902</v>
      </c>
    </row>
    <row r="29" spans="4:18" x14ac:dyDescent="0.3">
      <c r="D29" s="77"/>
      <c r="E29" s="21">
        <v>5</v>
      </c>
      <c r="F29" s="21" t="s">
        <v>24</v>
      </c>
      <c r="G29" s="10">
        <v>118960836281</v>
      </c>
      <c r="H29" s="96"/>
      <c r="I29" s="99"/>
      <c r="J29" s="71"/>
      <c r="K29">
        <f>O34</f>
        <v>1.5831668141444901</v>
      </c>
      <c r="L29" s="90"/>
      <c r="O29">
        <v>4.7076344241529258</v>
      </c>
      <c r="P29" t="s">
        <v>19</v>
      </c>
      <c r="R29">
        <v>0.20854937790675501</v>
      </c>
    </row>
    <row r="30" spans="4:18" x14ac:dyDescent="0.3">
      <c r="D30" s="77"/>
      <c r="E30" s="9">
        <v>6</v>
      </c>
      <c r="F30" s="9" t="s">
        <v>25</v>
      </c>
      <c r="G30" s="10">
        <v>161461896947</v>
      </c>
      <c r="H30" s="96"/>
      <c r="I30" s="99"/>
      <c r="J30" s="71"/>
      <c r="K30">
        <f>O35</f>
        <v>1.4911937926120309</v>
      </c>
      <c r="L30" s="90"/>
      <c r="O30">
        <v>4.4914826277983098</v>
      </c>
      <c r="P30" t="s">
        <v>20</v>
      </c>
      <c r="R30">
        <v>0.22102099432799999</v>
      </c>
    </row>
    <row r="31" spans="4:18" x14ac:dyDescent="0.3">
      <c r="D31" s="77"/>
      <c r="E31" s="21">
        <v>7</v>
      </c>
      <c r="F31" s="21" t="s">
        <v>26</v>
      </c>
      <c r="G31" s="10">
        <v>203545611460</v>
      </c>
      <c r="H31" s="96"/>
      <c r="I31" s="99"/>
      <c r="J31" s="71"/>
      <c r="K31">
        <f>O36</f>
        <v>1.3500268378169415</v>
      </c>
      <c r="L31" s="90"/>
      <c r="O31">
        <v>1.5268412015821331</v>
      </c>
      <c r="P31" t="s">
        <v>21</v>
      </c>
      <c r="R31">
        <v>0.64579585134685102</v>
      </c>
    </row>
    <row r="32" spans="4:18" x14ac:dyDescent="0.3">
      <c r="D32" s="77"/>
      <c r="E32" s="21">
        <v>8</v>
      </c>
      <c r="F32" s="21" t="s">
        <v>27</v>
      </c>
      <c r="G32" s="22">
        <v>183165290444</v>
      </c>
      <c r="H32" s="96"/>
      <c r="I32" s="99"/>
      <c r="J32" s="71"/>
      <c r="K32">
        <f>O37</f>
        <v>1.7236367575837859</v>
      </c>
      <c r="L32" s="90"/>
      <c r="O32">
        <v>1.7260061851540025</v>
      </c>
      <c r="P32" t="s">
        <v>22</v>
      </c>
      <c r="R32">
        <v>0.57150953340546595</v>
      </c>
    </row>
    <row r="33" spans="4:18" ht="15" thickBot="1" x14ac:dyDescent="0.35">
      <c r="D33" s="78"/>
      <c r="E33" s="23">
        <v>9</v>
      </c>
      <c r="F33" s="23" t="s">
        <v>28</v>
      </c>
      <c r="G33" s="24">
        <v>65821533947</v>
      </c>
      <c r="H33" s="97"/>
      <c r="I33" s="100"/>
      <c r="J33" s="102"/>
      <c r="K33">
        <f>O39</f>
        <v>1.4940567722787756</v>
      </c>
      <c r="L33" s="75"/>
      <c r="O33">
        <v>1.5385869086132065</v>
      </c>
      <c r="P33" t="s">
        <v>23</v>
      </c>
      <c r="R33">
        <v>0.62898412419112404</v>
      </c>
    </row>
    <row r="34" spans="4:18" ht="18.600000000000001" thickBot="1" x14ac:dyDescent="0.35">
      <c r="D34" s="25" t="s">
        <v>65</v>
      </c>
      <c r="E34" s="26">
        <v>1</v>
      </c>
      <c r="F34" s="26" t="s">
        <v>45</v>
      </c>
      <c r="G34" s="27">
        <v>286763190074</v>
      </c>
      <c r="H34" s="27">
        <v>286763190074</v>
      </c>
      <c r="I34" s="28">
        <v>9120</v>
      </c>
      <c r="J34" s="29">
        <f>I34/(H34/1000000000)</f>
        <v>31.803245031716099</v>
      </c>
      <c r="K34">
        <f>O55</f>
        <v>0.55835812846886268</v>
      </c>
      <c r="L34" s="30">
        <f>I34/((G34/1000000000/K34))</f>
        <v>17.757600375145653</v>
      </c>
      <c r="O34">
        <v>1.5831668141444901</v>
      </c>
      <c r="P34" t="s">
        <v>24</v>
      </c>
      <c r="R34">
        <v>0.61307697151302798</v>
      </c>
    </row>
    <row r="35" spans="4:18" x14ac:dyDescent="0.3">
      <c r="D35" s="76" t="s">
        <v>66</v>
      </c>
      <c r="E35" s="14">
        <v>1</v>
      </c>
      <c r="F35" s="14" t="s">
        <v>31</v>
      </c>
      <c r="G35" s="15">
        <v>266743806875</v>
      </c>
      <c r="H35" s="79">
        <f>SUM(G35:G39)</f>
        <v>1991041526174</v>
      </c>
      <c r="I35" s="82">
        <v>10490</v>
      </c>
      <c r="J35" s="87">
        <f>I35/(H35/1000000000)</f>
        <v>5.2685993044844528</v>
      </c>
      <c r="K35">
        <f>O41</f>
        <v>1.7807528418731697</v>
      </c>
      <c r="L35" s="74">
        <f>I35/((G35/1000000000/K35)+(G36/1000000000/K36)+(G37/1000000000/K37)+(G37/1000000000/K37)+(G38/1000000000/K38)+(G39/1000000000/K39))</f>
        <v>8.4066439209968316</v>
      </c>
      <c r="O35">
        <v>1.4911937926120309</v>
      </c>
      <c r="P35" t="s">
        <v>25</v>
      </c>
      <c r="R35">
        <v>0.65582251561203098</v>
      </c>
    </row>
    <row r="36" spans="4:18" x14ac:dyDescent="0.3">
      <c r="D36" s="77"/>
      <c r="E36" s="9">
        <v>2</v>
      </c>
      <c r="F36" s="9" t="s">
        <v>32</v>
      </c>
      <c r="G36" s="16">
        <v>716198135199</v>
      </c>
      <c r="H36" s="80"/>
      <c r="I36" s="70"/>
      <c r="J36" s="89"/>
      <c r="K36">
        <f>O42</f>
        <v>1.8657241565307703</v>
      </c>
      <c r="L36" s="90"/>
      <c r="O36">
        <v>1.3500268378169415</v>
      </c>
      <c r="P36" t="s">
        <v>26</v>
      </c>
      <c r="R36">
        <v>0.73264105472399998</v>
      </c>
    </row>
    <row r="37" spans="4:18" x14ac:dyDescent="0.3">
      <c r="D37" s="77"/>
      <c r="E37" s="9">
        <v>3</v>
      </c>
      <c r="F37" s="9" t="s">
        <v>33</v>
      </c>
      <c r="G37" s="16">
        <v>350698994773</v>
      </c>
      <c r="H37" s="80"/>
      <c r="I37" s="70"/>
      <c r="J37" s="89"/>
      <c r="K37">
        <f>O43</f>
        <v>1.869923158320131</v>
      </c>
      <c r="L37" s="90"/>
      <c r="O37">
        <v>1.7236367575837859</v>
      </c>
      <c r="P37" t="s">
        <v>27</v>
      </c>
      <c r="R37">
        <v>0.56655854321008603</v>
      </c>
    </row>
    <row r="38" spans="4:18" x14ac:dyDescent="0.3">
      <c r="D38" s="77"/>
      <c r="E38" s="9">
        <v>4</v>
      </c>
      <c r="F38" s="9" t="s">
        <v>34</v>
      </c>
      <c r="G38" s="16">
        <v>269619527680</v>
      </c>
      <c r="H38" s="80"/>
      <c r="I38" s="70"/>
      <c r="J38" s="89"/>
      <c r="K38">
        <f>O44</f>
        <v>1.872552251211745</v>
      </c>
      <c r="L38" s="90"/>
      <c r="O38">
        <v>1.7535654265478591</v>
      </c>
      <c r="P38" t="s">
        <v>28</v>
      </c>
      <c r="R38">
        <v>0.56339137564762398</v>
      </c>
    </row>
    <row r="39" spans="4:18" ht="15" thickBot="1" x14ac:dyDescent="0.35">
      <c r="D39" s="78"/>
      <c r="E39" s="31">
        <v>5</v>
      </c>
      <c r="F39" s="31" t="s">
        <v>35</v>
      </c>
      <c r="G39" s="19">
        <v>387781061647</v>
      </c>
      <c r="H39" s="81"/>
      <c r="I39" s="83"/>
      <c r="J39" s="88"/>
      <c r="K39">
        <f>O45</f>
        <v>1.9878169998061317</v>
      </c>
      <c r="L39" s="75"/>
      <c r="O39">
        <v>1.4940567722787756</v>
      </c>
      <c r="P39" t="s">
        <v>29</v>
      </c>
      <c r="R39">
        <v>0.65846655851499902</v>
      </c>
    </row>
    <row r="40" spans="4:18" x14ac:dyDescent="0.3">
      <c r="D40" s="76" t="s">
        <v>67</v>
      </c>
      <c r="E40" s="14">
        <v>1</v>
      </c>
      <c r="F40" s="14" t="s">
        <v>40</v>
      </c>
      <c r="G40" s="15">
        <v>1225711258147</v>
      </c>
      <c r="H40" s="91">
        <f>SUM(G40:G41)</f>
        <v>3799491209371</v>
      </c>
      <c r="I40" s="82">
        <v>9330</v>
      </c>
      <c r="J40" s="87">
        <f>I40/(H40/1000000000)</f>
        <v>2.4555919426760742</v>
      </c>
      <c r="K40">
        <f>O50</f>
        <v>4.3643757117006912</v>
      </c>
      <c r="L40" s="74">
        <f>I40/((G40/1000000000/K40)+(G41/1000000000/K41))</f>
        <v>9.8813673034728158</v>
      </c>
      <c r="O40">
        <v>3.0272099459969444</v>
      </c>
      <c r="P40" t="s">
        <v>30</v>
      </c>
      <c r="R40">
        <v>0.318108706030587</v>
      </c>
    </row>
    <row r="41" spans="4:18" ht="15" thickBot="1" x14ac:dyDescent="0.35">
      <c r="D41" s="78"/>
      <c r="E41" s="31">
        <v>2</v>
      </c>
      <c r="F41" s="31" t="s">
        <v>41</v>
      </c>
      <c r="G41" s="19">
        <v>2573779951224</v>
      </c>
      <c r="H41" s="92"/>
      <c r="I41" s="83"/>
      <c r="J41" s="88"/>
      <c r="K41">
        <f>O51</f>
        <v>3.8799333921510839</v>
      </c>
      <c r="L41" s="75"/>
      <c r="O41">
        <v>1.7807528418731697</v>
      </c>
      <c r="P41" t="s">
        <v>31</v>
      </c>
      <c r="R41">
        <v>0.55701832538132501</v>
      </c>
    </row>
    <row r="42" spans="4:18" ht="18.600000000000001" thickBot="1" x14ac:dyDescent="0.35">
      <c r="D42" s="25" t="s">
        <v>68</v>
      </c>
      <c r="E42" s="26">
        <v>1</v>
      </c>
      <c r="F42" s="26" t="s">
        <v>53</v>
      </c>
      <c r="G42" s="27">
        <v>2870324786576</v>
      </c>
      <c r="H42" s="27">
        <v>2870324786576</v>
      </c>
      <c r="I42" s="28">
        <v>12100</v>
      </c>
      <c r="J42" s="29">
        <f>I42/(H42/1000000000)</f>
        <v>4.2155508173115299</v>
      </c>
      <c r="K42">
        <f>O63</f>
        <v>2.1072117770661358</v>
      </c>
      <c r="L42" s="30">
        <f>I42/((G42/1000000000/K42))</f>
        <v>8.8830583290596312</v>
      </c>
      <c r="O42">
        <v>1.8657241565307703</v>
      </c>
      <c r="P42" t="s">
        <v>32</v>
      </c>
      <c r="R42">
        <v>0.53269647215799998</v>
      </c>
    </row>
    <row r="43" spans="4:18" ht="18.600000000000001" thickBot="1" x14ac:dyDescent="0.35">
      <c r="D43" s="25" t="s">
        <v>69</v>
      </c>
      <c r="E43" s="26">
        <v>1</v>
      </c>
      <c r="F43" s="26" t="s">
        <v>44</v>
      </c>
      <c r="G43" s="27">
        <v>1228470882964</v>
      </c>
      <c r="H43" s="27">
        <v>1228470882964</v>
      </c>
      <c r="I43" s="28">
        <v>20720</v>
      </c>
      <c r="J43" s="29">
        <f>I43/(H43/1000000000)</f>
        <v>16.866496623841584</v>
      </c>
      <c r="K43">
        <f>O54</f>
        <v>1.3317104985223445</v>
      </c>
      <c r="L43" s="30">
        <f>I43/((G43/1000000000/K43))</f>
        <v>22.461290627261519</v>
      </c>
      <c r="O43">
        <v>1.869923158320131</v>
      </c>
      <c r="P43" t="s">
        <v>33</v>
      </c>
      <c r="R43">
        <v>0.53251192302192296</v>
      </c>
    </row>
    <row r="44" spans="4:18" x14ac:dyDescent="0.3">
      <c r="D44" s="76" t="s">
        <v>70</v>
      </c>
      <c r="E44" s="14">
        <v>1</v>
      </c>
      <c r="F44" s="14" t="s">
        <v>37</v>
      </c>
      <c r="G44" s="15">
        <v>598424479704</v>
      </c>
      <c r="H44" s="79">
        <f>SUM(G44:G46)</f>
        <v>5665833559406</v>
      </c>
      <c r="I44" s="82">
        <v>22130</v>
      </c>
      <c r="J44" s="84">
        <f>I44/(H44/1000000000)</f>
        <v>3.9058683542267851</v>
      </c>
      <c r="K44">
        <f>O47</f>
        <v>3.0006120438344248</v>
      </c>
      <c r="L44" s="72">
        <f>I44/((G44/1000000000/K44)+(G45/1000000000/K45)+(G46/1000000000/K46))</f>
        <v>14.157646523126463</v>
      </c>
      <c r="O44">
        <v>1.872552251211745</v>
      </c>
      <c r="P44" t="s">
        <v>34</v>
      </c>
      <c r="R44">
        <v>0.53013003071502995</v>
      </c>
    </row>
    <row r="45" spans="4:18" x14ac:dyDescent="0.3">
      <c r="D45" s="77"/>
      <c r="E45" s="17">
        <v>2</v>
      </c>
      <c r="F45" s="17" t="s">
        <v>38</v>
      </c>
      <c r="G45" s="16">
        <v>499395511962</v>
      </c>
      <c r="H45" s="80"/>
      <c r="I45" s="70"/>
      <c r="J45" s="85"/>
      <c r="K45">
        <f>O48</f>
        <v>3.5231535992866898</v>
      </c>
      <c r="L45" s="73"/>
      <c r="O45">
        <v>1.9878169998061317</v>
      </c>
      <c r="P45" t="s">
        <v>35</v>
      </c>
      <c r="R45">
        <v>0.49990827740972199</v>
      </c>
    </row>
    <row r="46" spans="4:18" ht="15" thickBot="1" x14ac:dyDescent="0.35">
      <c r="D46" s="78"/>
      <c r="E46" s="33">
        <v>3</v>
      </c>
      <c r="F46" s="33" t="s">
        <v>39</v>
      </c>
      <c r="G46" s="19">
        <v>4568013567740</v>
      </c>
      <c r="H46" s="81"/>
      <c r="I46" s="83"/>
      <c r="J46" s="86"/>
      <c r="K46">
        <f>O49</f>
        <v>3.7383532308231215</v>
      </c>
      <c r="L46" s="73"/>
      <c r="O46">
        <v>2.2119770947424113</v>
      </c>
      <c r="P46" t="s">
        <v>36</v>
      </c>
      <c r="R46">
        <v>0.44988501012597898</v>
      </c>
    </row>
    <row r="47" spans="4:18" ht="18.600000000000001" thickBot="1" x14ac:dyDescent="0.35">
      <c r="D47" s="25" t="s">
        <v>71</v>
      </c>
      <c r="E47" s="26">
        <v>1</v>
      </c>
      <c r="F47" s="26" t="s">
        <v>48</v>
      </c>
      <c r="G47" s="27">
        <v>596700550884</v>
      </c>
      <c r="H47" s="27">
        <v>596700550884</v>
      </c>
      <c r="I47" s="28">
        <v>6250</v>
      </c>
      <c r="J47" s="29">
        <f>I47/(H47/1000000000)</f>
        <v>10.474265510130248</v>
      </c>
      <c r="K47">
        <f>O58</f>
        <v>0.85582638789683274</v>
      </c>
      <c r="L47" s="30">
        <f>I47/((G47/1000000000/K47))</f>
        <v>8.964152817407145</v>
      </c>
      <c r="O47">
        <v>3.0006120438344248</v>
      </c>
      <c r="P47" t="s">
        <v>37</v>
      </c>
      <c r="R47">
        <v>0.32132198279799901</v>
      </c>
    </row>
    <row r="48" spans="4:18" x14ac:dyDescent="0.3">
      <c r="D48" s="76" t="s">
        <v>72</v>
      </c>
      <c r="E48" s="14">
        <v>1</v>
      </c>
      <c r="F48" s="14" t="s">
        <v>7</v>
      </c>
      <c r="G48" s="15">
        <v>719326249157</v>
      </c>
      <c r="H48" s="79">
        <f>SUM(G48:G49)</f>
        <v>1065237477766</v>
      </c>
      <c r="I48" s="82">
        <v>7020</v>
      </c>
      <c r="J48" s="87">
        <f>I48/(H48/1000000000)</f>
        <v>6.5900798146177113</v>
      </c>
      <c r="K48">
        <f>O17</f>
        <v>1.3042114045380444</v>
      </c>
      <c r="L48" s="74">
        <f>I48/((G48/1000000000/K48)+(G49/1000000000/K49))</f>
        <v>8.2250685332293685</v>
      </c>
      <c r="O48">
        <v>3.5231535992866898</v>
      </c>
      <c r="P48" t="s">
        <v>38</v>
      </c>
      <c r="R48">
        <v>0.27719931963331901</v>
      </c>
    </row>
    <row r="49" spans="4:18" ht="15" thickBot="1" x14ac:dyDescent="0.35">
      <c r="D49" s="78"/>
      <c r="E49" s="31">
        <v>2</v>
      </c>
      <c r="F49" s="31" t="s">
        <v>6</v>
      </c>
      <c r="G49" s="19">
        <v>345911228609</v>
      </c>
      <c r="H49" s="81"/>
      <c r="I49" s="83"/>
      <c r="J49" s="88"/>
      <c r="K49">
        <f>O16</f>
        <v>1.1456017633328428</v>
      </c>
      <c r="L49" s="75"/>
      <c r="O49">
        <v>3.7383532308231215</v>
      </c>
      <c r="P49" t="s">
        <v>39</v>
      </c>
      <c r="R49">
        <v>0.26326035146799998</v>
      </c>
    </row>
    <row r="50" spans="4:18" ht="18.600000000000001" thickBot="1" x14ac:dyDescent="0.35">
      <c r="D50" s="34" t="s">
        <v>73</v>
      </c>
      <c r="E50" s="35">
        <v>1</v>
      </c>
      <c r="F50" s="35" t="s">
        <v>59</v>
      </c>
      <c r="G50" s="36">
        <v>1012616257524</v>
      </c>
      <c r="H50" s="36">
        <v>1012616257524</v>
      </c>
      <c r="I50" s="37">
        <v>6900</v>
      </c>
      <c r="J50" s="32">
        <f>I50/(H50/1000000000)</f>
        <v>6.8140324123094214</v>
      </c>
      <c r="K50">
        <f>O69</f>
        <v>1.8101723939914243</v>
      </c>
      <c r="L50" s="30">
        <f>I50/((G50/1000000000/K50))</f>
        <v>12.334573364525305</v>
      </c>
      <c r="O50">
        <v>4.3643757117006912</v>
      </c>
      <c r="P50" t="s">
        <v>40</v>
      </c>
      <c r="R50">
        <v>0.21775469673530301</v>
      </c>
    </row>
    <row r="51" spans="4:18" ht="18" x14ac:dyDescent="0.35">
      <c r="D51" s="38" t="s">
        <v>106</v>
      </c>
      <c r="E51" s="64"/>
      <c r="F51" s="65"/>
      <c r="G51" s="65"/>
      <c r="H51" s="65"/>
      <c r="I51" s="65"/>
      <c r="J51" s="65"/>
      <c r="K51" s="66"/>
      <c r="L51" s="39">
        <f>GEOMEAN(L16:L50)</f>
        <v>10.438188590938305</v>
      </c>
      <c r="O51">
        <v>3.8799333921510839</v>
      </c>
      <c r="P51" t="s">
        <v>41</v>
      </c>
      <c r="R51">
        <v>0.246606886947</v>
      </c>
    </row>
    <row r="52" spans="4:18" ht="21.6" thickBot="1" x14ac:dyDescent="0.45">
      <c r="D52" s="40" t="s">
        <v>107</v>
      </c>
      <c r="E52" s="67"/>
      <c r="F52" s="67"/>
      <c r="G52" s="67"/>
      <c r="H52" s="67"/>
      <c r="I52" s="67"/>
      <c r="J52" s="67"/>
      <c r="K52" s="67"/>
      <c r="L52" s="67"/>
      <c r="O52">
        <v>2.0855354482906066</v>
      </c>
      <c r="P52" t="s">
        <v>42</v>
      </c>
      <c r="R52">
        <v>0.465351434146697</v>
      </c>
    </row>
    <row r="53" spans="4:18" ht="18.600000000000001" thickBot="1" x14ac:dyDescent="0.35">
      <c r="D53" s="42" t="s">
        <v>74</v>
      </c>
      <c r="E53" s="9">
        <v>1</v>
      </c>
      <c r="F53" s="9" t="s">
        <v>8</v>
      </c>
      <c r="G53" s="16">
        <v>1662419839883</v>
      </c>
      <c r="H53" s="16">
        <v>1662419839883</v>
      </c>
      <c r="I53" s="43">
        <v>13590</v>
      </c>
      <c r="J53" s="11">
        <f>I53/(H53/1000000000)</f>
        <v>8.1748302528418186</v>
      </c>
      <c r="K53">
        <f>O18</f>
        <v>2.8698768975048838</v>
      </c>
      <c r="L53" s="30">
        <f>I53/((G53/1000000000/K53))</f>
        <v>23.460756483654745</v>
      </c>
      <c r="O53">
        <v>2.6057458516845147</v>
      </c>
      <c r="P53" t="s">
        <v>43</v>
      </c>
      <c r="R53">
        <v>0.36687724678949302</v>
      </c>
    </row>
    <row r="54" spans="4:18" x14ac:dyDescent="0.3">
      <c r="D54" s="68" t="s">
        <v>75</v>
      </c>
      <c r="E54" s="9">
        <v>1</v>
      </c>
      <c r="F54" s="9" t="s">
        <v>18</v>
      </c>
      <c r="G54" s="16">
        <v>1368261277380</v>
      </c>
      <c r="H54" s="69">
        <f>SUM(G54:G56)</f>
        <v>6812176292745</v>
      </c>
      <c r="I54" s="70">
        <v>19580</v>
      </c>
      <c r="J54" s="71">
        <f>I54/(H54/1000000000)</f>
        <v>2.874265015844172</v>
      </c>
      <c r="K54">
        <f>O28</f>
        <v>3.7082066250277173</v>
      </c>
      <c r="L54" s="72">
        <f>I54/((G54/1000000000/K54)+(G55/1000000000/K55)+(G56/1000000000/K56))</f>
        <v>12.473041000163436</v>
      </c>
      <c r="O54">
        <v>1.3317104985223445</v>
      </c>
      <c r="P54" t="s">
        <v>44</v>
      </c>
      <c r="R54">
        <v>0.74884280625138699</v>
      </c>
    </row>
    <row r="55" spans="4:18" x14ac:dyDescent="0.3">
      <c r="D55" s="68"/>
      <c r="E55" s="9">
        <v>2</v>
      </c>
      <c r="F55" s="9" t="s">
        <v>19</v>
      </c>
      <c r="G55" s="16">
        <v>1100427239527</v>
      </c>
      <c r="H55" s="69"/>
      <c r="I55" s="70"/>
      <c r="J55" s="71"/>
      <c r="K55">
        <f>O29</f>
        <v>4.7076344241529258</v>
      </c>
      <c r="L55" s="73"/>
      <c r="O55">
        <v>0.55835812846886268</v>
      </c>
      <c r="P55" t="s">
        <v>45</v>
      </c>
      <c r="R55">
        <v>1.7312193897327699</v>
      </c>
    </row>
    <row r="56" spans="4:18" ht="15" thickBot="1" x14ac:dyDescent="0.35">
      <c r="D56" s="68"/>
      <c r="E56" s="17">
        <v>3</v>
      </c>
      <c r="F56" s="17" t="s">
        <v>20</v>
      </c>
      <c r="G56" s="16">
        <v>4343487775838</v>
      </c>
      <c r="H56" s="69"/>
      <c r="I56" s="70"/>
      <c r="J56" s="71"/>
      <c r="K56">
        <f>O30</f>
        <v>4.4914826277983098</v>
      </c>
      <c r="L56" s="73"/>
      <c r="O56">
        <v>1.16324196194036</v>
      </c>
      <c r="P56" t="s">
        <v>46</v>
      </c>
      <c r="R56">
        <v>0.81496438729277398</v>
      </c>
    </row>
    <row r="57" spans="4:18" ht="18.600000000000001" thickBot="1" x14ac:dyDescent="0.35">
      <c r="D57" s="42" t="s">
        <v>76</v>
      </c>
      <c r="E57" s="9">
        <v>1</v>
      </c>
      <c r="F57" s="44" t="s">
        <v>46</v>
      </c>
      <c r="G57" s="16">
        <v>904639118622</v>
      </c>
      <c r="H57" s="16">
        <v>904639118622</v>
      </c>
      <c r="I57" s="41">
        <v>9180</v>
      </c>
      <c r="J57" s="11">
        <f>I57/(H57/1000000000)</f>
        <v>10.147692942997558</v>
      </c>
      <c r="K57">
        <f>O56</f>
        <v>1.16324196194036</v>
      </c>
      <c r="L57" s="30">
        <f>I57/((G57/1000000000/K57))</f>
        <v>11.804222248180826</v>
      </c>
      <c r="O57">
        <v>2.7434435163770567</v>
      </c>
      <c r="P57" t="s">
        <v>47</v>
      </c>
      <c r="R57">
        <v>0.36150140162585698</v>
      </c>
    </row>
    <row r="58" spans="4:18" ht="18.600000000000001" thickBot="1" x14ac:dyDescent="0.35">
      <c r="D58" s="42" t="s">
        <v>77</v>
      </c>
      <c r="E58" s="9">
        <v>1</v>
      </c>
      <c r="F58" s="9" t="s">
        <v>60</v>
      </c>
      <c r="G58" s="16">
        <v>1550802777157</v>
      </c>
      <c r="H58" s="16">
        <v>1550802777157</v>
      </c>
      <c r="I58" s="41">
        <v>9100</v>
      </c>
      <c r="J58" s="11">
        <f t="shared" ref="J58:J64" si="0">I58/(H58/1000000000)</f>
        <v>5.8679286199645073</v>
      </c>
      <c r="K58">
        <f>O70</f>
        <v>2.7092809275429177</v>
      </c>
      <c r="L58" s="30">
        <f t="shared" ref="L58:L63" si="1">I58/((G58/1000000000/K58))</f>
        <v>15.897867094253074</v>
      </c>
      <c r="O58">
        <v>0.85582638789683274</v>
      </c>
      <c r="P58" t="s">
        <v>48</v>
      </c>
      <c r="R58">
        <v>1.12298494961499</v>
      </c>
    </row>
    <row r="59" spans="4:18" ht="18.600000000000001" thickBot="1" x14ac:dyDescent="0.35">
      <c r="D59" s="42" t="s">
        <v>78</v>
      </c>
      <c r="E59" s="9">
        <v>1</v>
      </c>
      <c r="F59" s="9" t="s">
        <v>36</v>
      </c>
      <c r="G59" s="16">
        <v>1503904010927</v>
      </c>
      <c r="H59" s="16">
        <v>1503904010927</v>
      </c>
      <c r="I59" s="41">
        <v>7140</v>
      </c>
      <c r="J59" s="11">
        <f t="shared" si="0"/>
        <v>4.7476434321090313</v>
      </c>
      <c r="K59">
        <f>O46</f>
        <v>2.2119770947424113</v>
      </c>
      <c r="L59" s="30">
        <f t="shared" si="1"/>
        <v>10.501678525829426</v>
      </c>
      <c r="O59">
        <v>1.7903514439298109</v>
      </c>
      <c r="P59" t="s">
        <v>49</v>
      </c>
      <c r="R59">
        <v>0.56583584954400001</v>
      </c>
    </row>
    <row r="60" spans="4:18" ht="18.600000000000001" thickBot="1" x14ac:dyDescent="0.35">
      <c r="D60" s="42" t="s">
        <v>79</v>
      </c>
      <c r="E60" s="9">
        <v>1</v>
      </c>
      <c r="F60" s="9" t="s">
        <v>15</v>
      </c>
      <c r="G60" s="16">
        <v>3222499431329</v>
      </c>
      <c r="H60" s="16">
        <v>3222499431329</v>
      </c>
      <c r="I60" s="41">
        <v>11950</v>
      </c>
      <c r="J60" s="11">
        <f t="shared" si="0"/>
        <v>3.7083016629336276</v>
      </c>
      <c r="K60">
        <f>O25</f>
        <v>4.3070734940037356</v>
      </c>
      <c r="L60" s="30">
        <f t="shared" si="1"/>
        <v>15.971927800191402</v>
      </c>
      <c r="O60">
        <v>2.6841617524419705</v>
      </c>
      <c r="P60" t="s">
        <v>50</v>
      </c>
      <c r="R60">
        <v>0.38785268655499999</v>
      </c>
    </row>
    <row r="61" spans="4:18" ht="18.600000000000001" thickBot="1" x14ac:dyDescent="0.35">
      <c r="D61" s="42" t="s">
        <v>80</v>
      </c>
      <c r="E61" s="9">
        <v>1</v>
      </c>
      <c r="F61" s="9" t="s">
        <v>43</v>
      </c>
      <c r="G61" s="16">
        <v>1869881307149</v>
      </c>
      <c r="H61" s="16">
        <v>1869881307149</v>
      </c>
      <c r="I61" s="41">
        <v>9400</v>
      </c>
      <c r="J61" s="11">
        <f t="shared" si="0"/>
        <v>5.0270570458464769</v>
      </c>
      <c r="K61">
        <f>O53</f>
        <v>2.6057458516845147</v>
      </c>
      <c r="L61" s="30">
        <f t="shared" si="1"/>
        <v>13.099233043395868</v>
      </c>
      <c r="O61">
        <v>2.1783983943186533</v>
      </c>
      <c r="P61" t="s">
        <v>51</v>
      </c>
      <c r="R61">
        <v>0.45784499616300001</v>
      </c>
    </row>
    <row r="62" spans="4:18" ht="18.600000000000001" thickBot="1" x14ac:dyDescent="0.35">
      <c r="D62" s="42" t="s">
        <v>81</v>
      </c>
      <c r="E62" s="9">
        <v>1</v>
      </c>
      <c r="F62" s="9" t="s">
        <v>47</v>
      </c>
      <c r="G62" s="16">
        <v>1763396848950</v>
      </c>
      <c r="H62" s="16">
        <v>1763396848950</v>
      </c>
      <c r="I62" s="41">
        <v>8020</v>
      </c>
      <c r="J62" s="11">
        <f t="shared" si="0"/>
        <v>4.5480403374744842</v>
      </c>
      <c r="K62">
        <f>O57</f>
        <v>2.7434435163770567</v>
      </c>
      <c r="L62" s="30">
        <f t="shared" si="1"/>
        <v>12.477291776065695</v>
      </c>
      <c r="O62">
        <v>2.2693312147014515</v>
      </c>
      <c r="P62" t="s">
        <v>52</v>
      </c>
      <c r="R62">
        <v>0.45052904746700001</v>
      </c>
    </row>
    <row r="63" spans="4:18" ht="18.600000000000001" thickBot="1" x14ac:dyDescent="0.35">
      <c r="D63" s="42" t="s">
        <v>82</v>
      </c>
      <c r="E63" s="9">
        <v>1</v>
      </c>
      <c r="F63" s="9" t="s">
        <v>17</v>
      </c>
      <c r="G63" s="16">
        <v>2044260845958</v>
      </c>
      <c r="H63" s="16">
        <v>2044260845958</v>
      </c>
      <c r="I63" s="41">
        <v>11440</v>
      </c>
      <c r="J63" s="11">
        <f t="shared" si="0"/>
        <v>5.5961547287958178</v>
      </c>
      <c r="K63">
        <f>O27</f>
        <v>2.7818604054723131</v>
      </c>
      <c r="L63" s="30">
        <f t="shared" si="1"/>
        <v>15.567721262933736</v>
      </c>
      <c r="O63">
        <v>2.1072117770661358</v>
      </c>
      <c r="P63" t="s">
        <v>53</v>
      </c>
      <c r="R63">
        <v>0.47290961060238901</v>
      </c>
    </row>
    <row r="64" spans="4:18" x14ac:dyDescent="0.3">
      <c r="D64" s="68" t="s">
        <v>83</v>
      </c>
      <c r="E64" s="45">
        <v>1</v>
      </c>
      <c r="F64" s="17" t="s">
        <v>54</v>
      </c>
      <c r="G64" s="16">
        <v>350868254623</v>
      </c>
      <c r="H64" s="69">
        <f>SUM(G64:G65)</f>
        <v>702207404631</v>
      </c>
      <c r="I64" s="67">
        <v>8340</v>
      </c>
      <c r="J64" s="71">
        <f t="shared" si="0"/>
        <v>11.876832891533736</v>
      </c>
      <c r="K64">
        <f>O64</f>
        <v>1.1526419648663653</v>
      </c>
      <c r="L64" s="74">
        <f>I64/((G64/1000000000/K64)+(G65/1000000000/K65))</f>
        <v>15.966724222930576</v>
      </c>
      <c r="O64">
        <v>1.1526419648663653</v>
      </c>
      <c r="P64" t="s">
        <v>54</v>
      </c>
      <c r="R64">
        <v>0.81948719857099905</v>
      </c>
    </row>
    <row r="65" spans="1:18" ht="15" thickBot="1" x14ac:dyDescent="0.35">
      <c r="D65" s="68"/>
      <c r="E65" s="46">
        <v>2</v>
      </c>
      <c r="F65" s="9" t="s">
        <v>55</v>
      </c>
      <c r="G65" s="16">
        <v>351339150008</v>
      </c>
      <c r="H65" s="69"/>
      <c r="I65" s="67"/>
      <c r="J65" s="71"/>
      <c r="K65">
        <f>O65</f>
        <v>1.6121443115295906</v>
      </c>
      <c r="L65" s="75"/>
      <c r="O65">
        <v>1.6121443115295906</v>
      </c>
      <c r="P65" t="s">
        <v>55</v>
      </c>
      <c r="R65">
        <v>0.56878789794889795</v>
      </c>
    </row>
    <row r="66" spans="1:18" ht="18.600000000000001" thickBot="1" x14ac:dyDescent="0.35">
      <c r="D66" s="42" t="s">
        <v>84</v>
      </c>
      <c r="E66" s="9">
        <v>1</v>
      </c>
      <c r="F66" s="9" t="s">
        <v>52</v>
      </c>
      <c r="G66" s="16">
        <v>1192880148868</v>
      </c>
      <c r="H66" s="16">
        <v>1192880148868</v>
      </c>
      <c r="I66" s="41">
        <v>5320</v>
      </c>
      <c r="J66" s="11">
        <f t="shared" ref="J66:J72" si="2">I66/(H66/1000000000)</f>
        <v>4.4597942258059087</v>
      </c>
      <c r="K66">
        <f>O62</f>
        <v>2.2693312147014515</v>
      </c>
      <c r="L66" s="30">
        <f t="shared" ref="L66:L72" si="3">I66/((G66/1000000000/K66))</f>
        <v>10.120750247766642</v>
      </c>
      <c r="O66">
        <v>3.1882944227717531</v>
      </c>
      <c r="P66" t="s">
        <v>56</v>
      </c>
      <c r="R66">
        <v>0.30862569400761197</v>
      </c>
    </row>
    <row r="67" spans="1:18" ht="18.600000000000001" thickBot="1" x14ac:dyDescent="0.35">
      <c r="D67" s="42" t="s">
        <v>85</v>
      </c>
      <c r="E67" s="9">
        <v>1</v>
      </c>
      <c r="F67" s="9" t="s">
        <v>16</v>
      </c>
      <c r="G67" s="16">
        <v>5939693812661</v>
      </c>
      <c r="H67" s="16">
        <v>5939693812661</v>
      </c>
      <c r="I67" s="41">
        <v>8250</v>
      </c>
      <c r="J67" s="11">
        <f t="shared" si="2"/>
        <v>1.3889604852045354</v>
      </c>
      <c r="K67">
        <f>O26</f>
        <v>3.9365591825823882</v>
      </c>
      <c r="L67" s="30">
        <f t="shared" si="3"/>
        <v>5.4677251522760031</v>
      </c>
      <c r="O67">
        <v>2.4817124354618803</v>
      </c>
      <c r="P67" t="s">
        <v>57</v>
      </c>
      <c r="R67">
        <v>0.40351229451229398</v>
      </c>
    </row>
    <row r="68" spans="1:18" ht="18.600000000000001" thickBot="1" x14ac:dyDescent="0.35">
      <c r="D68" s="42" t="s">
        <v>86</v>
      </c>
      <c r="E68" s="9">
        <v>1</v>
      </c>
      <c r="F68" s="9" t="s">
        <v>30</v>
      </c>
      <c r="G68" s="16">
        <v>1634221311168</v>
      </c>
      <c r="H68" s="16">
        <v>1634221311168</v>
      </c>
      <c r="I68" s="41">
        <v>10610</v>
      </c>
      <c r="J68" s="11">
        <f t="shared" si="2"/>
        <v>6.492388715954811</v>
      </c>
      <c r="K68">
        <f>O40</f>
        <v>3.0272099459969444</v>
      </c>
      <c r="L68" s="30">
        <f t="shared" si="3"/>
        <v>19.653823694216737</v>
      </c>
      <c r="O68">
        <v>3.4836690391060716</v>
      </c>
      <c r="P68" t="s">
        <v>58</v>
      </c>
      <c r="R68">
        <v>0.28692359509540399</v>
      </c>
    </row>
    <row r="69" spans="1:18" ht="18.600000000000001" thickBot="1" x14ac:dyDescent="0.35">
      <c r="A69" s="50"/>
      <c r="B69" s="50"/>
      <c r="C69" s="50"/>
      <c r="D69" s="42" t="s">
        <v>87</v>
      </c>
      <c r="E69" s="9">
        <v>1</v>
      </c>
      <c r="F69" s="9" t="s">
        <v>57</v>
      </c>
      <c r="G69" s="16">
        <v>2364810921309</v>
      </c>
      <c r="H69" s="16">
        <v>2364810921309</v>
      </c>
      <c r="I69" s="41">
        <v>9840</v>
      </c>
      <c r="J69" s="11">
        <f t="shared" si="2"/>
        <v>4.1610092000730603</v>
      </c>
      <c r="K69">
        <f>O67</f>
        <v>2.4817124354618803</v>
      </c>
      <c r="L69" s="30">
        <f t="shared" si="3"/>
        <v>10.326428275892605</v>
      </c>
      <c r="O69">
        <v>1.8101723939914243</v>
      </c>
      <c r="P69" t="s">
        <v>59</v>
      </c>
      <c r="R69">
        <v>0.528675744175374</v>
      </c>
    </row>
    <row r="70" spans="1:18" ht="18.600000000000001" thickBot="1" x14ac:dyDescent="0.35">
      <c r="A70" s="50"/>
      <c r="B70" s="50"/>
      <c r="C70" s="50"/>
      <c r="D70" s="42" t="s">
        <v>88</v>
      </c>
      <c r="E70" s="9">
        <v>1</v>
      </c>
      <c r="F70" s="9" t="s">
        <v>42</v>
      </c>
      <c r="G70" s="16">
        <v>1028842640046</v>
      </c>
      <c r="H70" s="16">
        <v>1028842640046</v>
      </c>
      <c r="I70" s="41">
        <v>13740</v>
      </c>
      <c r="J70" s="11">
        <f t="shared" si="2"/>
        <v>13.354811965594347</v>
      </c>
      <c r="K70">
        <f>O52</f>
        <v>2.0855354482906066</v>
      </c>
      <c r="L70" s="30">
        <f t="shared" si="3"/>
        <v>27.851933759502565</v>
      </c>
      <c r="O70">
        <v>2.7092809275429177</v>
      </c>
      <c r="P70" t="s">
        <v>60</v>
      </c>
      <c r="R70">
        <v>0.36029032742634398</v>
      </c>
    </row>
    <row r="71" spans="1:18" ht="18.600000000000001" thickBot="1" x14ac:dyDescent="0.35">
      <c r="A71" s="50"/>
      <c r="B71" s="50"/>
      <c r="C71" s="50"/>
      <c r="D71" s="42" t="s">
        <v>89</v>
      </c>
      <c r="E71" s="9">
        <v>1</v>
      </c>
      <c r="F71" s="9" t="s">
        <v>58</v>
      </c>
      <c r="G71" s="16">
        <v>3028162666892</v>
      </c>
      <c r="H71" s="16">
        <v>3028162666892</v>
      </c>
      <c r="I71" s="41">
        <v>11170</v>
      </c>
      <c r="J71" s="11">
        <f t="shared" si="2"/>
        <v>3.6887054061281646</v>
      </c>
      <c r="K71">
        <f>O68</f>
        <v>3.4836690391060716</v>
      </c>
      <c r="L71" s="30">
        <f t="shared" si="3"/>
        <v>12.850228817711875</v>
      </c>
      <c r="O71">
        <v>2.1050936135942377</v>
      </c>
    </row>
    <row r="72" spans="1:18" ht="18.600000000000001" thickBot="1" x14ac:dyDescent="0.35">
      <c r="A72" s="50"/>
      <c r="B72" s="50"/>
      <c r="C72" s="50"/>
      <c r="D72" s="42" t="s">
        <v>90</v>
      </c>
      <c r="E72" s="9">
        <v>1</v>
      </c>
      <c r="F72" s="9" t="s">
        <v>56</v>
      </c>
      <c r="G72" s="16">
        <v>3462434706428</v>
      </c>
      <c r="H72" s="16">
        <v>3462434706428</v>
      </c>
      <c r="I72" s="41">
        <v>19490</v>
      </c>
      <c r="J72" s="11">
        <f t="shared" si="2"/>
        <v>5.6289870142004039</v>
      </c>
      <c r="K72">
        <f>O66</f>
        <v>3.1882944227717531</v>
      </c>
      <c r="L72" s="30">
        <f t="shared" si="3"/>
        <v>17.946867903229773</v>
      </c>
    </row>
    <row r="73" spans="1:18" ht="18" x14ac:dyDescent="0.35">
      <c r="A73" s="50"/>
      <c r="B73" s="50"/>
      <c r="C73" s="50"/>
      <c r="D73" s="38" t="s">
        <v>106</v>
      </c>
      <c r="E73" s="61"/>
      <c r="F73" s="62"/>
      <c r="G73" s="62"/>
      <c r="H73" s="62"/>
      <c r="I73" s="62"/>
      <c r="J73" s="62"/>
      <c r="K73" s="63"/>
      <c r="L73" s="47">
        <f>GEOMEAN(L53:L72)</f>
        <v>13.900063219160902</v>
      </c>
    </row>
    <row r="74" spans="1:18" x14ac:dyDescent="0.3">
      <c r="A74" s="50"/>
      <c r="B74" s="50"/>
      <c r="C74" s="50"/>
    </row>
    <row r="75" spans="1:18" x14ac:dyDescent="0.3">
      <c r="A75" s="50"/>
      <c r="B75" s="50"/>
      <c r="C75" s="50"/>
    </row>
    <row r="76" spans="1:18" x14ac:dyDescent="0.3">
      <c r="A76" s="50"/>
      <c r="B76" s="50"/>
      <c r="C76" s="50"/>
    </row>
    <row r="78" spans="1:18" x14ac:dyDescent="0.3">
      <c r="A78" s="50"/>
      <c r="B78" s="50"/>
      <c r="C78" s="50"/>
      <c r="D78" s="51" t="s">
        <v>108</v>
      </c>
    </row>
    <row r="79" spans="1:18" x14ac:dyDescent="0.3">
      <c r="D79" t="s">
        <v>109</v>
      </c>
    </row>
    <row r="80" spans="1:18" x14ac:dyDescent="0.3">
      <c r="D80" t="s">
        <v>110</v>
      </c>
    </row>
  </sheetData>
  <mergeCells count="50">
    <mergeCell ref="D11:F11"/>
    <mergeCell ref="E15:L15"/>
    <mergeCell ref="D16:D18"/>
    <mergeCell ref="H16:H18"/>
    <mergeCell ref="I16:I18"/>
    <mergeCell ref="J16:J18"/>
    <mergeCell ref="L16:L18"/>
    <mergeCell ref="D25:D33"/>
    <mergeCell ref="H25:H33"/>
    <mergeCell ref="I25:I33"/>
    <mergeCell ref="J25:J33"/>
    <mergeCell ref="L25:L33"/>
    <mergeCell ref="D19:D24"/>
    <mergeCell ref="H19:H24"/>
    <mergeCell ref="I19:I24"/>
    <mergeCell ref="J19:J24"/>
    <mergeCell ref="L19:L24"/>
    <mergeCell ref="D40:D41"/>
    <mergeCell ref="H40:H41"/>
    <mergeCell ref="I40:I41"/>
    <mergeCell ref="J40:J41"/>
    <mergeCell ref="L40:L41"/>
    <mergeCell ref="D35:D39"/>
    <mergeCell ref="H35:H39"/>
    <mergeCell ref="I35:I39"/>
    <mergeCell ref="J35:J39"/>
    <mergeCell ref="L35:L39"/>
    <mergeCell ref="D48:D49"/>
    <mergeCell ref="H48:H49"/>
    <mergeCell ref="I48:I49"/>
    <mergeCell ref="J48:J49"/>
    <mergeCell ref="L48:L49"/>
    <mergeCell ref="D44:D46"/>
    <mergeCell ref="H44:H46"/>
    <mergeCell ref="I44:I46"/>
    <mergeCell ref="J44:J46"/>
    <mergeCell ref="L44:L46"/>
    <mergeCell ref="E73:K73"/>
    <mergeCell ref="E51:K51"/>
    <mergeCell ref="E52:L52"/>
    <mergeCell ref="D54:D56"/>
    <mergeCell ref="H54:H56"/>
    <mergeCell ref="I54:I56"/>
    <mergeCell ref="J54:J56"/>
    <mergeCell ref="L54:L56"/>
    <mergeCell ref="D64:D65"/>
    <mergeCell ref="H64:H65"/>
    <mergeCell ref="I64:I65"/>
    <mergeCell ref="J64:J65"/>
    <mergeCell ref="L64:L6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EF5F-244D-44BC-A670-C77F72D5A7B4}">
  <dimension ref="A1:R80"/>
  <sheetViews>
    <sheetView topLeftCell="A4" workbookViewId="0">
      <selection activeCell="G11" sqref="G11"/>
    </sheetView>
  </sheetViews>
  <sheetFormatPr defaultRowHeight="14.4" x14ac:dyDescent="0.3"/>
  <cols>
    <col min="4" max="4" width="18.88671875" customWidth="1"/>
    <col min="5" max="5" width="19.88671875" customWidth="1"/>
    <col min="6" max="6" width="27.33203125" customWidth="1"/>
    <col min="7" max="7" width="32.33203125" customWidth="1"/>
    <col min="8" max="8" width="26.6640625" customWidth="1"/>
    <col min="11" max="11" width="22.6640625" customWidth="1"/>
    <col min="13" max="13" width="12.21875" customWidth="1"/>
    <col min="21" max="21" width="17.21875" customWidth="1"/>
  </cols>
  <sheetData>
    <row r="1" spans="4:18" x14ac:dyDescent="0.3">
      <c r="G1" s="48"/>
      <c r="H1" s="48"/>
      <c r="I1" s="49"/>
      <c r="J1" s="50"/>
    </row>
    <row r="2" spans="4:18" x14ac:dyDescent="0.3">
      <c r="G2" s="48"/>
      <c r="H2" s="48"/>
      <c r="I2" s="49"/>
      <c r="J2" s="50"/>
    </row>
    <row r="3" spans="4:18" x14ac:dyDescent="0.3">
      <c r="G3" s="48"/>
      <c r="H3" s="48"/>
      <c r="I3" s="49"/>
      <c r="J3" s="50"/>
    </row>
    <row r="4" spans="4:18" x14ac:dyDescent="0.3">
      <c r="G4" s="48"/>
      <c r="H4" s="48"/>
      <c r="I4" s="49"/>
      <c r="J4" s="50"/>
    </row>
    <row r="5" spans="4:18" x14ac:dyDescent="0.3">
      <c r="G5" s="48"/>
      <c r="H5" s="48"/>
      <c r="I5" s="49"/>
      <c r="J5" s="50"/>
    </row>
    <row r="6" spans="4:18" x14ac:dyDescent="0.3">
      <c r="G6" s="48"/>
      <c r="H6" s="48"/>
      <c r="I6" s="49"/>
      <c r="J6" s="50"/>
    </row>
    <row r="7" spans="4:18" x14ac:dyDescent="0.3">
      <c r="G7" s="48"/>
      <c r="H7" s="48"/>
      <c r="I7" s="49"/>
      <c r="J7" s="50"/>
    </row>
    <row r="8" spans="4:18" x14ac:dyDescent="0.3">
      <c r="G8" s="48"/>
      <c r="H8" s="48"/>
      <c r="I8" s="49"/>
      <c r="J8" s="50"/>
    </row>
    <row r="9" spans="4:18" x14ac:dyDescent="0.3">
      <c r="G9" s="48"/>
      <c r="H9" s="48"/>
      <c r="I9" s="49"/>
      <c r="J9" s="50"/>
    </row>
    <row r="10" spans="4:18" x14ac:dyDescent="0.3">
      <c r="G10" s="48"/>
      <c r="H10" s="48"/>
      <c r="I10" s="49"/>
      <c r="J10" s="50"/>
    </row>
    <row r="11" spans="4:18" ht="21" x14ac:dyDescent="0.4">
      <c r="D11" s="103" t="s">
        <v>94</v>
      </c>
      <c r="E11" s="103"/>
      <c r="F11" s="103"/>
      <c r="G11" s="48"/>
      <c r="H11" s="48"/>
      <c r="I11" s="49"/>
      <c r="J11" s="50"/>
    </row>
    <row r="12" spans="4:18" x14ac:dyDescent="0.3">
      <c r="D12" t="s">
        <v>113</v>
      </c>
      <c r="E12" t="s">
        <v>114</v>
      </c>
      <c r="G12" s="48"/>
      <c r="H12" s="48"/>
      <c r="I12" s="49"/>
      <c r="J12" s="50"/>
    </row>
    <row r="13" spans="4:18" x14ac:dyDescent="0.3">
      <c r="G13" s="48"/>
      <c r="H13" s="48"/>
      <c r="I13" s="49"/>
      <c r="J13" s="50"/>
    </row>
    <row r="14" spans="4:18" ht="18" x14ac:dyDescent="0.35">
      <c r="D14" s="1" t="s">
        <v>95</v>
      </c>
      <c r="E14" s="1" t="s">
        <v>96</v>
      </c>
      <c r="F14" s="1" t="s">
        <v>97</v>
      </c>
      <c r="G14" s="2" t="s">
        <v>98</v>
      </c>
      <c r="H14" s="2" t="s">
        <v>99</v>
      </c>
      <c r="I14" s="3" t="s">
        <v>100</v>
      </c>
      <c r="J14" s="4" t="s">
        <v>101</v>
      </c>
      <c r="K14" s="5" t="s">
        <v>102</v>
      </c>
      <c r="L14" s="4" t="s">
        <v>103</v>
      </c>
      <c r="M14" t="s">
        <v>112</v>
      </c>
    </row>
    <row r="15" spans="4:18" ht="21.6" thickBot="1" x14ac:dyDescent="0.45">
      <c r="D15" s="6" t="s">
        <v>61</v>
      </c>
      <c r="E15" s="104" t="s">
        <v>104</v>
      </c>
      <c r="F15" s="105"/>
      <c r="G15" s="105"/>
      <c r="H15" s="105"/>
      <c r="I15" s="105"/>
      <c r="J15" s="105"/>
      <c r="K15" s="105"/>
      <c r="L15" s="106"/>
      <c r="M15" t="s">
        <v>105</v>
      </c>
    </row>
    <row r="16" spans="4:18" x14ac:dyDescent="0.3">
      <c r="D16" s="76" t="s">
        <v>62</v>
      </c>
      <c r="E16" s="7">
        <v>1</v>
      </c>
      <c r="F16" s="7" t="s">
        <v>49</v>
      </c>
      <c r="G16" s="8">
        <v>1336880048433</v>
      </c>
      <c r="H16" s="95">
        <f>SUM(G16:G18)</f>
        <v>2621918389082</v>
      </c>
      <c r="I16" s="98">
        <v>9770</v>
      </c>
      <c r="J16" s="101">
        <f>I16/(H16/1000000000)</f>
        <v>3.7262792162729079</v>
      </c>
      <c r="K16">
        <f>O59</f>
        <v>1.8365248931825569</v>
      </c>
      <c r="L16" s="72">
        <f>I16/((G16/1000000000/K16)+(G17/1000000000/K17)+(G18/1000000000/K18))</f>
        <v>7.6833728925780829</v>
      </c>
      <c r="M16">
        <v>7.5462953344245696</v>
      </c>
      <c r="O16">
        <f>1/R16</f>
        <v>1.1647320110166133</v>
      </c>
      <c r="P16" t="s">
        <v>6</v>
      </c>
      <c r="R16">
        <v>0.85856659775940203</v>
      </c>
    </row>
    <row r="17" spans="4:18" x14ac:dyDescent="0.3">
      <c r="D17" s="77"/>
      <c r="E17" s="9">
        <v>2</v>
      </c>
      <c r="F17" s="9" t="s">
        <v>50</v>
      </c>
      <c r="G17" s="10">
        <v>485943847689</v>
      </c>
      <c r="H17" s="96"/>
      <c r="I17" s="99"/>
      <c r="J17" s="71"/>
      <c r="K17">
        <f>O60</f>
        <v>2.6890145965661065</v>
      </c>
      <c r="L17" s="73"/>
      <c r="O17">
        <f t="shared" ref="O17:O71" si="0">1/R17</f>
        <v>1.3214520724877463</v>
      </c>
      <c r="P17" t="s">
        <v>7</v>
      </c>
      <c r="R17">
        <v>0.75674329839099996</v>
      </c>
    </row>
    <row r="18" spans="4:18" ht="15" thickBot="1" x14ac:dyDescent="0.35">
      <c r="D18" s="107"/>
      <c r="E18" s="12">
        <v>3</v>
      </c>
      <c r="F18" s="12" t="s">
        <v>51</v>
      </c>
      <c r="G18" s="13">
        <v>799094492960</v>
      </c>
      <c r="H18" s="108"/>
      <c r="I18" s="109"/>
      <c r="J18" s="110"/>
      <c r="K18">
        <f>O61</f>
        <v>2.2018327340946131</v>
      </c>
      <c r="L18" s="73"/>
      <c r="O18">
        <f t="shared" si="0"/>
        <v>3.1744286349733932</v>
      </c>
      <c r="P18" t="s">
        <v>8</v>
      </c>
      <c r="R18">
        <v>0.31501731964699897</v>
      </c>
    </row>
    <row r="19" spans="4:18" x14ac:dyDescent="0.3">
      <c r="D19" s="76" t="s">
        <v>63</v>
      </c>
      <c r="E19" s="14">
        <v>1</v>
      </c>
      <c r="F19" s="14" t="s">
        <v>14</v>
      </c>
      <c r="G19" s="55">
        <v>528828935089</v>
      </c>
      <c r="H19" s="79">
        <f>SUM(G19:G24)</f>
        <v>3033921720842</v>
      </c>
      <c r="I19" s="82">
        <v>9650</v>
      </c>
      <c r="J19" s="87">
        <f>I19/(H19/1000000000)</f>
        <v>3.180701708191024</v>
      </c>
      <c r="K19">
        <f>O24</f>
        <v>1.4836710349188298</v>
      </c>
      <c r="L19" s="72">
        <f>I19/((G19/1000000000/K19)+(G20/1000000000/K20)+(G21/1000000000/K21)+(G22/1000000000/K22)+(G23/1000000000/K23)+(G24/1000000000/K24))</f>
        <v>5.9223485989032119</v>
      </c>
      <c r="M19">
        <v>5.8419013570527145</v>
      </c>
      <c r="O19">
        <f t="shared" si="0"/>
        <v>2.1159965648224115</v>
      </c>
      <c r="P19" t="s">
        <v>9</v>
      </c>
      <c r="R19">
        <v>0.47259055927811799</v>
      </c>
    </row>
    <row r="20" spans="4:18" x14ac:dyDescent="0.3">
      <c r="D20" s="77"/>
      <c r="E20" s="9">
        <v>2</v>
      </c>
      <c r="F20" s="9" t="s">
        <v>9</v>
      </c>
      <c r="G20" s="60">
        <v>197935867524</v>
      </c>
      <c r="H20" s="80"/>
      <c r="I20" s="70"/>
      <c r="J20" s="89"/>
      <c r="K20">
        <f>O19</f>
        <v>2.1159965648224115</v>
      </c>
      <c r="L20" s="73"/>
      <c r="O20">
        <f t="shared" si="0"/>
        <v>1.6062440312907031</v>
      </c>
      <c r="P20" t="s">
        <v>10</v>
      </c>
      <c r="R20">
        <v>0.62257040681200004</v>
      </c>
    </row>
    <row r="21" spans="4:18" x14ac:dyDescent="0.3">
      <c r="D21" s="77"/>
      <c r="E21" s="9">
        <v>3</v>
      </c>
      <c r="F21" s="9" t="s">
        <v>12</v>
      </c>
      <c r="G21" s="60">
        <v>349230042356</v>
      </c>
      <c r="H21" s="80"/>
      <c r="I21" s="70"/>
      <c r="J21" s="89"/>
      <c r="K21">
        <f>O22</f>
        <v>2.5466323267090534</v>
      </c>
      <c r="L21" s="73"/>
      <c r="O21">
        <f t="shared" si="0"/>
        <v>2.2551892922238546</v>
      </c>
      <c r="P21" t="s">
        <v>11</v>
      </c>
      <c r="R21">
        <v>0.44342175774251502</v>
      </c>
    </row>
    <row r="22" spans="4:18" x14ac:dyDescent="0.3">
      <c r="D22" s="93"/>
      <c r="E22" s="17">
        <v>4</v>
      </c>
      <c r="F22" s="17" t="s">
        <v>13</v>
      </c>
      <c r="G22" s="60">
        <v>634304301167</v>
      </c>
      <c r="H22" s="80"/>
      <c r="I22" s="70"/>
      <c r="J22" s="89"/>
      <c r="K22">
        <f>O23</f>
        <v>1.6655859361223759</v>
      </c>
      <c r="L22" s="73"/>
      <c r="O22">
        <f t="shared" si="0"/>
        <v>2.5466323267090534</v>
      </c>
      <c r="P22" t="s">
        <v>12</v>
      </c>
      <c r="R22">
        <v>0.39267545201245202</v>
      </c>
    </row>
    <row r="23" spans="4:18" x14ac:dyDescent="0.3">
      <c r="D23" s="93"/>
      <c r="E23" s="9">
        <v>5</v>
      </c>
      <c r="F23" s="9" t="s">
        <v>11</v>
      </c>
      <c r="G23" s="60">
        <v>907436705387</v>
      </c>
      <c r="H23" s="80"/>
      <c r="I23" s="70"/>
      <c r="J23" s="89"/>
      <c r="K23">
        <f>O21</f>
        <v>2.2551892922238546</v>
      </c>
      <c r="L23" s="73"/>
      <c r="O23">
        <f t="shared" si="0"/>
        <v>1.6655859361223759</v>
      </c>
      <c r="P23" t="s">
        <v>13</v>
      </c>
      <c r="R23">
        <v>0.60038931544299901</v>
      </c>
    </row>
    <row r="24" spans="4:18" ht="15" thickBot="1" x14ac:dyDescent="0.35">
      <c r="D24" s="78"/>
      <c r="E24" s="18">
        <v>6</v>
      </c>
      <c r="F24" s="18" t="s">
        <v>10</v>
      </c>
      <c r="G24" s="56">
        <v>416185869319</v>
      </c>
      <c r="H24" s="81"/>
      <c r="I24" s="83"/>
      <c r="J24" s="88"/>
      <c r="K24">
        <f>O20</f>
        <v>1.6062440312907031</v>
      </c>
      <c r="L24" s="94"/>
      <c r="O24">
        <f t="shared" si="0"/>
        <v>1.4836710349188298</v>
      </c>
      <c r="P24" t="s">
        <v>14</v>
      </c>
      <c r="R24">
        <v>0.67400385696328502</v>
      </c>
    </row>
    <row r="25" spans="4:18" x14ac:dyDescent="0.3">
      <c r="D25" s="76" t="s">
        <v>64</v>
      </c>
      <c r="E25" s="20">
        <v>1</v>
      </c>
      <c r="F25" s="20" t="s">
        <v>21</v>
      </c>
      <c r="G25" s="8">
        <v>85762263121</v>
      </c>
      <c r="H25" s="95">
        <f>SUM(G25:G33)</f>
        <v>1241193071612</v>
      </c>
      <c r="I25" s="98">
        <v>8050</v>
      </c>
      <c r="J25" s="101">
        <f>I25/(H25/1000000000)</f>
        <v>6.4856952428400678</v>
      </c>
      <c r="K25">
        <f>O31</f>
        <v>1.5290606405807692</v>
      </c>
      <c r="L25" s="74">
        <f>I25/((G25/1000000000/K25)+(G26/1000000000/K26)+(G27/1000000000/K27)+(G28/1000000000/K28)+(G29/1000000000/K29)+(G30/1000000000/K30)+(G31/1000000000/K31)+(G32/1000000000/K32)+(G33/1000000000/K33))</f>
        <v>10.435578812582385</v>
      </c>
      <c r="M25">
        <v>10.04648975083394</v>
      </c>
      <c r="O25">
        <f t="shared" si="0"/>
        <v>4.5125351517067562</v>
      </c>
      <c r="P25" t="s">
        <v>15</v>
      </c>
      <c r="R25">
        <v>0.22160492192992101</v>
      </c>
    </row>
    <row r="26" spans="4:18" x14ac:dyDescent="0.3">
      <c r="D26" s="77"/>
      <c r="E26" s="21">
        <v>2</v>
      </c>
      <c r="F26" s="21" t="s">
        <v>22</v>
      </c>
      <c r="G26" s="22">
        <v>170110679749</v>
      </c>
      <c r="H26" s="96"/>
      <c r="I26" s="99"/>
      <c r="J26" s="71"/>
      <c r="K26">
        <f>O32</f>
        <v>1.8457961859518739</v>
      </c>
      <c r="L26" s="90"/>
      <c r="O26">
        <f t="shared" si="0"/>
        <v>4.0072816555560298</v>
      </c>
      <c r="P26" t="s">
        <v>16</v>
      </c>
      <c r="R26">
        <v>0.24954572349900001</v>
      </c>
    </row>
    <row r="27" spans="4:18" x14ac:dyDescent="0.3">
      <c r="D27" s="77"/>
      <c r="E27" s="9">
        <v>3</v>
      </c>
      <c r="F27" s="9" t="s">
        <v>29</v>
      </c>
      <c r="G27" s="22">
        <v>145000257157</v>
      </c>
      <c r="H27" s="96"/>
      <c r="I27" s="99"/>
      <c r="J27" s="71"/>
      <c r="K27">
        <f>O39</f>
        <v>1.5554830054721422</v>
      </c>
      <c r="L27" s="90"/>
      <c r="O27">
        <f t="shared" si="0"/>
        <v>2.8318237601494247</v>
      </c>
      <c r="P27" t="s">
        <v>17</v>
      </c>
      <c r="R27">
        <v>0.35312932043032003</v>
      </c>
    </row>
    <row r="28" spans="4:18" x14ac:dyDescent="0.3">
      <c r="D28" s="77"/>
      <c r="E28" s="9">
        <v>4</v>
      </c>
      <c r="F28" s="9" t="s">
        <v>23</v>
      </c>
      <c r="G28" s="10">
        <v>107364702506</v>
      </c>
      <c r="H28" s="96"/>
      <c r="I28" s="99"/>
      <c r="J28" s="71"/>
      <c r="K28">
        <f>O33</f>
        <v>1.5754593907848611</v>
      </c>
      <c r="L28" s="90"/>
      <c r="O28">
        <f t="shared" si="0"/>
        <v>3.708203318480054</v>
      </c>
      <c r="P28" t="s">
        <v>18</v>
      </c>
      <c r="R28">
        <v>0.26967237611175199</v>
      </c>
    </row>
    <row r="29" spans="4:18" x14ac:dyDescent="0.3">
      <c r="D29" s="77"/>
      <c r="E29" s="21">
        <v>5</v>
      </c>
      <c r="F29" s="21" t="s">
        <v>24</v>
      </c>
      <c r="G29" s="10">
        <v>118960836281</v>
      </c>
      <c r="H29" s="96"/>
      <c r="I29" s="99"/>
      <c r="J29" s="71"/>
      <c r="K29">
        <f>O34</f>
        <v>1.6398837778998792</v>
      </c>
      <c r="L29" s="90"/>
      <c r="O29">
        <f t="shared" si="0"/>
        <v>4.7009130790194558</v>
      </c>
      <c r="P29" t="s">
        <v>19</v>
      </c>
      <c r="R29">
        <v>0.212724630979262</v>
      </c>
    </row>
    <row r="30" spans="4:18" x14ac:dyDescent="0.3">
      <c r="D30" s="77"/>
      <c r="E30" s="9">
        <v>6</v>
      </c>
      <c r="F30" s="9" t="s">
        <v>25</v>
      </c>
      <c r="G30" s="10">
        <v>161461896947</v>
      </c>
      <c r="H30" s="96"/>
      <c r="I30" s="99"/>
      <c r="J30" s="71"/>
      <c r="K30">
        <f>O35</f>
        <v>1.5648115849130464</v>
      </c>
      <c r="L30" s="90"/>
      <c r="O30">
        <f t="shared" si="0"/>
        <v>4.5057059155298163</v>
      </c>
      <c r="P30" t="s">
        <v>20</v>
      </c>
      <c r="R30">
        <v>0.22194080544700001</v>
      </c>
    </row>
    <row r="31" spans="4:18" x14ac:dyDescent="0.3">
      <c r="D31" s="77"/>
      <c r="E31" s="21">
        <v>7</v>
      </c>
      <c r="F31" s="21" t="s">
        <v>26</v>
      </c>
      <c r="G31" s="10">
        <v>203545611460</v>
      </c>
      <c r="H31" s="96"/>
      <c r="I31" s="99"/>
      <c r="J31" s="71"/>
      <c r="K31">
        <f>O36</f>
        <v>1.4211203966278512</v>
      </c>
      <c r="L31" s="90"/>
      <c r="O31">
        <f t="shared" si="0"/>
        <v>1.5290606405807692</v>
      </c>
      <c r="P31" t="s">
        <v>21</v>
      </c>
      <c r="R31">
        <v>0.65399629907429901</v>
      </c>
    </row>
    <row r="32" spans="4:18" x14ac:dyDescent="0.3">
      <c r="D32" s="77"/>
      <c r="E32" s="21">
        <v>8</v>
      </c>
      <c r="F32" s="21" t="s">
        <v>27</v>
      </c>
      <c r="G32" s="22">
        <v>183165290444</v>
      </c>
      <c r="H32" s="96"/>
      <c r="I32" s="99"/>
      <c r="J32" s="71"/>
      <c r="K32">
        <f>O37</f>
        <v>1.822301628906031</v>
      </c>
      <c r="L32" s="90"/>
      <c r="O32">
        <f t="shared" si="0"/>
        <v>1.8457961859518739</v>
      </c>
      <c r="P32" t="s">
        <v>22</v>
      </c>
      <c r="R32">
        <v>0.54177162549737401</v>
      </c>
    </row>
    <row r="33" spans="4:18" ht="15" thickBot="1" x14ac:dyDescent="0.35">
      <c r="D33" s="78"/>
      <c r="E33" s="23">
        <v>9</v>
      </c>
      <c r="F33" s="23" t="s">
        <v>28</v>
      </c>
      <c r="G33" s="24">
        <v>65821533947</v>
      </c>
      <c r="H33" s="97"/>
      <c r="I33" s="100"/>
      <c r="J33" s="102"/>
      <c r="K33">
        <f>O39</f>
        <v>1.5554830054721422</v>
      </c>
      <c r="L33" s="75"/>
      <c r="O33">
        <f t="shared" si="0"/>
        <v>1.5754593907848611</v>
      </c>
      <c r="P33" t="s">
        <v>23</v>
      </c>
      <c r="R33">
        <v>0.63473549737249702</v>
      </c>
    </row>
    <row r="34" spans="4:18" ht="18.600000000000001" thickBot="1" x14ac:dyDescent="0.35">
      <c r="D34" s="25" t="s">
        <v>65</v>
      </c>
      <c r="E34" s="26">
        <v>1</v>
      </c>
      <c r="F34" s="26" t="s">
        <v>45</v>
      </c>
      <c r="G34" s="27">
        <v>286763190074</v>
      </c>
      <c r="H34" s="27">
        <v>286763190074</v>
      </c>
      <c r="I34" s="28">
        <v>9120</v>
      </c>
      <c r="J34" s="29">
        <f>I34/(H34/1000000000)</f>
        <v>31.803245031716099</v>
      </c>
      <c r="K34">
        <f>O55</f>
        <v>0.5606350668388197</v>
      </c>
      <c r="L34" s="30">
        <f>I34/((G34/1000000000/K34))</f>
        <v>17.830014404047514</v>
      </c>
      <c r="M34">
        <v>17.206313498925834</v>
      </c>
      <c r="O34">
        <f t="shared" si="0"/>
        <v>1.6398837778998792</v>
      </c>
      <c r="P34" t="s">
        <v>24</v>
      </c>
      <c r="R34">
        <v>0.60979931229068696</v>
      </c>
    </row>
    <row r="35" spans="4:18" x14ac:dyDescent="0.3">
      <c r="D35" s="76" t="s">
        <v>66</v>
      </c>
      <c r="E35" s="14">
        <v>1</v>
      </c>
      <c r="F35" s="14" t="s">
        <v>31</v>
      </c>
      <c r="G35" s="55">
        <v>266743806875</v>
      </c>
      <c r="H35" s="79">
        <f>SUM(G35:G39)</f>
        <v>1991041526174</v>
      </c>
      <c r="I35" s="82">
        <v>10490</v>
      </c>
      <c r="J35" s="87">
        <f>I35/(H35/1000000000)</f>
        <v>5.2685993044844528</v>
      </c>
      <c r="K35">
        <f>O41</f>
        <v>1.7926963072377995</v>
      </c>
      <c r="L35" s="74">
        <f>I35/((G35/1000000000/K35)+(G36/1000000000/K36)+(G37/1000000000/K37)+(G37/1000000000/K37)+(G38/1000000000/K38)+(G39/1000000000/K39))</f>
        <v>8.4370260146212157</v>
      </c>
      <c r="M35">
        <v>8.407784565704457</v>
      </c>
      <c r="N35" t="s">
        <v>105</v>
      </c>
      <c r="O35">
        <f t="shared" si="0"/>
        <v>1.5648115849130464</v>
      </c>
      <c r="P35" t="s">
        <v>25</v>
      </c>
      <c r="R35">
        <v>0.63905457349714601</v>
      </c>
    </row>
    <row r="36" spans="4:18" x14ac:dyDescent="0.3">
      <c r="D36" s="77"/>
      <c r="E36" s="9">
        <v>2</v>
      </c>
      <c r="F36" s="9" t="s">
        <v>32</v>
      </c>
      <c r="G36" s="60">
        <v>716198135199</v>
      </c>
      <c r="H36" s="80"/>
      <c r="I36" s="70"/>
      <c r="J36" s="89"/>
      <c r="K36">
        <f>O42</f>
        <v>1.8738080265041825</v>
      </c>
      <c r="L36" s="90"/>
      <c r="O36">
        <f t="shared" si="0"/>
        <v>1.4211203966278512</v>
      </c>
      <c r="P36" t="s">
        <v>26</v>
      </c>
      <c r="R36">
        <v>0.70367014812600004</v>
      </c>
    </row>
    <row r="37" spans="4:18" x14ac:dyDescent="0.3">
      <c r="D37" s="77"/>
      <c r="E37" s="9">
        <v>3</v>
      </c>
      <c r="F37" s="9" t="s">
        <v>33</v>
      </c>
      <c r="G37" s="60">
        <v>350698994773</v>
      </c>
      <c r="H37" s="80"/>
      <c r="I37" s="70"/>
      <c r="J37" s="89"/>
      <c r="K37">
        <f>O43</f>
        <v>1.8738334775404093</v>
      </c>
      <c r="L37" s="90"/>
      <c r="O37">
        <f t="shared" si="0"/>
        <v>1.822301628906031</v>
      </c>
      <c r="P37" t="s">
        <v>27</v>
      </c>
      <c r="R37">
        <v>0.54875657472814898</v>
      </c>
    </row>
    <row r="38" spans="4:18" x14ac:dyDescent="0.3">
      <c r="D38" s="77"/>
      <c r="E38" s="9">
        <v>4</v>
      </c>
      <c r="F38" s="9" t="s">
        <v>34</v>
      </c>
      <c r="G38" s="60">
        <v>269619527680</v>
      </c>
      <c r="H38" s="80"/>
      <c r="I38" s="70"/>
      <c r="J38" s="89"/>
      <c r="K38">
        <f>O44</f>
        <v>1.8820816749659568</v>
      </c>
      <c r="L38" s="90"/>
      <c r="O38">
        <f t="shared" si="0"/>
        <v>1.8324595370710677</v>
      </c>
      <c r="P38" t="s">
        <v>28</v>
      </c>
      <c r="R38">
        <v>0.54571464186235796</v>
      </c>
    </row>
    <row r="39" spans="4:18" ht="15" thickBot="1" x14ac:dyDescent="0.35">
      <c r="D39" s="78"/>
      <c r="E39" s="31">
        <v>5</v>
      </c>
      <c r="F39" s="31" t="s">
        <v>35</v>
      </c>
      <c r="G39" s="56">
        <v>387781061647</v>
      </c>
      <c r="H39" s="81"/>
      <c r="I39" s="83"/>
      <c r="J39" s="88"/>
      <c r="K39">
        <f>O45</f>
        <v>1.9911612761786337</v>
      </c>
      <c r="L39" s="75"/>
      <c r="O39">
        <f t="shared" si="0"/>
        <v>1.5554830054721422</v>
      </c>
      <c r="P39" t="s">
        <v>29</v>
      </c>
      <c r="R39">
        <v>0.64288712668799997</v>
      </c>
    </row>
    <row r="40" spans="4:18" x14ac:dyDescent="0.3">
      <c r="D40" s="76" t="s">
        <v>67</v>
      </c>
      <c r="E40" s="14">
        <v>1</v>
      </c>
      <c r="F40" s="14" t="s">
        <v>40</v>
      </c>
      <c r="G40" s="55">
        <v>1225711258147</v>
      </c>
      <c r="H40" s="91">
        <f>SUM(G40:G41)</f>
        <v>3799491209371</v>
      </c>
      <c r="I40" s="82">
        <v>9330</v>
      </c>
      <c r="J40" s="87">
        <f>I40/(H40/1000000000)</f>
        <v>2.4555919426760742</v>
      </c>
      <c r="K40">
        <f>O50</f>
        <v>4.4402001678933045</v>
      </c>
      <c r="L40" s="74">
        <f>I40/((G40/1000000000/K40)+(G41/1000000000/K41))</f>
        <v>9.9815572647862076</v>
      </c>
      <c r="M40">
        <v>10.015249818004731</v>
      </c>
      <c r="O40">
        <f t="shared" si="0"/>
        <v>3.1527644336721687</v>
      </c>
      <c r="P40" t="s">
        <v>30</v>
      </c>
      <c r="R40">
        <v>0.31718195921008102</v>
      </c>
    </row>
    <row r="41" spans="4:18" ht="15" thickBot="1" x14ac:dyDescent="0.35">
      <c r="D41" s="78"/>
      <c r="E41" s="31">
        <v>2</v>
      </c>
      <c r="F41" s="31" t="s">
        <v>41</v>
      </c>
      <c r="G41" s="56">
        <v>2573779951224</v>
      </c>
      <c r="H41" s="92"/>
      <c r="I41" s="83"/>
      <c r="J41" s="88"/>
      <c r="K41">
        <f>O51</f>
        <v>3.9075098092171912</v>
      </c>
      <c r="L41" s="75"/>
      <c r="O41">
        <f t="shared" si="0"/>
        <v>1.7926963072377995</v>
      </c>
      <c r="P41" t="s">
        <v>31</v>
      </c>
      <c r="R41">
        <v>0.55781896574596501</v>
      </c>
    </row>
    <row r="42" spans="4:18" ht="18.600000000000001" thickBot="1" x14ac:dyDescent="0.35">
      <c r="D42" s="25" t="s">
        <v>68</v>
      </c>
      <c r="E42" s="26">
        <v>1</v>
      </c>
      <c r="F42" s="26" t="s">
        <v>53</v>
      </c>
      <c r="G42" s="27">
        <v>2870324786576</v>
      </c>
      <c r="H42" s="27">
        <v>2870324786576</v>
      </c>
      <c r="I42" s="28">
        <v>12100</v>
      </c>
      <c r="J42" s="29">
        <f>I42/(H42/1000000000)</f>
        <v>4.2155508173115299</v>
      </c>
      <c r="K42">
        <f>O63</f>
        <v>2.0966358340415643</v>
      </c>
      <c r="L42" s="30">
        <f>I42/((G42/1000000000/K42))</f>
        <v>8.8384749037985593</v>
      </c>
      <c r="M42">
        <v>8.8656305211789963</v>
      </c>
      <c r="O42">
        <f t="shared" si="0"/>
        <v>1.8738080265041825</v>
      </c>
      <c r="P42" t="s">
        <v>32</v>
      </c>
      <c r="R42">
        <v>0.53367259924999999</v>
      </c>
    </row>
    <row r="43" spans="4:18" ht="18.600000000000001" thickBot="1" x14ac:dyDescent="0.35">
      <c r="D43" s="25" t="s">
        <v>69</v>
      </c>
      <c r="E43" s="26">
        <v>1</v>
      </c>
      <c r="F43" s="26" t="s">
        <v>44</v>
      </c>
      <c r="G43" s="27">
        <v>1228470882964</v>
      </c>
      <c r="H43" s="27">
        <v>1228470882964</v>
      </c>
      <c r="I43" s="28">
        <v>20720</v>
      </c>
      <c r="J43" s="29">
        <f>I43/(H43/1000000000)</f>
        <v>16.866496623841584</v>
      </c>
      <c r="K43">
        <f>O54</f>
        <v>1.3427359781109982</v>
      </c>
      <c r="L43" s="30">
        <f>I43/((G43/1000000000/K43))</f>
        <v>22.647251841519783</v>
      </c>
      <c r="M43">
        <v>22.51788290081489</v>
      </c>
      <c r="O43">
        <f t="shared" si="0"/>
        <v>1.8738334775404093</v>
      </c>
      <c r="P43" t="s">
        <v>33</v>
      </c>
      <c r="R43">
        <v>0.53366535072934995</v>
      </c>
    </row>
    <row r="44" spans="4:18" x14ac:dyDescent="0.3">
      <c r="D44" s="76" t="s">
        <v>70</v>
      </c>
      <c r="E44" s="14">
        <v>1</v>
      </c>
      <c r="F44" s="14" t="s">
        <v>37</v>
      </c>
      <c r="G44" s="55">
        <v>598424479704</v>
      </c>
      <c r="H44" s="79">
        <f>SUM(G44:G46)</f>
        <v>5665833559406</v>
      </c>
      <c r="I44" s="82">
        <v>22130</v>
      </c>
      <c r="J44" s="84">
        <f>I44/(H44/1000000000)</f>
        <v>3.9058683542267851</v>
      </c>
      <c r="K44">
        <f>O47</f>
        <v>3.0266856933902009</v>
      </c>
      <c r="L44" s="72">
        <f>I44/((G44/1000000000/K44)+(G45/1000000000/K45)+(G46/1000000000/K46))</f>
        <v>14.316843116005503</v>
      </c>
      <c r="M44">
        <v>14.149084721773781</v>
      </c>
      <c r="O44">
        <f t="shared" si="0"/>
        <v>1.8820816749659568</v>
      </c>
      <c r="P44" t="s">
        <v>34</v>
      </c>
      <c r="R44">
        <v>0.53132656956456903</v>
      </c>
    </row>
    <row r="45" spans="4:18" x14ac:dyDescent="0.3">
      <c r="D45" s="77"/>
      <c r="E45" s="17">
        <v>2</v>
      </c>
      <c r="F45" s="17" t="s">
        <v>38</v>
      </c>
      <c r="G45" s="60">
        <v>499395511962</v>
      </c>
      <c r="H45" s="80"/>
      <c r="I45" s="70"/>
      <c r="J45" s="85"/>
      <c r="K45">
        <f>O48</f>
        <v>3.5551790949831017</v>
      </c>
      <c r="L45" s="73"/>
      <c r="O45">
        <f t="shared" si="0"/>
        <v>1.9911612761786337</v>
      </c>
      <c r="P45" t="s">
        <v>35</v>
      </c>
      <c r="R45">
        <v>0.50221948968351005</v>
      </c>
    </row>
    <row r="46" spans="4:18" ht="15" thickBot="1" x14ac:dyDescent="0.35">
      <c r="D46" s="78"/>
      <c r="E46" s="33">
        <v>3</v>
      </c>
      <c r="F46" s="33" t="s">
        <v>39</v>
      </c>
      <c r="G46" s="56">
        <v>4568013567740</v>
      </c>
      <c r="H46" s="81"/>
      <c r="I46" s="83"/>
      <c r="J46" s="86"/>
      <c r="K46">
        <f>O49</f>
        <v>3.7828903217063736</v>
      </c>
      <c r="L46" s="73"/>
      <c r="O46">
        <f t="shared" si="0"/>
        <v>2.2237874464196259</v>
      </c>
      <c r="P46" t="s">
        <v>36</v>
      </c>
      <c r="R46">
        <v>0.44968326519246898</v>
      </c>
    </row>
    <row r="47" spans="4:18" ht="18.600000000000001" thickBot="1" x14ac:dyDescent="0.35">
      <c r="D47" s="25" t="s">
        <v>71</v>
      </c>
      <c r="E47" s="26">
        <v>1</v>
      </c>
      <c r="F47" s="26" t="s">
        <v>48</v>
      </c>
      <c r="G47" s="27">
        <v>596700550884</v>
      </c>
      <c r="H47" s="27">
        <v>596700550884</v>
      </c>
      <c r="I47" s="28">
        <v>6250</v>
      </c>
      <c r="J47" s="29">
        <f>I47/(H47/1000000000)</f>
        <v>10.474265510130248</v>
      </c>
      <c r="K47">
        <f>O58</f>
        <v>0.86052763674109767</v>
      </c>
      <c r="L47" s="30">
        <f>I47/((G47/1000000000/K47))</f>
        <v>9.0133949460311698</v>
      </c>
      <c r="M47">
        <v>9.013147503530913</v>
      </c>
      <c r="O47">
        <f t="shared" si="0"/>
        <v>3.0266856933902009</v>
      </c>
      <c r="P47" t="s">
        <v>37</v>
      </c>
      <c r="R47">
        <v>0.330394398791999</v>
      </c>
    </row>
    <row r="48" spans="4:18" x14ac:dyDescent="0.3">
      <c r="D48" s="76" t="s">
        <v>72</v>
      </c>
      <c r="E48" s="14">
        <v>1</v>
      </c>
      <c r="F48" s="14" t="s">
        <v>7</v>
      </c>
      <c r="G48" s="55">
        <v>719326249157</v>
      </c>
      <c r="H48" s="79">
        <f>SUM(G48:G49)</f>
        <v>1065237477766</v>
      </c>
      <c r="I48" s="82">
        <v>7020</v>
      </c>
      <c r="J48" s="87">
        <f>I48/(H48/1000000000)</f>
        <v>6.5900798146177113</v>
      </c>
      <c r="K48">
        <f>O17</f>
        <v>1.3214520724877463</v>
      </c>
      <c r="L48" s="74">
        <f>I48/((G48/1000000000/K48)+(G49/1000000000/K49))</f>
        <v>8.3439004406908719</v>
      </c>
      <c r="M48">
        <v>8.2301088627180992</v>
      </c>
      <c r="O48">
        <f t="shared" si="0"/>
        <v>3.5551790949831017</v>
      </c>
      <c r="P48" t="s">
        <v>38</v>
      </c>
      <c r="R48">
        <v>0.28127978177278101</v>
      </c>
    </row>
    <row r="49" spans="4:18" ht="15" thickBot="1" x14ac:dyDescent="0.35">
      <c r="D49" s="78"/>
      <c r="E49" s="31">
        <v>2</v>
      </c>
      <c r="F49" s="31" t="s">
        <v>6</v>
      </c>
      <c r="G49" s="56">
        <v>345911228609</v>
      </c>
      <c r="H49" s="81"/>
      <c r="I49" s="83"/>
      <c r="J49" s="88"/>
      <c r="K49">
        <f>O16</f>
        <v>1.1647320110166133</v>
      </c>
      <c r="L49" s="75"/>
      <c r="O49">
        <f t="shared" si="0"/>
        <v>3.7828903217063736</v>
      </c>
      <c r="P49" t="s">
        <v>39</v>
      </c>
      <c r="R49">
        <v>0.26434813461599999</v>
      </c>
    </row>
    <row r="50" spans="4:18" ht="18.600000000000001" thickBot="1" x14ac:dyDescent="0.35">
      <c r="D50" s="34" t="s">
        <v>73</v>
      </c>
      <c r="E50" s="35">
        <v>1</v>
      </c>
      <c r="F50" s="35" t="s">
        <v>59</v>
      </c>
      <c r="G50" s="36">
        <v>1012616257524</v>
      </c>
      <c r="H50" s="36">
        <v>1012616257524</v>
      </c>
      <c r="I50" s="37">
        <v>6900</v>
      </c>
      <c r="J50" s="57">
        <f>I50/(H50/1000000000)</f>
        <v>6.8140324123094214</v>
      </c>
      <c r="K50">
        <f>O69</f>
        <v>1.861358590143031</v>
      </c>
      <c r="L50" s="30">
        <f>I50/((G50/1000000000/K50))</f>
        <v>12.68335776416518</v>
      </c>
      <c r="M50">
        <v>12.298225765993172</v>
      </c>
      <c r="O50">
        <f t="shared" si="0"/>
        <v>4.4402001678933045</v>
      </c>
      <c r="P50" t="s">
        <v>40</v>
      </c>
      <c r="R50">
        <v>0.22521507188592799</v>
      </c>
    </row>
    <row r="51" spans="4:18" ht="18" x14ac:dyDescent="0.35">
      <c r="D51" s="38" t="s">
        <v>106</v>
      </c>
      <c r="E51" s="64"/>
      <c r="F51" s="65"/>
      <c r="G51" s="65"/>
      <c r="H51" s="65"/>
      <c r="I51" s="65"/>
      <c r="J51" s="65"/>
      <c r="K51" s="66"/>
      <c r="L51" s="39">
        <f>GEOMEAN(L16:L50)</f>
        <v>10.571894145634701</v>
      </c>
      <c r="M51">
        <v>10.428022685421611</v>
      </c>
      <c r="O51">
        <f t="shared" si="0"/>
        <v>3.9075098092171912</v>
      </c>
      <c r="P51" t="s">
        <v>41</v>
      </c>
      <c r="R51">
        <v>0.25591746376199997</v>
      </c>
    </row>
    <row r="52" spans="4:18" ht="21.6" thickBot="1" x14ac:dyDescent="0.45">
      <c r="D52" s="40" t="s">
        <v>107</v>
      </c>
      <c r="E52" s="67"/>
      <c r="F52" s="67"/>
      <c r="G52" s="67"/>
      <c r="H52" s="67"/>
      <c r="I52" s="67"/>
      <c r="J52" s="67"/>
      <c r="K52" s="67"/>
      <c r="L52" s="67"/>
      <c r="O52">
        <f t="shared" si="0"/>
        <v>2.2094112999442301</v>
      </c>
      <c r="P52" t="s">
        <v>42</v>
      </c>
      <c r="R52">
        <v>0.45260925388823797</v>
      </c>
    </row>
    <row r="53" spans="4:18" ht="18.600000000000001" thickBot="1" x14ac:dyDescent="0.35">
      <c r="D53" s="59" t="s">
        <v>74</v>
      </c>
      <c r="E53" s="9">
        <v>1</v>
      </c>
      <c r="F53" s="9" t="s">
        <v>8</v>
      </c>
      <c r="G53" s="60">
        <v>1662419839883</v>
      </c>
      <c r="H53" s="60">
        <v>1662419839883</v>
      </c>
      <c r="I53" s="43">
        <v>13590</v>
      </c>
      <c r="J53" s="54">
        <f>I53/(H53/1000000000)</f>
        <v>8.1748302528418186</v>
      </c>
      <c r="K53">
        <f>O18</f>
        <v>3.1744286349733932</v>
      </c>
      <c r="L53" s="30">
        <f>I53/((G53/1000000000/K53))</f>
        <v>25.950415240667855</v>
      </c>
      <c r="M53">
        <v>25.239363772665929</v>
      </c>
      <c r="O53">
        <f t="shared" si="0"/>
        <v>2.8448746539968237</v>
      </c>
      <c r="P53" t="s">
        <v>43</v>
      </c>
      <c r="R53">
        <v>0.35150933577867099</v>
      </c>
    </row>
    <row r="54" spans="4:18" x14ac:dyDescent="0.3">
      <c r="D54" s="68" t="s">
        <v>75</v>
      </c>
      <c r="E54" s="9">
        <v>1</v>
      </c>
      <c r="F54" s="9" t="s">
        <v>18</v>
      </c>
      <c r="G54" s="60">
        <v>1368261277380</v>
      </c>
      <c r="H54" s="69">
        <f>SUM(G54:G56)</f>
        <v>6812176292745</v>
      </c>
      <c r="I54" s="70">
        <v>19580</v>
      </c>
      <c r="J54" s="71">
        <f>I54/(H54/1000000000)</f>
        <v>2.874265015844172</v>
      </c>
      <c r="K54">
        <f>O28</f>
        <v>3.708203318480054</v>
      </c>
      <c r="L54" s="72">
        <f>I54/((G54/1000000000/K54)+(G55/1000000000/K55)+(G56/1000000000/K56))</f>
        <v>12.494676172916417</v>
      </c>
      <c r="M54">
        <v>12.470003605279858</v>
      </c>
      <c r="O54">
        <f t="shared" si="0"/>
        <v>1.3427359781109982</v>
      </c>
      <c r="P54" t="s">
        <v>44</v>
      </c>
      <c r="R54">
        <v>0.74474804898490199</v>
      </c>
    </row>
    <row r="55" spans="4:18" x14ac:dyDescent="0.3">
      <c r="D55" s="68"/>
      <c r="E55" s="9">
        <v>2</v>
      </c>
      <c r="F55" s="9" t="s">
        <v>19</v>
      </c>
      <c r="G55" s="60">
        <v>1100427239527</v>
      </c>
      <c r="H55" s="69"/>
      <c r="I55" s="70"/>
      <c r="J55" s="71"/>
      <c r="K55">
        <f>O29</f>
        <v>4.7009130790194558</v>
      </c>
      <c r="L55" s="73"/>
      <c r="O55">
        <f t="shared" si="0"/>
        <v>0.5606350668388197</v>
      </c>
      <c r="P55" t="s">
        <v>45</v>
      </c>
      <c r="R55">
        <v>1.7836914940739801</v>
      </c>
    </row>
    <row r="56" spans="4:18" ht="15" thickBot="1" x14ac:dyDescent="0.35">
      <c r="D56" s="68"/>
      <c r="E56" s="17">
        <v>3</v>
      </c>
      <c r="F56" s="17" t="s">
        <v>20</v>
      </c>
      <c r="G56" s="60">
        <v>4343487775838</v>
      </c>
      <c r="H56" s="69"/>
      <c r="I56" s="70"/>
      <c r="J56" s="71"/>
      <c r="K56">
        <f>O30</f>
        <v>4.5057059155298163</v>
      </c>
      <c r="L56" s="73"/>
      <c r="O56">
        <f t="shared" si="0"/>
        <v>1.4014222204539062</v>
      </c>
      <c r="P56" t="s">
        <v>46</v>
      </c>
      <c r="R56">
        <v>0.71356082799665499</v>
      </c>
    </row>
    <row r="57" spans="4:18" ht="18.600000000000001" thickBot="1" x14ac:dyDescent="0.35">
      <c r="D57" s="59" t="s">
        <v>76</v>
      </c>
      <c r="E57" s="9">
        <v>1</v>
      </c>
      <c r="F57" s="44" t="s">
        <v>46</v>
      </c>
      <c r="G57" s="60">
        <v>904639118622</v>
      </c>
      <c r="H57" s="60">
        <v>904639118622</v>
      </c>
      <c r="I57" s="58">
        <v>9180</v>
      </c>
      <c r="J57" s="54">
        <f>I57/(H57/1000000000)</f>
        <v>10.147692942997558</v>
      </c>
      <c r="K57">
        <f>O56</f>
        <v>1.4014222204539062</v>
      </c>
      <c r="L57" s="30">
        <f>I57/((G57/1000000000/K57))</f>
        <v>14.221202376660074</v>
      </c>
      <c r="M57">
        <v>13.823902781915891</v>
      </c>
      <c r="O57">
        <f t="shared" si="0"/>
        <v>2.7429916049998733</v>
      </c>
      <c r="P57" t="s">
        <v>47</v>
      </c>
      <c r="R57">
        <v>0.364565461366057</v>
      </c>
    </row>
    <row r="58" spans="4:18" ht="18.600000000000001" thickBot="1" x14ac:dyDescent="0.35">
      <c r="D58" s="59" t="s">
        <v>77</v>
      </c>
      <c r="E58" s="9">
        <v>1</v>
      </c>
      <c r="F58" s="9" t="s">
        <v>60</v>
      </c>
      <c r="G58" s="60">
        <v>1550802777157</v>
      </c>
      <c r="H58" s="60">
        <v>1550802777157</v>
      </c>
      <c r="I58" s="58">
        <v>9100</v>
      </c>
      <c r="J58" s="54">
        <f t="shared" ref="J58:J64" si="1">I58/(H58/1000000000)</f>
        <v>5.8679286199645073</v>
      </c>
      <c r="K58">
        <f>O70</f>
        <v>2.8429773853288141</v>
      </c>
      <c r="L58" s="30">
        <f t="shared" ref="L58:L63" si="2">I58/((G58/1000000000/K58))</f>
        <v>16.682388365282812</v>
      </c>
      <c r="M58">
        <v>16.125546958090698</v>
      </c>
      <c r="O58">
        <f t="shared" si="0"/>
        <v>0.86052763674109767</v>
      </c>
      <c r="P58" t="s">
        <v>48</v>
      </c>
      <c r="R58">
        <v>1.162077726855</v>
      </c>
    </row>
    <row r="59" spans="4:18" ht="18.600000000000001" thickBot="1" x14ac:dyDescent="0.35">
      <c r="D59" s="59" t="s">
        <v>78</v>
      </c>
      <c r="E59" s="9">
        <v>1</v>
      </c>
      <c r="F59" s="9" t="s">
        <v>36</v>
      </c>
      <c r="G59" s="60">
        <v>1503904010927</v>
      </c>
      <c r="H59" s="60">
        <v>1503904010927</v>
      </c>
      <c r="I59" s="58">
        <v>7140</v>
      </c>
      <c r="J59" s="54">
        <f t="shared" si="1"/>
        <v>4.7476434321090313</v>
      </c>
      <c r="K59">
        <f>O46</f>
        <v>2.2237874464196259</v>
      </c>
      <c r="L59" s="30">
        <f t="shared" si="2"/>
        <v>10.55774986440065</v>
      </c>
      <c r="M59">
        <v>10.485719366477397</v>
      </c>
      <c r="O59">
        <f t="shared" si="0"/>
        <v>1.8365248931825569</v>
      </c>
      <c r="P59" t="s">
        <v>49</v>
      </c>
      <c r="R59">
        <v>0.544506640618999</v>
      </c>
    </row>
    <row r="60" spans="4:18" ht="18.600000000000001" thickBot="1" x14ac:dyDescent="0.35">
      <c r="D60" s="59" t="s">
        <v>79</v>
      </c>
      <c r="E60" s="9">
        <v>1</v>
      </c>
      <c r="F60" s="9" t="s">
        <v>15</v>
      </c>
      <c r="G60" s="60">
        <v>3222499431329</v>
      </c>
      <c r="H60" s="60">
        <v>3222499431329</v>
      </c>
      <c r="I60" s="58">
        <v>11950</v>
      </c>
      <c r="J60" s="54">
        <f t="shared" si="1"/>
        <v>3.7083016629336276</v>
      </c>
      <c r="K60">
        <f>O25</f>
        <v>4.5125351517067562</v>
      </c>
      <c r="L60" s="30">
        <f t="shared" si="2"/>
        <v>16.733841607120613</v>
      </c>
      <c r="M60">
        <v>15.053327144419184</v>
      </c>
      <c r="O60">
        <f t="shared" si="0"/>
        <v>2.6890145965661065</v>
      </c>
      <c r="P60" t="s">
        <v>50</v>
      </c>
      <c r="R60">
        <v>0.37188344060199902</v>
      </c>
    </row>
    <row r="61" spans="4:18" ht="18.600000000000001" thickBot="1" x14ac:dyDescent="0.35">
      <c r="D61" s="59" t="s">
        <v>80</v>
      </c>
      <c r="E61" s="9">
        <v>1</v>
      </c>
      <c r="F61" s="9" t="s">
        <v>43</v>
      </c>
      <c r="G61" s="60">
        <v>1869881307149</v>
      </c>
      <c r="H61" s="60">
        <v>1869881307149</v>
      </c>
      <c r="I61" s="58">
        <v>9400</v>
      </c>
      <c r="J61" s="54">
        <f t="shared" si="1"/>
        <v>5.0270570458464769</v>
      </c>
      <c r="K61">
        <f>O53</f>
        <v>2.8448746539968237</v>
      </c>
      <c r="L61" s="30">
        <f t="shared" si="2"/>
        <v>14.301347173924791</v>
      </c>
      <c r="M61">
        <v>13.132845171250816</v>
      </c>
      <c r="O61">
        <f t="shared" si="0"/>
        <v>2.2018327340946131</v>
      </c>
      <c r="P61" t="s">
        <v>51</v>
      </c>
      <c r="R61">
        <v>0.45416710566399898</v>
      </c>
    </row>
    <row r="62" spans="4:18" ht="18.600000000000001" thickBot="1" x14ac:dyDescent="0.35">
      <c r="D62" s="59" t="s">
        <v>81</v>
      </c>
      <c r="E62" s="9">
        <v>1</v>
      </c>
      <c r="F62" s="9" t="s">
        <v>47</v>
      </c>
      <c r="G62" s="60">
        <v>1763396848950</v>
      </c>
      <c r="H62" s="60">
        <v>1763396848950</v>
      </c>
      <c r="I62" s="58">
        <v>8020</v>
      </c>
      <c r="J62" s="54">
        <f t="shared" si="1"/>
        <v>4.5480403374744842</v>
      </c>
      <c r="K62">
        <f>O57</f>
        <v>2.7429916049998733</v>
      </c>
      <c r="L62" s="30">
        <f t="shared" si="2"/>
        <v>12.4752364648933</v>
      </c>
      <c r="M62">
        <v>12.46799920356611</v>
      </c>
      <c r="O62">
        <f t="shared" si="0"/>
        <v>2.2601966753494409</v>
      </c>
      <c r="P62" t="s">
        <v>52</v>
      </c>
      <c r="R62">
        <v>0.44243937304499997</v>
      </c>
    </row>
    <row r="63" spans="4:18" ht="18.600000000000001" thickBot="1" x14ac:dyDescent="0.35">
      <c r="D63" s="59" t="s">
        <v>82</v>
      </c>
      <c r="E63" s="9">
        <v>1</v>
      </c>
      <c r="F63" s="9" t="s">
        <v>17</v>
      </c>
      <c r="G63" s="60">
        <v>2044260845958</v>
      </c>
      <c r="H63" s="60">
        <v>2044260845958</v>
      </c>
      <c r="I63" s="58">
        <v>11440</v>
      </c>
      <c r="J63" s="54">
        <f t="shared" si="1"/>
        <v>5.5961547287958178</v>
      </c>
      <c r="K63">
        <f>O27</f>
        <v>2.8318237601494247</v>
      </c>
      <c r="L63" s="30">
        <f t="shared" si="2"/>
        <v>15.847323926476557</v>
      </c>
      <c r="M63">
        <v>15.578660823494342</v>
      </c>
      <c r="O63">
        <f t="shared" si="0"/>
        <v>2.0966358340415643</v>
      </c>
      <c r="P63" t="s">
        <v>53</v>
      </c>
      <c r="R63">
        <v>0.47695454964744999</v>
      </c>
    </row>
    <row r="64" spans="4:18" x14ac:dyDescent="0.3">
      <c r="D64" s="68" t="s">
        <v>83</v>
      </c>
      <c r="E64" s="45">
        <v>1</v>
      </c>
      <c r="F64" s="17" t="s">
        <v>54</v>
      </c>
      <c r="G64" s="60">
        <v>350868254623</v>
      </c>
      <c r="H64" s="69">
        <f>SUM(G64:G65)</f>
        <v>702207404631</v>
      </c>
      <c r="I64" s="67">
        <v>8340</v>
      </c>
      <c r="J64" s="71">
        <f t="shared" si="1"/>
        <v>11.876832891533736</v>
      </c>
      <c r="K64">
        <f>O64</f>
        <v>1.263651665320447</v>
      </c>
      <c r="L64" s="74">
        <f>I64/((G64/1000000000/K64)+(G65/1000000000/K65))</f>
        <v>17.637675801769618</v>
      </c>
      <c r="M64">
        <v>15.964438469147009</v>
      </c>
      <c r="O64">
        <f t="shared" si="0"/>
        <v>1.263651665320447</v>
      </c>
      <c r="P64" t="s">
        <v>54</v>
      </c>
      <c r="R64">
        <v>0.79135732373399903</v>
      </c>
    </row>
    <row r="65" spans="1:18" ht="15" thickBot="1" x14ac:dyDescent="0.35">
      <c r="D65" s="68"/>
      <c r="E65" s="46">
        <v>2</v>
      </c>
      <c r="F65" s="9" t="s">
        <v>55</v>
      </c>
      <c r="G65" s="60">
        <v>351339150008</v>
      </c>
      <c r="H65" s="69"/>
      <c r="I65" s="67"/>
      <c r="J65" s="71"/>
      <c r="K65">
        <f>O65</f>
        <v>1.799992275573826</v>
      </c>
      <c r="L65" s="75"/>
      <c r="O65">
        <f t="shared" si="0"/>
        <v>1.799992275573826</v>
      </c>
      <c r="P65" t="s">
        <v>55</v>
      </c>
      <c r="R65">
        <v>0.55555793964793898</v>
      </c>
    </row>
    <row r="66" spans="1:18" ht="18.600000000000001" thickBot="1" x14ac:dyDescent="0.35">
      <c r="D66" s="59" t="s">
        <v>84</v>
      </c>
      <c r="E66" s="9">
        <v>1</v>
      </c>
      <c r="F66" s="9" t="s">
        <v>52</v>
      </c>
      <c r="G66" s="60">
        <v>1192880148868</v>
      </c>
      <c r="H66" s="60">
        <v>1192880148868</v>
      </c>
      <c r="I66" s="58">
        <v>5320</v>
      </c>
      <c r="J66" s="54">
        <f t="shared" ref="J66:J72" si="3">I66/(H66/1000000000)</f>
        <v>4.4597942258059087</v>
      </c>
      <c r="K66">
        <f>O62</f>
        <v>2.2601966753494409</v>
      </c>
      <c r="L66" s="30">
        <f t="shared" ref="L66:L72" si="4">I66/((G66/1000000000/K66))</f>
        <v>10.08001208190915</v>
      </c>
      <c r="M66">
        <v>10.136274400454267</v>
      </c>
      <c r="O66">
        <f t="shared" si="0"/>
        <v>3.34527356609131</v>
      </c>
      <c r="P66" t="s">
        <v>56</v>
      </c>
      <c r="R66">
        <v>0.29892921467957001</v>
      </c>
    </row>
    <row r="67" spans="1:18" ht="18.600000000000001" thickBot="1" x14ac:dyDescent="0.35">
      <c r="D67" s="59" t="s">
        <v>85</v>
      </c>
      <c r="E67" s="9">
        <v>1</v>
      </c>
      <c r="F67" s="9" t="s">
        <v>16</v>
      </c>
      <c r="G67" s="60">
        <v>5939693812661</v>
      </c>
      <c r="H67" s="60">
        <v>5939693812661</v>
      </c>
      <c r="I67" s="58">
        <v>8250</v>
      </c>
      <c r="J67" s="54">
        <f t="shared" si="3"/>
        <v>1.3889604852045354</v>
      </c>
      <c r="K67">
        <f>O26</f>
        <v>4.0072816555560298</v>
      </c>
      <c r="L67" s="30">
        <f t="shared" si="4"/>
        <v>5.5659558726523368</v>
      </c>
      <c r="M67">
        <v>5.4602312555873009</v>
      </c>
      <c r="O67">
        <f t="shared" si="0"/>
        <v>2.5092350302219395</v>
      </c>
      <c r="P67" t="s">
        <v>57</v>
      </c>
      <c r="R67">
        <v>0.39852783336583297</v>
      </c>
    </row>
    <row r="68" spans="1:18" ht="18.600000000000001" thickBot="1" x14ac:dyDescent="0.35">
      <c r="D68" s="59" t="s">
        <v>86</v>
      </c>
      <c r="E68" s="9">
        <v>1</v>
      </c>
      <c r="F68" s="9" t="s">
        <v>30</v>
      </c>
      <c r="G68" s="60">
        <v>1634221311168</v>
      </c>
      <c r="H68" s="60">
        <v>1634221311168</v>
      </c>
      <c r="I68" s="58">
        <v>10610</v>
      </c>
      <c r="J68" s="54">
        <f t="shared" si="3"/>
        <v>6.492388715954811</v>
      </c>
      <c r="K68">
        <f>O40</f>
        <v>3.1527644336721687</v>
      </c>
      <c r="L68" s="30">
        <f t="shared" si="4"/>
        <v>20.468972233236851</v>
      </c>
      <c r="M68">
        <v>20.293002198966004</v>
      </c>
      <c r="O68">
        <f t="shared" si="0"/>
        <v>3.5251280780808982</v>
      </c>
      <c r="P68" t="s">
        <v>58</v>
      </c>
      <c r="R68">
        <v>0.283677636060363</v>
      </c>
    </row>
    <row r="69" spans="1:18" ht="18.600000000000001" thickBot="1" x14ac:dyDescent="0.35">
      <c r="A69" s="50"/>
      <c r="B69" s="50"/>
      <c r="C69" s="50"/>
      <c r="D69" s="59" t="s">
        <v>87</v>
      </c>
      <c r="E69" s="9">
        <v>1</v>
      </c>
      <c r="F69" s="9" t="s">
        <v>57</v>
      </c>
      <c r="G69" s="60">
        <v>2364810921309</v>
      </c>
      <c r="H69" s="60">
        <v>2364810921309</v>
      </c>
      <c r="I69" s="58">
        <v>9840</v>
      </c>
      <c r="J69" s="54">
        <f t="shared" si="3"/>
        <v>4.1610092000730603</v>
      </c>
      <c r="K69">
        <f>O67</f>
        <v>2.5092350302219395</v>
      </c>
      <c r="L69" s="30">
        <f t="shared" si="4"/>
        <v>10.440950045899095</v>
      </c>
      <c r="M69">
        <v>10.306982694939089</v>
      </c>
      <c r="O69">
        <f t="shared" si="0"/>
        <v>1.861358590143031</v>
      </c>
      <c r="P69" t="s">
        <v>59</v>
      </c>
      <c r="R69">
        <v>0.53724199372199299</v>
      </c>
    </row>
    <row r="70" spans="1:18" ht="18.600000000000001" thickBot="1" x14ac:dyDescent="0.35">
      <c r="A70" s="50"/>
      <c r="B70" s="50"/>
      <c r="C70" s="50"/>
      <c r="D70" s="59" t="s">
        <v>88</v>
      </c>
      <c r="E70" s="9">
        <v>1</v>
      </c>
      <c r="F70" s="9" t="s">
        <v>42</v>
      </c>
      <c r="G70" s="60">
        <v>1028842640046</v>
      </c>
      <c r="H70" s="60">
        <v>1028842640046</v>
      </c>
      <c r="I70" s="58">
        <v>13740</v>
      </c>
      <c r="J70" s="54">
        <f t="shared" si="3"/>
        <v>13.354811965594347</v>
      </c>
      <c r="K70">
        <f>O52</f>
        <v>2.2094112999442301</v>
      </c>
      <c r="L70" s="30">
        <f t="shared" si="4"/>
        <v>29.506272465414568</v>
      </c>
      <c r="M70">
        <v>27.844358600982446</v>
      </c>
      <c r="O70">
        <f t="shared" si="0"/>
        <v>2.8429773853288141</v>
      </c>
      <c r="P70" t="s">
        <v>60</v>
      </c>
      <c r="R70">
        <v>0.35174391648716602</v>
      </c>
    </row>
    <row r="71" spans="1:18" ht="18.600000000000001" thickBot="1" x14ac:dyDescent="0.35">
      <c r="A71" s="50"/>
      <c r="B71" s="50"/>
      <c r="C71" s="50"/>
      <c r="D71" s="59" t="s">
        <v>89</v>
      </c>
      <c r="E71" s="9">
        <v>1</v>
      </c>
      <c r="F71" s="9" t="s">
        <v>58</v>
      </c>
      <c r="G71" s="60">
        <v>3028162666892</v>
      </c>
      <c r="H71" s="60">
        <v>3028162666892</v>
      </c>
      <c r="I71" s="58">
        <v>11170</v>
      </c>
      <c r="J71" s="54">
        <f t="shared" si="3"/>
        <v>3.6887054061281646</v>
      </c>
      <c r="K71">
        <f>O68</f>
        <v>3.5251280780808982</v>
      </c>
      <c r="L71" s="30">
        <f t="shared" si="4"/>
        <v>13.003158998911195</v>
      </c>
      <c r="M71">
        <v>12.80880617804281</v>
      </c>
      <c r="O71" t="e">
        <f t="shared" si="0"/>
        <v>#DIV/0!</v>
      </c>
    </row>
    <row r="72" spans="1:18" ht="18.600000000000001" thickBot="1" x14ac:dyDescent="0.35">
      <c r="A72" s="50"/>
      <c r="B72" s="50"/>
      <c r="C72" s="50"/>
      <c r="D72" s="59" t="s">
        <v>90</v>
      </c>
      <c r="E72" s="9">
        <v>1</v>
      </c>
      <c r="F72" s="9" t="s">
        <v>56</v>
      </c>
      <c r="G72" s="60">
        <v>3462434706428</v>
      </c>
      <c r="H72" s="60">
        <v>3462434706428</v>
      </c>
      <c r="I72" s="58">
        <v>19490</v>
      </c>
      <c r="J72" s="54">
        <f t="shared" si="3"/>
        <v>5.6289870142004039</v>
      </c>
      <c r="K72">
        <f>O66</f>
        <v>3.34527356609131</v>
      </c>
      <c r="L72" s="30">
        <f t="shared" si="4"/>
        <v>18.830501462475858</v>
      </c>
      <c r="M72">
        <v>17.972363638586021</v>
      </c>
    </row>
    <row r="73" spans="1:18" ht="18" x14ac:dyDescent="0.35">
      <c r="A73" s="50"/>
      <c r="B73" s="50"/>
      <c r="C73" s="50"/>
      <c r="D73" s="38" t="s">
        <v>106</v>
      </c>
      <c r="E73" s="61"/>
      <c r="F73" s="62"/>
      <c r="G73" s="62"/>
      <c r="H73" s="62"/>
      <c r="I73" s="62"/>
      <c r="J73" s="62"/>
      <c r="K73" s="63"/>
      <c r="L73" s="47">
        <f>GEOMEAN(L53:L72)</f>
        <v>14.550088676396866</v>
      </c>
      <c r="M73">
        <v>14.076821976739488</v>
      </c>
    </row>
    <row r="74" spans="1:18" x14ac:dyDescent="0.3">
      <c r="A74" s="50"/>
      <c r="B74" s="50"/>
      <c r="C74" s="50"/>
    </row>
    <row r="75" spans="1:18" x14ac:dyDescent="0.3">
      <c r="A75" s="50"/>
      <c r="B75" s="50"/>
      <c r="C75" s="50"/>
    </row>
    <row r="76" spans="1:18" x14ac:dyDescent="0.3">
      <c r="A76" s="50"/>
      <c r="B76" s="50"/>
      <c r="C76" s="50"/>
    </row>
    <row r="78" spans="1:18" x14ac:dyDescent="0.3">
      <c r="A78" s="50"/>
      <c r="B78" s="50"/>
      <c r="C78" s="50"/>
      <c r="D78" s="51" t="s">
        <v>108</v>
      </c>
    </row>
    <row r="79" spans="1:18" x14ac:dyDescent="0.3">
      <c r="D79" t="s">
        <v>109</v>
      </c>
    </row>
    <row r="80" spans="1:18" x14ac:dyDescent="0.3">
      <c r="D80" t="s">
        <v>110</v>
      </c>
    </row>
  </sheetData>
  <mergeCells count="50">
    <mergeCell ref="D64:D65"/>
    <mergeCell ref="H64:H65"/>
    <mergeCell ref="I64:I65"/>
    <mergeCell ref="J64:J65"/>
    <mergeCell ref="L64:L65"/>
    <mergeCell ref="E73:K73"/>
    <mergeCell ref="E51:K51"/>
    <mergeCell ref="E52:L52"/>
    <mergeCell ref="D54:D56"/>
    <mergeCell ref="H54:H56"/>
    <mergeCell ref="I54:I56"/>
    <mergeCell ref="J54:J56"/>
    <mergeCell ref="L54:L56"/>
    <mergeCell ref="D44:D46"/>
    <mergeCell ref="H44:H46"/>
    <mergeCell ref="I44:I46"/>
    <mergeCell ref="J44:J46"/>
    <mergeCell ref="L44:L46"/>
    <mergeCell ref="D48:D49"/>
    <mergeCell ref="H48:H49"/>
    <mergeCell ref="I48:I49"/>
    <mergeCell ref="J48:J49"/>
    <mergeCell ref="L48:L49"/>
    <mergeCell ref="D35:D39"/>
    <mergeCell ref="H35:H39"/>
    <mergeCell ref="I35:I39"/>
    <mergeCell ref="J35:J39"/>
    <mergeCell ref="L35:L39"/>
    <mergeCell ref="D40:D41"/>
    <mergeCell ref="H40:H41"/>
    <mergeCell ref="I40:I41"/>
    <mergeCell ref="J40:J41"/>
    <mergeCell ref="L40:L41"/>
    <mergeCell ref="D19:D24"/>
    <mergeCell ref="H19:H24"/>
    <mergeCell ref="I19:I24"/>
    <mergeCell ref="J19:J24"/>
    <mergeCell ref="L19:L24"/>
    <mergeCell ref="D25:D33"/>
    <mergeCell ref="H25:H33"/>
    <mergeCell ref="I25:I33"/>
    <mergeCell ref="J25:J33"/>
    <mergeCell ref="L25:L33"/>
    <mergeCell ref="D11:F11"/>
    <mergeCell ref="E15:L15"/>
    <mergeCell ref="D16:D18"/>
    <mergeCell ref="H16:H18"/>
    <mergeCell ref="I16:I18"/>
    <mergeCell ref="J16:J18"/>
    <mergeCell ref="L16:L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DA6C6FCF7C4540855C727DC6E9E222" ma:contentTypeVersion="12" ma:contentTypeDescription="Create a new document." ma:contentTypeScope="" ma:versionID="ca666946e4b336b40e2c6e7d789a70e7">
  <xsd:schema xmlns:xsd="http://www.w3.org/2001/XMLSchema" xmlns:xs="http://www.w3.org/2001/XMLSchema" xmlns:p="http://schemas.microsoft.com/office/2006/metadata/properties" xmlns:ns3="161bdec0-9af2-4c21-bea2-4713bd424c50" xmlns:ns4="bb763b3b-6eb7-4108-bcd0-544b7532b06a" targetNamespace="http://schemas.microsoft.com/office/2006/metadata/properties" ma:root="true" ma:fieldsID="0170fdc1b2a2db81e3b9fa9c51da1520" ns3:_="" ns4:_="">
    <xsd:import namespace="161bdec0-9af2-4c21-bea2-4713bd424c50"/>
    <xsd:import namespace="bb763b3b-6eb7-4108-bcd0-544b7532b06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1bdec0-9af2-4c21-bea2-4713bd424c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763b3b-6eb7-4108-bcd0-544b7532b0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61bdec0-9af2-4c21-bea2-4713bd424c5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AF387D-EFD7-4275-904C-F5DDD056DC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1bdec0-9af2-4c21-bea2-4713bd424c50"/>
    <ds:schemaRef ds:uri="bb763b3b-6eb7-4108-bcd0-544b7532b0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14EB67-D579-4DB0-B50F-380AC70927CC}">
  <ds:schemaRefs>
    <ds:schemaRef ds:uri="bb763b3b-6eb7-4108-bcd0-544b7532b06a"/>
    <ds:schemaRef ds:uri="http://schemas.openxmlformats.org/package/2006/metadata/core-properties"/>
    <ds:schemaRef ds:uri="http://www.w3.org/XML/1998/namespace"/>
    <ds:schemaRef ds:uri="http://purl.org/dc/dcmitype/"/>
    <ds:schemaRef ds:uri="http://schemas.microsoft.com/office/2006/documentManagement/types"/>
    <ds:schemaRef ds:uri="http://purl.org/dc/terms/"/>
    <ds:schemaRef ds:uri="http://purl.org/dc/elements/1.1/"/>
    <ds:schemaRef ds:uri="http://schemas.microsoft.com/office/2006/metadata/properties"/>
    <ds:schemaRef ds:uri="http://schemas.microsoft.com/office/infopath/2007/PartnerControls"/>
    <ds:schemaRef ds:uri="161bdec0-9af2-4c21-bea2-4713bd424c50"/>
  </ds:schemaRefs>
</ds:datastoreItem>
</file>

<file path=customXml/itemProps3.xml><?xml version="1.0" encoding="utf-8"?>
<ds:datastoreItem xmlns:ds="http://schemas.openxmlformats.org/officeDocument/2006/customXml" ds:itemID="{6E29DCE2-C83E-4589-8E95-91DFECAF0D4B}">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score</vt:lpstr>
      <vt:lpstr>SMS</vt:lpstr>
      <vt:lpstr>IPCP</vt:lpstr>
      <vt:lpstr>stream</vt:lpstr>
      <vt:lpstr>bop</vt:lpstr>
      <vt:lpstr>stride</vt:lpstr>
      <vt:lpstr>IPCPV2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Miao, Chenlu</dc:creator>
  <cp:keywords/>
  <dc:description/>
  <cp:lastModifiedBy>Miao, Chenlu</cp:lastModifiedBy>
  <cp:revision/>
  <dcterms:created xsi:type="dcterms:W3CDTF">2023-04-12T10:21:24Z</dcterms:created>
  <dcterms:modified xsi:type="dcterms:W3CDTF">2023-05-31T01:54:24Z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0x01010033DA6C6FCF7C4540855C727DC6E9E222</vt:lpwstr>
  </property>
</Properties>
</file>