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https://intel-my.sharepoint.com/personal/chenlu_miao_intel_com/Documents/Documents/GitHub/personal.clmiao.data_prefetcher_all_in_one/attachments/"/>
    </mc:Choice>
  </mc:AlternateContent>
  <xr:revisionPtr revIDLastSave="0" documentId="8_{6766F36D-A707-44C9-976B-2C77ADD4F806}" xr6:coauthVersionLast="47" xr6:coauthVersionMax="47" xr10:uidLastSave="{00000000-0000-0000-0000-000000000000}"/>
  <bookViews>
    <workbookView minimized="1" xWindow="1840" yWindow="720" windowWidth="27960" windowHeight="15900" xr2:uid="{0677944A-4C8F-4A7A-ACC8-9AE8B479FD7F}"/>
  </bookViews>
  <sheets>
    <sheet name="All score" sheetId="6" r:id="rId1"/>
    <sheet name="All score (2)" sheetId="13" r:id="rId2"/>
    <sheet name="AMP" sheetId="18" r:id="rId3"/>
    <sheet name="SPP throttling Score" sheetId="4" r:id="rId4"/>
    <sheet name="SMS Score" sheetId="5" r:id="rId5"/>
    <sheet name="stride score" sheetId="7" r:id="rId6"/>
    <sheet name="stream score" sheetId="8" r:id="rId7"/>
    <sheet name="bop score" sheetId="9" r:id="rId8"/>
    <sheet name="Berti score" sheetId="10" r:id="rId9"/>
    <sheet name="AMPM score" sheetId="11" r:id="rId10"/>
    <sheet name="NO PF SCORE" sheetId="12" r:id="rId11"/>
    <sheet name="empty score" sheetId="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 i="13" l="1"/>
  <c r="K34" i="13"/>
  <c r="K35" i="6"/>
  <c r="K34" i="6"/>
  <c r="J72" i="18"/>
  <c r="O71" i="18"/>
  <c r="J71" i="18"/>
  <c r="O70" i="18"/>
  <c r="K58" i="18" s="1"/>
  <c r="L58" i="18" s="1"/>
  <c r="J70" i="18"/>
  <c r="O69" i="18"/>
  <c r="K50" i="18" s="1"/>
  <c r="L50" i="18" s="1"/>
  <c r="J69" i="18"/>
  <c r="O68" i="18"/>
  <c r="K71" i="18" s="1"/>
  <c r="L71" i="18" s="1"/>
  <c r="J68" i="18"/>
  <c r="O67" i="18"/>
  <c r="K69" i="18" s="1"/>
  <c r="L69" i="18" s="1"/>
  <c r="J67" i="18"/>
  <c r="O66" i="18"/>
  <c r="K72" i="18" s="1"/>
  <c r="L72" i="18" s="1"/>
  <c r="J66" i="18"/>
  <c r="O65" i="18"/>
  <c r="K65" i="18" s="1"/>
  <c r="O64" i="18"/>
  <c r="K64" i="18" s="1"/>
  <c r="H64" i="18"/>
  <c r="J64" i="18" s="1"/>
  <c r="O63" i="18"/>
  <c r="K42" i="18" s="1"/>
  <c r="L42" i="18" s="1"/>
  <c r="J63" i="18"/>
  <c r="O62" i="18"/>
  <c r="K66" i="18" s="1"/>
  <c r="L66" i="18" s="1"/>
  <c r="J62" i="18"/>
  <c r="O61" i="18"/>
  <c r="K18" i="18" s="1"/>
  <c r="J61" i="18"/>
  <c r="O60" i="18"/>
  <c r="K17" i="18" s="1"/>
  <c r="J60" i="18"/>
  <c r="O59" i="18"/>
  <c r="K16" i="18" s="1"/>
  <c r="J59" i="18"/>
  <c r="O58" i="18"/>
  <c r="K47" i="18" s="1"/>
  <c r="L47" i="18" s="1"/>
  <c r="J58" i="18"/>
  <c r="O57" i="18"/>
  <c r="K62" i="18" s="1"/>
  <c r="L62" i="18" s="1"/>
  <c r="J57" i="18"/>
  <c r="O56" i="18"/>
  <c r="K57" i="18" s="1"/>
  <c r="L57" i="18" s="1"/>
  <c r="O55" i="18"/>
  <c r="K34" i="18" s="1"/>
  <c r="L34" i="18" s="1"/>
  <c r="O54" i="18"/>
  <c r="K43" i="18" s="1"/>
  <c r="L43" i="18" s="1"/>
  <c r="H54" i="18"/>
  <c r="J54" i="18" s="1"/>
  <c r="O53" i="18"/>
  <c r="K61" i="18" s="1"/>
  <c r="L61" i="18" s="1"/>
  <c r="J53" i="18"/>
  <c r="O52" i="18"/>
  <c r="K70" i="18" s="1"/>
  <c r="L70" i="18" s="1"/>
  <c r="O51" i="18"/>
  <c r="K41" i="18" s="1"/>
  <c r="O50" i="18"/>
  <c r="K40" i="18" s="1"/>
  <c r="J50" i="18"/>
  <c r="O49" i="18"/>
  <c r="K46" i="18" s="1"/>
  <c r="O48" i="18"/>
  <c r="K45" i="18" s="1"/>
  <c r="J48" i="18"/>
  <c r="H48" i="18"/>
  <c r="O47" i="18"/>
  <c r="K44" i="18" s="1"/>
  <c r="J47" i="18"/>
  <c r="O46" i="18"/>
  <c r="K59" i="18" s="1"/>
  <c r="L59" i="18" s="1"/>
  <c r="O45" i="18"/>
  <c r="K39" i="18" s="1"/>
  <c r="O44" i="18"/>
  <c r="K38" i="18" s="1"/>
  <c r="H44" i="18"/>
  <c r="J44" i="18" s="1"/>
  <c r="O43" i="18"/>
  <c r="K37" i="18" s="1"/>
  <c r="J43" i="18"/>
  <c r="O42" i="18"/>
  <c r="K36" i="18" s="1"/>
  <c r="J42" i="18"/>
  <c r="O41" i="18"/>
  <c r="K35" i="18" s="1"/>
  <c r="O40" i="18"/>
  <c r="K68" i="18" s="1"/>
  <c r="L68" i="18" s="1"/>
  <c r="H40" i="18"/>
  <c r="J40" i="18" s="1"/>
  <c r="O39" i="18"/>
  <c r="K33" i="18" s="1"/>
  <c r="O38" i="18"/>
  <c r="O37" i="18"/>
  <c r="K32" i="18" s="1"/>
  <c r="O36" i="18"/>
  <c r="K31" i="18" s="1"/>
  <c r="O35" i="18"/>
  <c r="K30" i="18" s="1"/>
  <c r="H35" i="18"/>
  <c r="J35" i="18" s="1"/>
  <c r="O34" i="18"/>
  <c r="K29" i="18" s="1"/>
  <c r="J34" i="18"/>
  <c r="O33" i="18"/>
  <c r="K28" i="18" s="1"/>
  <c r="O32" i="18"/>
  <c r="K26" i="18" s="1"/>
  <c r="O31" i="18"/>
  <c r="K25" i="18" s="1"/>
  <c r="O30" i="18"/>
  <c r="K56" i="18" s="1"/>
  <c r="O29" i="18"/>
  <c r="K55" i="18" s="1"/>
  <c r="O28" i="18"/>
  <c r="K54" i="18" s="1"/>
  <c r="O27" i="18"/>
  <c r="K63" i="18" s="1"/>
  <c r="L63" i="18" s="1"/>
  <c r="O26" i="18"/>
  <c r="K67" i="18" s="1"/>
  <c r="L67" i="18" s="1"/>
  <c r="O25" i="18"/>
  <c r="K60" i="18" s="1"/>
  <c r="L60" i="18" s="1"/>
  <c r="J25" i="18"/>
  <c r="H25" i="18"/>
  <c r="O24" i="18"/>
  <c r="K19" i="18" s="1"/>
  <c r="O23" i="18"/>
  <c r="K22" i="18" s="1"/>
  <c r="O22" i="18"/>
  <c r="K21" i="18" s="1"/>
  <c r="O21" i="18"/>
  <c r="K23" i="18" s="1"/>
  <c r="O20" i="18"/>
  <c r="K24" i="18" s="1"/>
  <c r="O19" i="18"/>
  <c r="K20" i="18" s="1"/>
  <c r="H19" i="18"/>
  <c r="J19" i="18" s="1"/>
  <c r="O18" i="18"/>
  <c r="K53" i="18" s="1"/>
  <c r="L53" i="18" s="1"/>
  <c r="O17" i="18"/>
  <c r="K48" i="18" s="1"/>
  <c r="O16" i="18"/>
  <c r="K49" i="18" s="1"/>
  <c r="J16" i="18"/>
  <c r="H16" i="18"/>
  <c r="L48" i="18" l="1"/>
  <c r="L44" i="18"/>
  <c r="L16" i="18"/>
  <c r="L64" i="18"/>
  <c r="L35" i="18"/>
  <c r="L54" i="18"/>
  <c r="L19" i="18"/>
  <c r="L40" i="18"/>
  <c r="K27" i="18"/>
  <c r="L25" i="18" s="1"/>
  <c r="L73" i="11"/>
  <c r="L73" i="12"/>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Q4" i="13"/>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R3" i="13"/>
  <c r="Q3" i="13"/>
  <c r="P3" i="13"/>
  <c r="O3" i="13"/>
  <c r="N3" i="13"/>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 i="13"/>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 i="13"/>
  <c r="J35" i="13"/>
  <c r="I35" i="13"/>
  <c r="H35" i="13"/>
  <c r="G35" i="13"/>
  <c r="F35" i="13"/>
  <c r="E35" i="13"/>
  <c r="D35" i="13"/>
  <c r="C35" i="13"/>
  <c r="J34" i="13"/>
  <c r="I34" i="13"/>
  <c r="H34" i="13"/>
  <c r="G34" i="13"/>
  <c r="F34" i="13"/>
  <c r="E34" i="13"/>
  <c r="D34" i="13"/>
  <c r="C34" i="13"/>
  <c r="D35" i="6"/>
  <c r="D34" i="6"/>
  <c r="L72" i="12"/>
  <c r="J72" i="12"/>
  <c r="L71" i="12"/>
  <c r="J71" i="12"/>
  <c r="L70" i="12"/>
  <c r="J70" i="12"/>
  <c r="L69" i="12"/>
  <c r="J69" i="12"/>
  <c r="L68" i="12"/>
  <c r="J68" i="12"/>
  <c r="L67" i="12"/>
  <c r="J67" i="12"/>
  <c r="L66" i="12"/>
  <c r="J66" i="12"/>
  <c r="L64" i="12"/>
  <c r="J64" i="12"/>
  <c r="H64" i="12"/>
  <c r="L63" i="12"/>
  <c r="J63" i="12"/>
  <c r="L62" i="12"/>
  <c r="J62" i="12"/>
  <c r="L61" i="12"/>
  <c r="J61" i="12"/>
  <c r="L60" i="12"/>
  <c r="J60" i="12"/>
  <c r="L59" i="12"/>
  <c r="J59" i="12"/>
  <c r="L58" i="12"/>
  <c r="J58" i="12"/>
  <c r="L57" i="12"/>
  <c r="J57" i="12"/>
  <c r="L54" i="12"/>
  <c r="H54" i="12"/>
  <c r="J54" i="12" s="1"/>
  <c r="L53" i="12"/>
  <c r="J53" i="12"/>
  <c r="L50" i="12"/>
  <c r="J50" i="12"/>
  <c r="L48" i="12"/>
  <c r="H48" i="12"/>
  <c r="J48" i="12" s="1"/>
  <c r="L47" i="12"/>
  <c r="J47" i="12"/>
  <c r="L44" i="12"/>
  <c r="J44" i="12"/>
  <c r="H44" i="12"/>
  <c r="L43" i="12"/>
  <c r="J43" i="12"/>
  <c r="L42" i="12"/>
  <c r="J42" i="12"/>
  <c r="L40" i="12"/>
  <c r="J40" i="12"/>
  <c r="H40" i="12"/>
  <c r="L35" i="12"/>
  <c r="J35" i="12"/>
  <c r="H35" i="12"/>
  <c r="L34" i="12"/>
  <c r="J34" i="12"/>
  <c r="L25" i="12"/>
  <c r="H25" i="12"/>
  <c r="J25" i="12" s="1"/>
  <c r="L19" i="12"/>
  <c r="J19" i="12"/>
  <c r="H19" i="12"/>
  <c r="L16" i="12"/>
  <c r="L51" i="12" s="1"/>
  <c r="H16" i="12"/>
  <c r="J16" i="12" s="1"/>
  <c r="E35" i="6"/>
  <c r="F35" i="6"/>
  <c r="G35" i="6"/>
  <c r="H35" i="6"/>
  <c r="I35" i="6"/>
  <c r="J35" i="6"/>
  <c r="E34" i="6"/>
  <c r="F34" i="6"/>
  <c r="G34" i="6"/>
  <c r="H34" i="6"/>
  <c r="I34" i="6"/>
  <c r="J34" i="6"/>
  <c r="L73" i="10"/>
  <c r="L73" i="9"/>
  <c r="L73" i="8"/>
  <c r="L73" i="7"/>
  <c r="L73" i="5"/>
  <c r="L73" i="4"/>
  <c r="C35" i="6"/>
  <c r="C34" i="6"/>
  <c r="L72" i="11"/>
  <c r="J72" i="11"/>
  <c r="L71" i="11"/>
  <c r="J71" i="11"/>
  <c r="L70" i="11"/>
  <c r="J70" i="11"/>
  <c r="L69" i="11"/>
  <c r="J69" i="11"/>
  <c r="L68" i="11"/>
  <c r="J68" i="11"/>
  <c r="L67" i="11"/>
  <c r="J67" i="11"/>
  <c r="L66" i="11"/>
  <c r="J66" i="11"/>
  <c r="L64" i="11"/>
  <c r="J64" i="11"/>
  <c r="H64" i="11"/>
  <c r="L63" i="11"/>
  <c r="J63" i="11"/>
  <c r="L62" i="11"/>
  <c r="J62" i="11"/>
  <c r="L61" i="11"/>
  <c r="J61" i="11"/>
  <c r="L60" i="11"/>
  <c r="J60" i="11"/>
  <c r="L59" i="11"/>
  <c r="J59" i="11"/>
  <c r="L58" i="11"/>
  <c r="J58" i="11"/>
  <c r="L57" i="11"/>
  <c r="J57" i="11"/>
  <c r="L54" i="11"/>
  <c r="J54" i="11"/>
  <c r="H54" i="11"/>
  <c r="L53" i="11"/>
  <c r="J53" i="11"/>
  <c r="L50" i="11"/>
  <c r="L51" i="11" s="1"/>
  <c r="J50" i="11"/>
  <c r="L48" i="11"/>
  <c r="J48" i="11"/>
  <c r="H48" i="11"/>
  <c r="L47" i="11"/>
  <c r="J47" i="11"/>
  <c r="L44" i="11"/>
  <c r="H44" i="11"/>
  <c r="J44" i="11" s="1"/>
  <c r="L43" i="11"/>
  <c r="J43" i="11"/>
  <c r="L42" i="11"/>
  <c r="J42" i="11"/>
  <c r="L40" i="11"/>
  <c r="J40" i="11"/>
  <c r="H40" i="11"/>
  <c r="L35" i="11"/>
  <c r="J35" i="11"/>
  <c r="H35" i="11"/>
  <c r="L34" i="11"/>
  <c r="J34" i="11"/>
  <c r="L25" i="11"/>
  <c r="J25" i="11"/>
  <c r="H25" i="11"/>
  <c r="L19" i="11"/>
  <c r="J19" i="11"/>
  <c r="H19" i="11"/>
  <c r="L16" i="11"/>
  <c r="H16" i="11"/>
  <c r="J16" i="11" s="1"/>
  <c r="L72" i="10"/>
  <c r="J72" i="10"/>
  <c r="L71" i="10"/>
  <c r="J71" i="10"/>
  <c r="L70" i="10"/>
  <c r="J70" i="10"/>
  <c r="L69" i="10"/>
  <c r="J69" i="10"/>
  <c r="L68" i="10"/>
  <c r="J68" i="10"/>
  <c r="L67" i="10"/>
  <c r="J67" i="10"/>
  <c r="L66" i="10"/>
  <c r="J66" i="10"/>
  <c r="L64" i="10"/>
  <c r="J64" i="10"/>
  <c r="H64" i="10"/>
  <c r="L63" i="10"/>
  <c r="J63" i="10"/>
  <c r="L62" i="10"/>
  <c r="J62" i="10"/>
  <c r="L61" i="10"/>
  <c r="J61" i="10"/>
  <c r="L60" i="10"/>
  <c r="J60" i="10"/>
  <c r="L59" i="10"/>
  <c r="J59" i="10"/>
  <c r="L58" i="10"/>
  <c r="J58" i="10"/>
  <c r="L57" i="10"/>
  <c r="J57" i="10"/>
  <c r="L54" i="10"/>
  <c r="H54" i="10"/>
  <c r="J54" i="10" s="1"/>
  <c r="L53" i="10"/>
  <c r="J53" i="10"/>
  <c r="L50" i="10"/>
  <c r="J50" i="10"/>
  <c r="L48" i="10"/>
  <c r="H48" i="10"/>
  <c r="J48" i="10" s="1"/>
  <c r="L47" i="10"/>
  <c r="J47" i="10"/>
  <c r="L44" i="10"/>
  <c r="H44" i="10"/>
  <c r="J44" i="10" s="1"/>
  <c r="L43" i="10"/>
  <c r="J43" i="10"/>
  <c r="L42" i="10"/>
  <c r="J42" i="10"/>
  <c r="L40" i="10"/>
  <c r="H40" i="10"/>
  <c r="J40" i="10" s="1"/>
  <c r="L35" i="10"/>
  <c r="J35" i="10"/>
  <c r="H35" i="10"/>
  <c r="L34" i="10"/>
  <c r="J34" i="10"/>
  <c r="L25" i="10"/>
  <c r="H25" i="10"/>
  <c r="J25" i="10" s="1"/>
  <c r="L19" i="10"/>
  <c r="J19" i="10"/>
  <c r="H19" i="10"/>
  <c r="L16" i="10"/>
  <c r="L51" i="10" s="1"/>
  <c r="J16" i="10"/>
  <c r="H16" i="10"/>
  <c r="L72" i="9"/>
  <c r="J72" i="9"/>
  <c r="L71" i="9"/>
  <c r="J71" i="9"/>
  <c r="L70" i="9"/>
  <c r="J70" i="9"/>
  <c r="L69" i="9"/>
  <c r="J69" i="9"/>
  <c r="L68" i="9"/>
  <c r="J68" i="9"/>
  <c r="L67" i="9"/>
  <c r="J67" i="9"/>
  <c r="L66" i="9"/>
  <c r="J66" i="9"/>
  <c r="L64" i="9"/>
  <c r="H64" i="9"/>
  <c r="J64" i="9" s="1"/>
  <c r="L63" i="9"/>
  <c r="J63" i="9"/>
  <c r="L62" i="9"/>
  <c r="J62" i="9"/>
  <c r="L61" i="9"/>
  <c r="J61" i="9"/>
  <c r="L60" i="9"/>
  <c r="J60" i="9"/>
  <c r="L59" i="9"/>
  <c r="J59" i="9"/>
  <c r="L58" i="9"/>
  <c r="J58" i="9"/>
  <c r="L57" i="9"/>
  <c r="J57" i="9"/>
  <c r="L54" i="9"/>
  <c r="J54" i="9"/>
  <c r="H54" i="9"/>
  <c r="L53" i="9"/>
  <c r="J53" i="9"/>
  <c r="L50" i="9"/>
  <c r="J50" i="9"/>
  <c r="L48" i="9"/>
  <c r="J48" i="9"/>
  <c r="H48" i="9"/>
  <c r="L47" i="9"/>
  <c r="J47" i="9"/>
  <c r="L44" i="9"/>
  <c r="H44" i="9"/>
  <c r="J44" i="9" s="1"/>
  <c r="L43" i="9"/>
  <c r="J43" i="9"/>
  <c r="L42" i="9"/>
  <c r="J42" i="9"/>
  <c r="L40" i="9"/>
  <c r="J40" i="9"/>
  <c r="H40" i="9"/>
  <c r="L35" i="9"/>
  <c r="J35" i="9"/>
  <c r="H35" i="9"/>
  <c r="L34" i="9"/>
  <c r="J34" i="9"/>
  <c r="L25" i="9"/>
  <c r="J25" i="9"/>
  <c r="H25" i="9"/>
  <c r="L19" i="9"/>
  <c r="J19" i="9"/>
  <c r="H19" i="9"/>
  <c r="L16" i="9"/>
  <c r="L51" i="9" s="1"/>
  <c r="H16" i="9"/>
  <c r="J16" i="9" s="1"/>
  <c r="L72" i="8"/>
  <c r="J72" i="8"/>
  <c r="L71" i="8"/>
  <c r="J71" i="8"/>
  <c r="L70" i="8"/>
  <c r="J70" i="8"/>
  <c r="L69" i="8"/>
  <c r="J69" i="8"/>
  <c r="L68" i="8"/>
  <c r="J68" i="8"/>
  <c r="L67" i="8"/>
  <c r="J67" i="8"/>
  <c r="L66" i="8"/>
  <c r="J66" i="8"/>
  <c r="L64" i="8"/>
  <c r="J64" i="8"/>
  <c r="H64" i="8"/>
  <c r="L63" i="8"/>
  <c r="J63" i="8"/>
  <c r="L62" i="8"/>
  <c r="J62" i="8"/>
  <c r="L61" i="8"/>
  <c r="J61" i="8"/>
  <c r="L60" i="8"/>
  <c r="J60" i="8"/>
  <c r="L59" i="8"/>
  <c r="J59" i="8"/>
  <c r="L58" i="8"/>
  <c r="J58" i="8"/>
  <c r="L57" i="8"/>
  <c r="J57" i="8"/>
  <c r="L54" i="8"/>
  <c r="J54" i="8"/>
  <c r="H54" i="8"/>
  <c r="L53" i="8"/>
  <c r="J53" i="8"/>
  <c r="L50" i="8"/>
  <c r="J50" i="8"/>
  <c r="L48" i="8"/>
  <c r="J48" i="8"/>
  <c r="H48" i="8"/>
  <c r="L47" i="8"/>
  <c r="J47" i="8"/>
  <c r="L44" i="8"/>
  <c r="J44" i="8"/>
  <c r="H44" i="8"/>
  <c r="L43" i="8"/>
  <c r="J43" i="8"/>
  <c r="L42" i="8"/>
  <c r="J42" i="8"/>
  <c r="L40" i="8"/>
  <c r="J40" i="8"/>
  <c r="H40" i="8"/>
  <c r="L35" i="8"/>
  <c r="J35" i="8"/>
  <c r="H35" i="8"/>
  <c r="L34" i="8"/>
  <c r="J34" i="8"/>
  <c r="L25" i="8"/>
  <c r="J25" i="8"/>
  <c r="H25" i="8"/>
  <c r="L19" i="8"/>
  <c r="J19" i="8"/>
  <c r="H19" i="8"/>
  <c r="L16" i="8"/>
  <c r="H16" i="8"/>
  <c r="J16" i="8" s="1"/>
  <c r="L72" i="7"/>
  <c r="J72" i="7"/>
  <c r="L71" i="7"/>
  <c r="J71" i="7"/>
  <c r="L70" i="7"/>
  <c r="J70" i="7"/>
  <c r="L69" i="7"/>
  <c r="J69" i="7"/>
  <c r="L68" i="7"/>
  <c r="J68" i="7"/>
  <c r="L67" i="7"/>
  <c r="J67" i="7"/>
  <c r="L66" i="7"/>
  <c r="J66" i="7"/>
  <c r="L64" i="7"/>
  <c r="J64" i="7"/>
  <c r="H64" i="7"/>
  <c r="L63" i="7"/>
  <c r="J63" i="7"/>
  <c r="L62" i="7"/>
  <c r="J62" i="7"/>
  <c r="L61" i="7"/>
  <c r="J61" i="7"/>
  <c r="L60" i="7"/>
  <c r="J60" i="7"/>
  <c r="L59" i="7"/>
  <c r="J59" i="7"/>
  <c r="L58" i="7"/>
  <c r="J58" i="7"/>
  <c r="L57" i="7"/>
  <c r="J57" i="7"/>
  <c r="L54" i="7"/>
  <c r="H54" i="7"/>
  <c r="J54" i="7" s="1"/>
  <c r="L53" i="7"/>
  <c r="J53" i="7"/>
  <c r="L50" i="7"/>
  <c r="J50" i="7"/>
  <c r="L48" i="7"/>
  <c r="J48" i="7"/>
  <c r="H48" i="7"/>
  <c r="L47" i="7"/>
  <c r="J47" i="7"/>
  <c r="L44" i="7"/>
  <c r="H44" i="7"/>
  <c r="J44" i="7" s="1"/>
  <c r="L43" i="7"/>
  <c r="J43" i="7"/>
  <c r="L42" i="7"/>
  <c r="J42" i="7"/>
  <c r="L40" i="7"/>
  <c r="J40" i="7"/>
  <c r="H40" i="7"/>
  <c r="L35" i="7"/>
  <c r="J35" i="7"/>
  <c r="H35" i="7"/>
  <c r="L34" i="7"/>
  <c r="J34" i="7"/>
  <c r="L25" i="7"/>
  <c r="J25" i="7"/>
  <c r="H25" i="7"/>
  <c r="L19" i="7"/>
  <c r="J19" i="7"/>
  <c r="H19" i="7"/>
  <c r="L16" i="7"/>
  <c r="L51" i="7" s="1"/>
  <c r="H16" i="7"/>
  <c r="J16" i="7" s="1"/>
  <c r="L72" i="5"/>
  <c r="J72" i="5"/>
  <c r="L71" i="5"/>
  <c r="J71" i="5"/>
  <c r="L70" i="5"/>
  <c r="J70" i="5"/>
  <c r="L69" i="5"/>
  <c r="J69" i="5"/>
  <c r="L68" i="5"/>
  <c r="J68" i="5"/>
  <c r="L67" i="5"/>
  <c r="J67" i="5"/>
  <c r="L66" i="5"/>
  <c r="J66" i="5"/>
  <c r="L64" i="5"/>
  <c r="H64" i="5"/>
  <c r="J64" i="5" s="1"/>
  <c r="L63" i="5"/>
  <c r="J63" i="5"/>
  <c r="L62" i="5"/>
  <c r="J62" i="5"/>
  <c r="L61" i="5"/>
  <c r="J61" i="5"/>
  <c r="L60" i="5"/>
  <c r="J60" i="5"/>
  <c r="L59" i="5"/>
  <c r="J59" i="5"/>
  <c r="L58" i="5"/>
  <c r="J58" i="5"/>
  <c r="L57" i="5"/>
  <c r="J57" i="5"/>
  <c r="L54" i="5"/>
  <c r="H54" i="5"/>
  <c r="J54" i="5" s="1"/>
  <c r="L53" i="5"/>
  <c r="J53" i="5"/>
  <c r="L50" i="5"/>
  <c r="J50" i="5"/>
  <c r="L48" i="5"/>
  <c r="H48" i="5"/>
  <c r="J48" i="5" s="1"/>
  <c r="L47" i="5"/>
  <c r="J47" i="5"/>
  <c r="L44" i="5"/>
  <c r="H44" i="5"/>
  <c r="J44" i="5" s="1"/>
  <c r="L43" i="5"/>
  <c r="J43" i="5"/>
  <c r="L42" i="5"/>
  <c r="J42" i="5"/>
  <c r="L40" i="5"/>
  <c r="H40" i="5"/>
  <c r="J40" i="5" s="1"/>
  <c r="L35" i="5"/>
  <c r="J35" i="5"/>
  <c r="H35" i="5"/>
  <c r="L34" i="5"/>
  <c r="J34" i="5"/>
  <c r="L25" i="5"/>
  <c r="H25" i="5"/>
  <c r="J25" i="5" s="1"/>
  <c r="L19" i="5"/>
  <c r="J19" i="5"/>
  <c r="H19" i="5"/>
  <c r="L16" i="5"/>
  <c r="J16" i="5"/>
  <c r="H16" i="5"/>
  <c r="L72" i="4"/>
  <c r="J72" i="4"/>
  <c r="L71" i="4"/>
  <c r="J71" i="4"/>
  <c r="L70" i="4"/>
  <c r="J70" i="4"/>
  <c r="L69" i="4"/>
  <c r="J69" i="4"/>
  <c r="L68" i="4"/>
  <c r="J68" i="4"/>
  <c r="L67" i="4"/>
  <c r="J67" i="4"/>
  <c r="L66" i="4"/>
  <c r="J66" i="4"/>
  <c r="L64" i="4"/>
  <c r="J64" i="4"/>
  <c r="H64" i="4"/>
  <c r="L63" i="4"/>
  <c r="J63" i="4"/>
  <c r="L62" i="4"/>
  <c r="J62" i="4"/>
  <c r="L61" i="4"/>
  <c r="J61" i="4"/>
  <c r="L60" i="4"/>
  <c r="J60" i="4"/>
  <c r="L59" i="4"/>
  <c r="J59" i="4"/>
  <c r="L58" i="4"/>
  <c r="J58" i="4"/>
  <c r="L57" i="4"/>
  <c r="J57" i="4"/>
  <c r="L54" i="4"/>
  <c r="J54" i="4"/>
  <c r="H54" i="4"/>
  <c r="L53" i="4"/>
  <c r="J53" i="4"/>
  <c r="L50" i="4"/>
  <c r="J50" i="4"/>
  <c r="L48" i="4"/>
  <c r="J48" i="4"/>
  <c r="H48" i="4"/>
  <c r="L47" i="4"/>
  <c r="J47" i="4"/>
  <c r="L44" i="4"/>
  <c r="H44" i="4"/>
  <c r="J44" i="4" s="1"/>
  <c r="L43" i="4"/>
  <c r="J43" i="4"/>
  <c r="L42" i="4"/>
  <c r="J42" i="4"/>
  <c r="L40" i="4"/>
  <c r="H40" i="4"/>
  <c r="J40" i="4" s="1"/>
  <c r="L35" i="4"/>
  <c r="J35" i="4"/>
  <c r="H35" i="4"/>
  <c r="L34" i="4"/>
  <c r="J34" i="4"/>
  <c r="L25" i="4"/>
  <c r="H25" i="4"/>
  <c r="J25" i="4" s="1"/>
  <c r="L19" i="4"/>
  <c r="J19" i="4"/>
  <c r="H19" i="4"/>
  <c r="L16" i="4"/>
  <c r="H16" i="4"/>
  <c r="J16" i="4" s="1"/>
  <c r="L72" i="2"/>
  <c r="J72" i="2"/>
  <c r="L71" i="2"/>
  <c r="J71" i="2"/>
  <c r="L70" i="2"/>
  <c r="J70" i="2"/>
  <c r="L69" i="2"/>
  <c r="J69" i="2"/>
  <c r="L68" i="2"/>
  <c r="J68" i="2"/>
  <c r="L67" i="2"/>
  <c r="J67" i="2"/>
  <c r="L66" i="2"/>
  <c r="J66" i="2"/>
  <c r="L64" i="2"/>
  <c r="H64" i="2"/>
  <c r="J64" i="2" s="1"/>
  <c r="L63" i="2"/>
  <c r="J63" i="2"/>
  <c r="L62" i="2"/>
  <c r="J62" i="2"/>
  <c r="L61" i="2"/>
  <c r="J61" i="2"/>
  <c r="L60" i="2"/>
  <c r="J60" i="2"/>
  <c r="L59" i="2"/>
  <c r="J59" i="2"/>
  <c r="L58" i="2"/>
  <c r="J58" i="2"/>
  <c r="L57" i="2"/>
  <c r="J57" i="2"/>
  <c r="L54" i="2"/>
  <c r="H54" i="2"/>
  <c r="J54" i="2" s="1"/>
  <c r="L53" i="2"/>
  <c r="L73" i="2" s="1"/>
  <c r="J53" i="2"/>
  <c r="L50" i="2"/>
  <c r="J50" i="2"/>
  <c r="L48" i="2"/>
  <c r="J48" i="2"/>
  <c r="H48" i="2"/>
  <c r="L47" i="2"/>
  <c r="J47" i="2"/>
  <c r="L44" i="2"/>
  <c r="H44" i="2"/>
  <c r="J44" i="2" s="1"/>
  <c r="L43" i="2"/>
  <c r="J43" i="2"/>
  <c r="L42" i="2"/>
  <c r="J42" i="2"/>
  <c r="L40" i="2"/>
  <c r="H40" i="2"/>
  <c r="J40" i="2" s="1"/>
  <c r="L35" i="2"/>
  <c r="H35" i="2"/>
  <c r="J35" i="2" s="1"/>
  <c r="L34" i="2"/>
  <c r="J34" i="2"/>
  <c r="L25" i="2"/>
  <c r="H25" i="2"/>
  <c r="J25" i="2" s="1"/>
  <c r="L19" i="2"/>
  <c r="H19" i="2"/>
  <c r="J19" i="2" s="1"/>
  <c r="L16" i="2"/>
  <c r="L51" i="2" s="1"/>
  <c r="H16" i="2"/>
  <c r="J16" i="2" s="1"/>
  <c r="L73" i="18" l="1"/>
  <c r="L51" i="18"/>
  <c r="L51" i="8"/>
  <c r="L51" i="5"/>
  <c r="L51" i="4"/>
</calcChain>
</file>

<file path=xl/sharedStrings.xml><?xml version="1.0" encoding="utf-8"?>
<sst xmlns="http://schemas.openxmlformats.org/spreadsheetml/2006/main" count="1582" uniqueCount="118">
  <si>
    <t>astar_biglakes</t>
  </si>
  <si>
    <t>astar_rivers</t>
  </si>
  <si>
    <t>bwaves</t>
  </si>
  <si>
    <t>bzip2_chicken</t>
  </si>
  <si>
    <t>bzip2_combined</t>
  </si>
  <si>
    <t>bzip2_html</t>
  </si>
  <si>
    <t>bzip2_liberty</t>
  </si>
  <si>
    <t>bzip2_program</t>
  </si>
  <si>
    <t>bzip2_source</t>
  </si>
  <si>
    <t>cactusADM</t>
  </si>
  <si>
    <t>calculix</t>
  </si>
  <si>
    <t>dealII</t>
  </si>
  <si>
    <t>gamess_cytosine</t>
  </si>
  <si>
    <t>gamess_gradient</t>
  </si>
  <si>
    <t>gamess_triazolium</t>
  </si>
  <si>
    <t>gcc_166</t>
  </si>
  <si>
    <t>gcc_200</t>
  </si>
  <si>
    <t>gcc_cpdecl</t>
  </si>
  <si>
    <t>gcc_expr</t>
  </si>
  <si>
    <t>gcc_expr2</t>
  </si>
  <si>
    <t>gcc_g23</t>
  </si>
  <si>
    <t>gcc_s04</t>
  </si>
  <si>
    <t>gcc_scilab</t>
  </si>
  <si>
    <t>gcc_typeck</t>
  </si>
  <si>
    <t>GemsFDTD</t>
  </si>
  <si>
    <t>gobmk_13x13</t>
  </si>
  <si>
    <t>gobmk_nngs</t>
  </si>
  <si>
    <t>gobmk_score2</t>
  </si>
  <si>
    <t>gobmk_trevorc</t>
  </si>
  <si>
    <t>gobmk_trevord</t>
  </si>
  <si>
    <t>gromacs</t>
  </si>
  <si>
    <t>h264ref_foreman.baseline</t>
  </si>
  <si>
    <t>h264ref_foreman.main</t>
  </si>
  <si>
    <t>h264ref_sss</t>
  </si>
  <si>
    <t>hmmer_nph3</t>
  </si>
  <si>
    <t>hmmer_retro</t>
  </si>
  <si>
    <t>lbm</t>
  </si>
  <si>
    <t>leslie3d</t>
  </si>
  <si>
    <t>libquantum</t>
  </si>
  <si>
    <t>mcf</t>
  </si>
  <si>
    <t>milc</t>
  </si>
  <si>
    <t>namd</t>
  </si>
  <si>
    <t>omnetpp</t>
  </si>
  <si>
    <t>perlbench_checkspam</t>
  </si>
  <si>
    <t>perlbench_diffmail</t>
  </si>
  <si>
    <t>perlbench_splitmail</t>
  </si>
  <si>
    <t>povray</t>
  </si>
  <si>
    <t>sjeng</t>
  </si>
  <si>
    <t>soplex_pds-50</t>
  </si>
  <si>
    <t>soplex_ref</t>
  </si>
  <si>
    <t>sphinx3</t>
  </si>
  <si>
    <t>tonto</t>
  </si>
  <si>
    <t>wrf</t>
  </si>
  <si>
    <t>xalancbmk</t>
  </si>
  <si>
    <t>zeusmp</t>
  </si>
  <si>
    <t>Stream</t>
  </si>
  <si>
    <t>SMS</t>
  </si>
  <si>
    <t>Berti</t>
  </si>
  <si>
    <t>AMPM</t>
  </si>
  <si>
    <t>SPP</t>
  </si>
  <si>
    <t>spec06_rv64gcb_o2</t>
  </si>
  <si>
    <t>SPPV2</t>
  </si>
  <si>
    <t>lookahead conf = 0.6</t>
  </si>
  <si>
    <t>prefetch conf = 0.75</t>
  </si>
  <si>
    <t>cross level = 0.9</t>
  </si>
  <si>
    <t>Benchmark</t>
  </si>
  <si>
    <t>Input IDX</t>
  </si>
  <si>
    <t>Input Name</t>
  </si>
  <si>
    <t>Dynamic Inst CNT</t>
  </si>
  <si>
    <t>Total Inst CNT</t>
  </si>
  <si>
    <t>Ref Time</t>
  </si>
  <si>
    <t>Score/GHz on IPC=1</t>
  </si>
  <si>
    <t>Input Your IPC</t>
  </si>
  <si>
    <t>Your Score</t>
  </si>
  <si>
    <t>SPECINT</t>
  </si>
  <si>
    <t>=</t>
  </si>
  <si>
    <t xml:space="preserve"> </t>
  </si>
  <si>
    <t>400.perlbench</t>
  </si>
  <si>
    <t>401.bzip2</t>
  </si>
  <si>
    <t>403.gcc</t>
  </si>
  <si>
    <t>429.mcf</t>
  </si>
  <si>
    <t>445.gobmk</t>
  </si>
  <si>
    <t>456.hmmer</t>
  </si>
  <si>
    <t>458.sjeng</t>
  </si>
  <si>
    <t>462.libquantum</t>
  </si>
  <si>
    <t>464.h264ref</t>
  </si>
  <si>
    <t>471.omnetpp</t>
  </si>
  <si>
    <t>473.astar</t>
  </si>
  <si>
    <t>483.xalancbmk</t>
  </si>
  <si>
    <t>Geomean</t>
  </si>
  <si>
    <t>SPECFP</t>
  </si>
  <si>
    <t>410.bwaves</t>
  </si>
  <si>
    <t>416.gamess</t>
  </si>
  <si>
    <t>433.milc</t>
  </si>
  <si>
    <t>434.zeusmp</t>
  </si>
  <si>
    <t>435.gromacs</t>
  </si>
  <si>
    <t>436.cactusADM</t>
  </si>
  <si>
    <t>437.leslie3d</t>
  </si>
  <si>
    <t>444.namd</t>
  </si>
  <si>
    <t>447.dealII</t>
  </si>
  <si>
    <t>450.soplex</t>
  </si>
  <si>
    <t>453.povray</t>
  </si>
  <si>
    <t>454.calculix</t>
  </si>
  <si>
    <t>459.GemsFDTD</t>
  </si>
  <si>
    <t>465.tonto</t>
  </si>
  <si>
    <t>470.lbm</t>
  </si>
  <si>
    <t>481.wrf</t>
  </si>
  <si>
    <t>482.sphinx3</t>
  </si>
  <si>
    <t>Guide</t>
  </si>
  <si>
    <r>
      <t xml:space="preserve">1. Input your  IPC value in </t>
    </r>
    <r>
      <rPr>
        <sz val="11"/>
        <color theme="7"/>
        <rFont val="Calibri"/>
        <family val="2"/>
        <scheme val="minor"/>
      </rPr>
      <t>Column K (default all set 1)</t>
    </r>
    <r>
      <rPr>
        <sz val="11"/>
        <color theme="1"/>
        <rFont val="Calibri"/>
        <family val="2"/>
        <scheme val="minor"/>
      </rPr>
      <t xml:space="preserve"> and the score/Ghz will generate automately in </t>
    </r>
    <r>
      <rPr>
        <sz val="11"/>
        <color theme="4"/>
        <rFont val="Calibri"/>
        <family val="2"/>
        <scheme val="minor"/>
      </rPr>
      <t xml:space="preserve">Column L, </t>
    </r>
    <r>
      <rPr>
        <sz val="11"/>
        <rFont val="Calibri"/>
        <family val="2"/>
        <scheme val="minor"/>
      </rPr>
      <t xml:space="preserve">also </t>
    </r>
    <r>
      <rPr>
        <sz val="11"/>
        <color rgb="FF7030A0"/>
        <rFont val="Calibri"/>
        <family val="2"/>
        <scheme val="minor"/>
      </rPr>
      <t>geometry average value</t>
    </r>
  </si>
  <si>
    <r>
      <t xml:space="preserve">2. Input set </t>
    </r>
    <r>
      <rPr>
        <sz val="11"/>
        <color rgb="FF0070C0"/>
        <rFont val="Calibri"/>
        <family val="2"/>
        <scheme val="minor"/>
      </rPr>
      <t>highlight</t>
    </r>
    <r>
      <rPr>
        <sz val="11"/>
        <color theme="1"/>
        <rFont val="Calibri"/>
        <family val="2"/>
        <scheme val="minor"/>
      </rPr>
      <t xml:space="preserve"> are representive input, according to  "Aashish Phansalkar, Ajay Joshi, and Lizy K. John. 2007. Analysis of redundancy and application balance in the SPEC CPU2006 benchmark suite. In Proceedings of the 34th annual international symposium on Computer architecture (ISCA '07). Association for Computing Machinery, New York, NY, USA, 412–423."</t>
    </r>
  </si>
  <si>
    <t>stride</t>
  </si>
  <si>
    <t>BOP</t>
  </si>
  <si>
    <t>Score INT</t>
  </si>
  <si>
    <t>Score FP</t>
  </si>
  <si>
    <t>No PF</t>
  </si>
  <si>
    <t>2 Load</t>
  </si>
  <si>
    <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</si>
</sst>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E+00"/>
  </numFmts>
  <fonts count="13" x14ac:knownFonts="1">
    <font>
      <sz val="11"/>
      <color theme="1"/>
      <name val="Calibri"/>
      <family val="2"/>
      <scheme val="minor"/>
    </font>
    <font>
      <b/>
      <sz val="11"/>
      <color theme="0"/>
      <name val="Calibri"/>
      <family val="2"/>
      <scheme val="minor"/>
    </font>
    <font>
      <sz val="11"/>
      <color theme="0"/>
      <name val="Calibri"/>
      <family val="2"/>
      <scheme val="minor"/>
    </font>
    <font>
      <b/>
      <sz val="16"/>
      <color theme="0"/>
      <name val="Calibri"/>
      <family val="2"/>
      <scheme val="minor"/>
    </font>
    <font>
      <b/>
      <sz val="14"/>
      <color theme="0"/>
      <name val="Calibri"/>
      <family val="2"/>
      <scheme val="minor"/>
    </font>
    <font>
      <b/>
      <sz val="14"/>
      <name val="Calibri"/>
      <family val="2"/>
      <scheme val="minor"/>
    </font>
    <font>
      <sz val="14"/>
      <color theme="0"/>
      <name val="Calibri"/>
      <family val="2"/>
      <scheme val="minor"/>
    </font>
    <font>
      <sz val="11"/>
      <color theme="0" tint="-0.14999847407452621"/>
      <name val="Calibri"/>
      <family val="2"/>
      <scheme val="minor"/>
    </font>
    <font>
      <sz val="11"/>
      <name val="Calibri"/>
      <family val="2"/>
      <scheme val="minor"/>
    </font>
    <font>
      <sz val="11"/>
      <color theme="7"/>
      <name val="Calibri"/>
      <family val="2"/>
      <scheme val="minor"/>
    </font>
    <font>
      <sz val="11"/>
      <color theme="4"/>
      <name val="Calibri"/>
      <family val="2"/>
      <scheme val="minor"/>
    </font>
    <font>
      <sz val="11"/>
      <color rgb="FF7030A0"/>
      <name val="Calibri"/>
      <family val="2"/>
      <scheme val="minor"/>
    </font>
    <font>
      <sz val="11"/>
      <color rgb="FF0070C0"/>
      <name val="Calibri"/>
      <family val="2"/>
      <scheme val="minor"/>
    </font>
  </fonts>
  <fills count="11">
    <fill>
      <patternFill patternType="none"/>
    </fill>
    <fill>
      <patternFill patternType="gray125"/>
    </fill>
    <fill>
      <patternFill patternType="solid">
        <fgColor theme="5"/>
        <bgColor indexed="64"/>
      </patternFill>
    </fill>
    <fill>
      <patternFill patternType="solid">
        <fgColor theme="3"/>
        <bgColor indexed="64"/>
      </patternFill>
    </fill>
    <fill>
      <patternFill patternType="solid">
        <fgColor rgb="FFFFC000"/>
        <bgColor indexed="64"/>
      </patternFill>
    </fill>
    <fill>
      <patternFill patternType="solid">
        <fgColor rgb="FF00B050"/>
        <bgColor indexed="64"/>
      </patternFill>
    </fill>
    <fill>
      <patternFill patternType="solid">
        <fgColor rgb="FF0070C0"/>
        <bgColor indexed="64"/>
      </patternFill>
    </fill>
    <fill>
      <patternFill patternType="solid">
        <fgColor theme="4"/>
        <bgColor indexed="64"/>
      </patternFill>
    </fill>
    <fill>
      <patternFill patternType="solid">
        <fgColor theme="0"/>
        <bgColor indexed="64"/>
      </patternFill>
    </fill>
    <fill>
      <patternFill patternType="solid">
        <fgColor rgb="FF7030A0"/>
        <bgColor indexed="64"/>
      </patternFill>
    </fill>
    <fill>
      <patternFill patternType="solid">
        <fgColor theme="9"/>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127">
    <xf numFmtId="0" fontId="0" fillId="0" borderId="0" xfId="0"/>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center"/>
    </xf>
    <xf numFmtId="0" fontId="4" fillId="3" borderId="1" xfId="0" applyFont="1" applyFill="1" applyBorder="1"/>
    <xf numFmtId="164" fontId="4" fillId="3" borderId="1" xfId="0" applyNumberFormat="1"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3" fillId="5" borderId="2" xfId="0" applyFont="1" applyFill="1" applyBorder="1"/>
    <xf numFmtId="0" fontId="7" fillId="6" borderId="7" xfId="0" applyFont="1" applyFill="1" applyBorder="1" applyAlignment="1">
      <alignment wrapText="1"/>
    </xf>
    <xf numFmtId="3" fontId="0" fillId="0" borderId="7" xfId="0" applyNumberFormat="1" applyBorder="1" applyAlignment="1">
      <alignment horizontal="center"/>
    </xf>
    <xf numFmtId="0" fontId="8" fillId="8" borderId="1" xfId="0" applyFont="1" applyFill="1" applyBorder="1" applyAlignment="1">
      <alignment wrapText="1"/>
    </xf>
    <xf numFmtId="3" fontId="0" fillId="0" borderId="1" xfId="0" applyNumberFormat="1" applyBorder="1" applyAlignment="1">
      <alignment horizontal="center"/>
    </xf>
    <xf numFmtId="0" fontId="8" fillId="8" borderId="2" xfId="0" applyFont="1" applyFill="1" applyBorder="1" applyAlignment="1">
      <alignment wrapText="1"/>
    </xf>
    <xf numFmtId="3" fontId="0" fillId="8" borderId="2" xfId="0" applyNumberFormat="1" applyFill="1" applyBorder="1" applyAlignment="1">
      <alignment horizontal="center"/>
    </xf>
    <xf numFmtId="0" fontId="8" fillId="8" borderId="7" xfId="0" applyFont="1" applyFill="1" applyBorder="1" applyAlignment="1">
      <alignment wrapText="1"/>
    </xf>
    <xf numFmtId="3" fontId="8" fillId="8" borderId="7" xfId="0" applyNumberFormat="1" applyFont="1" applyFill="1" applyBorder="1" applyAlignment="1">
      <alignment horizontal="center"/>
    </xf>
    <xf numFmtId="3" fontId="8" fillId="8" borderId="1" xfId="0" applyNumberFormat="1" applyFont="1" applyFill="1" applyBorder="1" applyAlignment="1">
      <alignment horizontal="center"/>
    </xf>
    <xf numFmtId="0" fontId="2" fillId="6" borderId="1" xfId="0" applyFont="1" applyFill="1" applyBorder="1" applyAlignment="1">
      <alignment wrapText="1"/>
    </xf>
    <xf numFmtId="0" fontId="8" fillId="8" borderId="13" xfId="0" applyFont="1" applyFill="1" applyBorder="1" applyAlignment="1">
      <alignment wrapText="1"/>
    </xf>
    <xf numFmtId="3" fontId="8" fillId="8" borderId="13" xfId="0" applyNumberFormat="1" applyFont="1" applyFill="1" applyBorder="1" applyAlignment="1">
      <alignment horizontal="center"/>
    </xf>
    <xf numFmtId="0" fontId="2" fillId="6" borderId="7" xfId="0" applyFont="1" applyFill="1" applyBorder="1" applyAlignment="1">
      <alignment wrapText="1"/>
    </xf>
    <xf numFmtId="0" fontId="0" fillId="8" borderId="1" xfId="0" applyFill="1" applyBorder="1" applyAlignment="1">
      <alignment wrapText="1"/>
    </xf>
    <xf numFmtId="3" fontId="0" fillId="8" borderId="1" xfId="0" applyNumberFormat="1" applyFill="1" applyBorder="1" applyAlignment="1">
      <alignment horizontal="center"/>
    </xf>
    <xf numFmtId="0" fontId="0" fillId="8" borderId="13" xfId="0" applyFill="1" applyBorder="1" applyAlignment="1">
      <alignment wrapText="1"/>
    </xf>
    <xf numFmtId="3" fontId="0" fillId="8" borderId="13" xfId="0" applyNumberFormat="1" applyFill="1" applyBorder="1" applyAlignment="1">
      <alignment horizontal="center"/>
    </xf>
    <xf numFmtId="0" fontId="6" fillId="5" borderId="18" xfId="0" applyFont="1" applyFill="1" applyBorder="1" applyAlignment="1">
      <alignment horizontal="left" vertical="center" wrapText="1"/>
    </xf>
    <xf numFmtId="0" fontId="8" fillId="8" borderId="19" xfId="0" applyFont="1" applyFill="1" applyBorder="1" applyAlignment="1">
      <alignment wrapText="1"/>
    </xf>
    <xf numFmtId="3" fontId="8" fillId="8" borderId="19" xfId="0" applyNumberFormat="1" applyFont="1" applyFill="1" applyBorder="1" applyAlignment="1">
      <alignment horizontal="center"/>
    </xf>
    <xf numFmtId="0" fontId="8" fillId="8" borderId="19" xfId="0" applyFont="1" applyFill="1" applyBorder="1" applyAlignment="1">
      <alignment horizontal="center"/>
    </xf>
    <xf numFmtId="2" fontId="8" fillId="8" borderId="19" xfId="0" applyNumberFormat="1" applyFont="1" applyFill="1" applyBorder="1" applyAlignment="1">
      <alignment horizontal="center" vertical="center"/>
    </xf>
    <xf numFmtId="2" fontId="2" fillId="7" borderId="20" xfId="0" applyNumberFormat="1" applyFont="1" applyFill="1" applyBorder="1" applyAlignment="1">
      <alignment horizontal="center"/>
    </xf>
    <xf numFmtId="0" fontId="2" fillId="6" borderId="13" xfId="0" applyFont="1" applyFill="1" applyBorder="1" applyAlignment="1">
      <alignment wrapText="1"/>
    </xf>
    <xf numFmtId="3" fontId="8" fillId="8" borderId="7" xfId="0" applyNumberFormat="1" applyFont="1" applyFill="1" applyBorder="1" applyAlignment="1">
      <alignment horizontal="center"/>
    </xf>
    <xf numFmtId="3" fontId="8" fillId="8" borderId="13" xfId="0" applyNumberFormat="1" applyFont="1" applyFill="1" applyBorder="1" applyAlignment="1">
      <alignment horizontal="center"/>
    </xf>
    <xf numFmtId="0" fontId="0" fillId="0" borderId="13" xfId="0" applyBorder="1" applyAlignment="1">
      <alignment wrapText="1"/>
    </xf>
    <xf numFmtId="0" fontId="6" fillId="5" borderId="24" xfId="0" applyFont="1" applyFill="1" applyBorder="1" applyAlignment="1">
      <alignment horizontal="left" vertical="center" wrapText="1"/>
    </xf>
    <xf numFmtId="0" fontId="8" fillId="8" borderId="21" xfId="0" applyFont="1" applyFill="1" applyBorder="1" applyAlignment="1">
      <alignment wrapText="1"/>
    </xf>
    <xf numFmtId="3" fontId="8" fillId="8" borderId="21" xfId="0" applyNumberFormat="1" applyFont="1" applyFill="1" applyBorder="1" applyAlignment="1">
      <alignment horizontal="center"/>
    </xf>
    <xf numFmtId="0" fontId="8" fillId="8" borderId="21" xfId="0" applyFont="1" applyFill="1" applyBorder="1" applyAlignment="1">
      <alignment horizontal="center"/>
    </xf>
    <xf numFmtId="2" fontId="8" fillId="8" borderId="21" xfId="0" applyNumberFormat="1" applyFont="1" applyFill="1" applyBorder="1" applyAlignment="1">
      <alignment horizontal="center" vertical="center"/>
    </xf>
    <xf numFmtId="0" fontId="4" fillId="9" borderId="1" xfId="0" applyFont="1" applyFill="1" applyBorder="1"/>
    <xf numFmtId="2" fontId="2" fillId="9" borderId="1" xfId="0" applyNumberFormat="1" applyFont="1" applyFill="1" applyBorder="1" applyAlignment="1">
      <alignment horizontal="center"/>
    </xf>
    <xf numFmtId="0" fontId="3" fillId="2" borderId="1" xfId="0" applyFont="1" applyFill="1" applyBorder="1"/>
    <xf numFmtId="0" fontId="6" fillId="2" borderId="1" xfId="0" applyFont="1" applyFill="1" applyBorder="1" applyAlignment="1">
      <alignment horizontal="left" vertical="center"/>
    </xf>
    <xf numFmtId="0" fontId="8" fillId="8" borderId="1" xfId="0" applyFont="1" applyFill="1" applyBorder="1" applyAlignment="1">
      <alignment horizontal="center"/>
    </xf>
    <xf numFmtId="2" fontId="0" fillId="0" borderId="1" xfId="0" applyNumberFormat="1" applyBorder="1" applyAlignment="1">
      <alignment horizontal="center" vertical="center"/>
    </xf>
    <xf numFmtId="0" fontId="6" fillId="2" borderId="1" xfId="0" applyFont="1" applyFill="1" applyBorder="1" applyAlignment="1">
      <alignment horizontal="left" vertical="center"/>
    </xf>
    <xf numFmtId="3" fontId="8" fillId="8" borderId="1" xfId="0" applyNumberFormat="1" applyFont="1" applyFill="1" applyBorder="1" applyAlignment="1">
      <alignment horizontal="center"/>
    </xf>
    <xf numFmtId="0" fontId="8" fillId="8" borderId="1" xfId="0" applyFont="1" applyFill="1" applyBorder="1" applyAlignment="1">
      <alignment horizontal="left" wrapText="1"/>
    </xf>
    <xf numFmtId="0" fontId="0" fillId="0" borderId="1" xfId="0" applyBorder="1" applyAlignment="1">
      <alignment horizontal="center"/>
    </xf>
    <xf numFmtId="0" fontId="2" fillId="6" borderId="1" xfId="0" applyFont="1" applyFill="1" applyBorder="1"/>
    <xf numFmtId="0" fontId="0" fillId="0" borderId="1" xfId="0" applyBorder="1"/>
    <xf numFmtId="2" fontId="2" fillId="9" borderId="10" xfId="0" applyNumberFormat="1" applyFont="1" applyFill="1" applyBorder="1" applyAlignment="1">
      <alignment horizontal="center"/>
    </xf>
    <xf numFmtId="0" fontId="1" fillId="10" borderId="0" xfId="0" applyFont="1" applyFill="1"/>
    <xf numFmtId="0" fontId="6" fillId="2" borderId="1" xfId="0" applyFont="1" applyFill="1" applyBorder="1" applyAlignment="1">
      <alignment vertical="center"/>
    </xf>
    <xf numFmtId="0" fontId="0" fillId="0" borderId="0" xfId="0" applyAlignment="1"/>
    <xf numFmtId="0" fontId="0" fillId="0" borderId="31" xfId="0" applyBorder="1" applyAlignment="1"/>
    <xf numFmtId="0" fontId="6" fillId="5" borderId="6" xfId="0" applyFont="1" applyFill="1" applyBorder="1" applyAlignment="1">
      <alignment vertical="center" wrapText="1"/>
    </xf>
    <xf numFmtId="0" fontId="0" fillId="0" borderId="0" xfId="0" applyAlignment="1">
      <alignment vertical="center"/>
    </xf>
    <xf numFmtId="0" fontId="0" fillId="0" borderId="1" xfId="0" applyBorder="1" applyAlignment="1">
      <alignment horizontal="center"/>
    </xf>
    <xf numFmtId="0" fontId="6" fillId="2" borderId="1" xfId="0" applyFont="1" applyFill="1" applyBorder="1" applyAlignment="1">
      <alignment horizontal="left" vertical="center"/>
    </xf>
    <xf numFmtId="3" fontId="8" fillId="8" borderId="1" xfId="0" applyNumberFormat="1" applyFont="1" applyFill="1" applyBorder="1" applyAlignment="1">
      <alignment horizontal="center"/>
    </xf>
    <xf numFmtId="2" fontId="0" fillId="0" borderId="1" xfId="0" applyNumberFormat="1" applyBorder="1" applyAlignment="1">
      <alignment horizontal="center" vertical="center"/>
    </xf>
    <xf numFmtId="2" fontId="8" fillId="8" borderId="21" xfId="0" applyNumberFormat="1" applyFont="1" applyFill="1" applyBorder="1" applyAlignment="1">
      <alignment horizontal="center" vertical="center"/>
    </xf>
    <xf numFmtId="3" fontId="8" fillId="8" borderId="7" xfId="0" applyNumberFormat="1" applyFont="1" applyFill="1" applyBorder="1" applyAlignment="1">
      <alignment horizontal="center"/>
    </xf>
    <xf numFmtId="3" fontId="8" fillId="8" borderId="13" xfId="0" applyNumberFormat="1" applyFont="1" applyFill="1" applyBorder="1" applyAlignment="1">
      <alignment horizontal="center"/>
    </xf>
    <xf numFmtId="2" fontId="3" fillId="5" borderId="2" xfId="0" applyNumberFormat="1" applyFont="1" applyFill="1" applyBorder="1"/>
    <xf numFmtId="2" fontId="0" fillId="0" borderId="0" xfId="0" applyNumberFormat="1"/>
    <xf numFmtId="2" fontId="6" fillId="5" borderId="6" xfId="0" applyNumberFormat="1" applyFont="1" applyFill="1" applyBorder="1" applyAlignment="1">
      <alignment vertical="center" wrapText="1"/>
    </xf>
    <xf numFmtId="2" fontId="0" fillId="0" borderId="31" xfId="0" applyNumberFormat="1" applyBorder="1" applyAlignment="1"/>
    <xf numFmtId="2" fontId="0" fillId="0" borderId="0" xfId="0" applyNumberFormat="1" applyAlignment="1"/>
    <xf numFmtId="2" fontId="6" fillId="5" borderId="18" xfId="0" applyNumberFormat="1" applyFont="1" applyFill="1" applyBorder="1" applyAlignment="1">
      <alignment horizontal="left" vertical="center" wrapText="1"/>
    </xf>
    <xf numFmtId="2" fontId="6" fillId="5" borderId="24" xfId="0" applyNumberFormat="1" applyFont="1" applyFill="1" applyBorder="1" applyAlignment="1">
      <alignment horizontal="left" vertical="center" wrapText="1"/>
    </xf>
    <xf numFmtId="2" fontId="6" fillId="2" borderId="1" xfId="0" applyNumberFormat="1" applyFont="1" applyFill="1" applyBorder="1" applyAlignment="1">
      <alignment horizontal="left" vertical="center"/>
    </xf>
    <xf numFmtId="2" fontId="6" fillId="2" borderId="1" xfId="0" applyNumberFormat="1" applyFont="1" applyFill="1" applyBorder="1" applyAlignment="1">
      <alignment vertic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1" xfId="0" applyBorder="1" applyAlignment="1">
      <alignment horizontal="center"/>
    </xf>
    <xf numFmtId="0" fontId="6" fillId="2" borderId="1" xfId="0" applyFont="1" applyFill="1" applyBorder="1" applyAlignment="1">
      <alignment horizontal="left" vertical="center"/>
    </xf>
    <xf numFmtId="3" fontId="8" fillId="8" borderId="1" xfId="0" applyNumberFormat="1" applyFont="1" applyFill="1" applyBorder="1" applyAlignment="1">
      <alignment horizontal="center"/>
    </xf>
    <xf numFmtId="0" fontId="8" fillId="8" borderId="1" xfId="0" applyFont="1" applyFill="1" applyBorder="1" applyAlignment="1">
      <alignment horizontal="center" vertical="center"/>
    </xf>
    <xf numFmtId="2" fontId="0" fillId="0" borderId="1" xfId="0" applyNumberFormat="1" applyBorder="1" applyAlignment="1">
      <alignment horizontal="center" vertical="center"/>
    </xf>
    <xf numFmtId="2" fontId="2" fillId="7" borderId="8" xfId="0" applyNumberFormat="1" applyFont="1" applyFill="1" applyBorder="1" applyAlignment="1">
      <alignment horizontal="center" vertical="center"/>
    </xf>
    <xf numFmtId="2" fontId="2" fillId="7" borderId="10" xfId="0" applyNumberFormat="1" applyFont="1" applyFill="1" applyBorder="1" applyAlignment="1">
      <alignment horizontal="center" vertical="center"/>
    </xf>
    <xf numFmtId="2" fontId="2" fillId="7" borderId="15" xfId="0" applyNumberFormat="1" applyFont="1" applyFill="1" applyBorder="1" applyAlignment="1">
      <alignment horizontal="center" vertical="center"/>
    </xf>
    <xf numFmtId="2" fontId="2" fillId="7" borderId="17" xfId="0" applyNumberFormat="1" applyFont="1" applyFill="1" applyBorder="1" applyAlignment="1">
      <alignment horizontal="center" vertical="center"/>
    </xf>
    <xf numFmtId="0" fontId="6" fillId="5" borderId="6" xfId="0" applyFont="1" applyFill="1" applyBorder="1" applyAlignment="1">
      <alignment horizontal="left" vertical="center" wrapText="1"/>
    </xf>
    <xf numFmtId="0" fontId="6" fillId="5" borderId="9" xfId="0" applyFont="1" applyFill="1" applyBorder="1" applyAlignment="1">
      <alignment horizontal="left" vertical="center" wrapText="1"/>
    </xf>
    <xf numFmtId="0" fontId="6" fillId="5" borderId="12" xfId="0" applyFont="1" applyFill="1" applyBorder="1" applyAlignment="1">
      <alignment horizontal="left" vertical="center" wrapText="1"/>
    </xf>
    <xf numFmtId="3" fontId="8" fillId="8" borderId="7" xfId="0" applyNumberFormat="1" applyFont="1" applyFill="1" applyBorder="1" applyAlignment="1">
      <alignment horizontal="center" vertical="center"/>
    </xf>
    <xf numFmtId="3" fontId="8" fillId="8" borderId="1" xfId="0" applyNumberFormat="1" applyFont="1" applyFill="1" applyBorder="1" applyAlignment="1">
      <alignment horizontal="center" vertical="center"/>
    </xf>
    <xf numFmtId="3" fontId="8" fillId="8" borderId="13" xfId="0" applyNumberFormat="1" applyFont="1" applyFill="1" applyBorder="1" applyAlignment="1">
      <alignment horizontal="center" vertical="center"/>
    </xf>
    <xf numFmtId="0" fontId="8" fillId="8" borderId="7" xfId="0" applyFont="1" applyFill="1" applyBorder="1" applyAlignment="1">
      <alignment horizontal="center" vertical="center"/>
    </xf>
    <xf numFmtId="0" fontId="8" fillId="8" borderId="13" xfId="0" applyFont="1" applyFill="1" applyBorder="1" applyAlignment="1">
      <alignment horizontal="center" vertical="center"/>
    </xf>
    <xf numFmtId="2" fontId="8" fillId="8" borderId="21" xfId="0" applyNumberFormat="1" applyFont="1" applyFill="1" applyBorder="1" applyAlignment="1">
      <alignment horizontal="center" vertical="center"/>
    </xf>
    <xf numFmtId="2" fontId="8" fillId="8" borderId="22" xfId="0" applyNumberFormat="1" applyFont="1" applyFill="1" applyBorder="1" applyAlignment="1">
      <alignment horizontal="center" vertical="center"/>
    </xf>
    <xf numFmtId="2" fontId="8" fillId="8" borderId="23" xfId="0" applyNumberFormat="1" applyFont="1" applyFill="1" applyBorder="1" applyAlignment="1">
      <alignment horizontal="center" vertical="center"/>
    </xf>
    <xf numFmtId="2" fontId="8" fillId="8" borderId="7" xfId="0" applyNumberFormat="1" applyFont="1" applyFill="1" applyBorder="1" applyAlignment="1">
      <alignment horizontal="center" vertical="center"/>
    </xf>
    <xf numFmtId="2" fontId="8" fillId="8" borderId="13" xfId="0" applyNumberFormat="1" applyFont="1" applyFill="1" applyBorder="1" applyAlignment="1">
      <alignment horizontal="center" vertical="center"/>
    </xf>
    <xf numFmtId="2" fontId="8" fillId="8" borderId="1" xfId="0" applyNumberFormat="1" applyFont="1" applyFill="1" applyBorder="1" applyAlignment="1">
      <alignment horizontal="center" vertical="center"/>
    </xf>
    <xf numFmtId="2" fontId="2" fillId="7" borderId="16" xfId="0" applyNumberFormat="1" applyFont="1" applyFill="1" applyBorder="1" applyAlignment="1">
      <alignment horizontal="center" vertical="center"/>
    </xf>
    <xf numFmtId="3" fontId="8" fillId="8" borderId="7" xfId="0" applyNumberFormat="1" applyFont="1" applyFill="1" applyBorder="1" applyAlignment="1">
      <alignment horizontal="center"/>
    </xf>
    <xf numFmtId="3" fontId="8" fillId="8" borderId="13" xfId="0" applyNumberFormat="1" applyFont="1" applyFill="1" applyBorder="1" applyAlignment="1">
      <alignment horizontal="center"/>
    </xf>
    <xf numFmtId="0" fontId="6" fillId="8" borderId="9" xfId="0" applyFont="1" applyFill="1" applyBorder="1" applyAlignment="1">
      <alignment horizontal="left" vertical="center" wrapText="1"/>
    </xf>
    <xf numFmtId="2" fontId="2" fillId="7" borderId="14" xfId="0" applyNumberFormat="1" applyFont="1" applyFill="1" applyBorder="1" applyAlignment="1">
      <alignment horizontal="center" vertical="center"/>
    </xf>
    <xf numFmtId="3" fontId="0" fillId="0" borderId="7" xfId="0" applyNumberFormat="1" applyBorder="1" applyAlignment="1">
      <alignment horizontal="center" vertical="center"/>
    </xf>
    <xf numFmtId="3" fontId="0" fillId="0" borderId="1" xfId="0" applyNumberFormat="1" applyBorder="1" applyAlignment="1">
      <alignment horizontal="center" vertical="center"/>
    </xf>
    <xf numFmtId="3" fontId="0" fillId="0" borderId="13" xfId="0" applyNumberFormat="1"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2" fontId="0" fillId="0" borderId="7" xfId="0" applyNumberFormat="1" applyBorder="1" applyAlignment="1">
      <alignment horizontal="center" vertical="center"/>
    </xf>
    <xf numFmtId="2" fontId="0" fillId="0" borderId="13" xfId="0" applyNumberFormat="1" applyBorder="1" applyAlignment="1">
      <alignment horizontal="center" vertical="center"/>
    </xf>
    <xf numFmtId="0" fontId="3" fillId="2" borderId="0" xfId="0" applyFont="1" applyFill="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6" fillId="5" borderId="11" xfId="0" applyFont="1" applyFill="1" applyBorder="1" applyAlignment="1">
      <alignment horizontal="left" vertical="center" wrapText="1"/>
    </xf>
    <xf numFmtId="3" fontId="0" fillId="0" borderId="2" xfId="0" applyNumberFormat="1" applyBorder="1" applyAlignment="1">
      <alignment horizontal="center" vertical="center"/>
    </xf>
    <xf numFmtId="0" fontId="0" fillId="0" borderId="2" xfId="0" applyBorder="1" applyAlignment="1">
      <alignment horizontal="center" vertical="center"/>
    </xf>
    <xf numFmtId="2" fontId="0" fillId="0" borderId="2"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'All score'!$C$2</c:f>
              <c:strCache>
                <c:ptCount val="1"/>
                <c:pt idx="0">
                  <c:v>No PF</c:v>
                </c:pt>
              </c:strCache>
            </c:strRef>
          </c:tx>
          <c:spPr>
            <a:solidFill>
              <a:schemeClr val="accent1"/>
            </a:solidFill>
            <a:ln>
              <a:noFill/>
            </a:ln>
            <a:effectLst/>
          </c:spPr>
          <c:invertIfNegative val="0"/>
          <c:cat>
            <c:strRef>
              <c:f>'All score'!$B$3:$B$31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score'!$C$3:$C$31</c:f>
              <c:numCache>
                <c:formatCode>0.00</c:formatCode>
                <c:ptCount val="29"/>
                <c:pt idx="0">
                  <c:v>7.08</c:v>
                </c:pt>
                <c:pt idx="1">
                  <c:v>5.38</c:v>
                </c:pt>
                <c:pt idx="2">
                  <c:v>8.8000000000000007</c:v>
                </c:pt>
                <c:pt idx="3">
                  <c:v>13.12</c:v>
                </c:pt>
                <c:pt idx="4">
                  <c:v>8.2100000000000009</c:v>
                </c:pt>
                <c:pt idx="5">
                  <c:v>9.25</c:v>
                </c:pt>
                <c:pt idx="6">
                  <c:v>8.7899999999999991</c:v>
                </c:pt>
                <c:pt idx="7">
                  <c:v>12.24</c:v>
                </c:pt>
                <c:pt idx="8">
                  <c:v>13.55</c:v>
                </c:pt>
                <c:pt idx="9">
                  <c:v>8.41</c:v>
                </c:pt>
                <c:pt idx="10">
                  <c:v>7.88</c:v>
                </c:pt>
                <c:pt idx="11">
                  <c:v>9.65</c:v>
                </c:pt>
                <c:pt idx="12">
                  <c:v>10.78</c:v>
                </c:pt>
                <c:pt idx="13">
                  <c:v>12.13</c:v>
                </c:pt>
                <c:pt idx="14">
                  <c:v>8.49</c:v>
                </c:pt>
                <c:pt idx="15">
                  <c:v>9.6300000000000008</c:v>
                </c:pt>
                <c:pt idx="16">
                  <c:v>9.16</c:v>
                </c:pt>
                <c:pt idx="17">
                  <c:v>10.41</c:v>
                </c:pt>
                <c:pt idx="18">
                  <c:v>6.19</c:v>
                </c:pt>
                <c:pt idx="19">
                  <c:v>12.3</c:v>
                </c:pt>
                <c:pt idx="20">
                  <c:v>12.48</c:v>
                </c:pt>
                <c:pt idx="21">
                  <c:v>9.4600000000000009</c:v>
                </c:pt>
                <c:pt idx="22">
                  <c:v>10.09</c:v>
                </c:pt>
                <c:pt idx="23">
                  <c:v>5.21</c:v>
                </c:pt>
                <c:pt idx="24">
                  <c:v>6.6</c:v>
                </c:pt>
                <c:pt idx="25">
                  <c:v>9.7799999999999994</c:v>
                </c:pt>
                <c:pt idx="26">
                  <c:v>10.56</c:v>
                </c:pt>
                <c:pt idx="27">
                  <c:v>6.93</c:v>
                </c:pt>
                <c:pt idx="28">
                  <c:v>13</c:v>
                </c:pt>
              </c:numCache>
            </c:numRef>
          </c:val>
          <c:extLst>
            <c:ext xmlns:c16="http://schemas.microsoft.com/office/drawing/2014/chart" uri="{C3380CC4-5D6E-409C-BE32-E72D297353CC}">
              <c16:uniqueId val="{00000000-CB82-40DD-AE20-CF58B84CA680}"/>
            </c:ext>
          </c:extLst>
        </c:ser>
        <c:ser>
          <c:idx val="1"/>
          <c:order val="1"/>
          <c:tx>
            <c:strRef>
              <c:f>'All score'!$E$2</c:f>
              <c:strCache>
                <c:ptCount val="1"/>
                <c:pt idx="0">
                  <c:v>SMS</c:v>
                </c:pt>
              </c:strCache>
            </c:strRef>
          </c:tx>
          <c:spPr>
            <a:solidFill>
              <a:schemeClr val="accent2"/>
            </a:solidFill>
            <a:ln>
              <a:noFill/>
            </a:ln>
            <a:effectLst/>
          </c:spPr>
          <c:invertIfNegative val="0"/>
          <c:cat>
            <c:strRef>
              <c:f>'All score'!$B$3:$B$31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score'!$E$3:$E$31</c:f>
              <c:numCache>
                <c:formatCode>0.00</c:formatCode>
                <c:ptCount val="29"/>
                <c:pt idx="0">
                  <c:v>7.5390893788657687</c:v>
                </c:pt>
                <c:pt idx="1">
                  <c:v>5.7799229549403632</c:v>
                </c:pt>
                <c:pt idx="2">
                  <c:v>9.953163660605151</c:v>
                </c:pt>
                <c:pt idx="3">
                  <c:v>15.38430321393245</c:v>
                </c:pt>
                <c:pt idx="4">
                  <c:v>8.3725854738234222</c:v>
                </c:pt>
                <c:pt idx="5">
                  <c:v>10.10111182005371</c:v>
                </c:pt>
                <c:pt idx="6">
                  <c:v>8.7966370801705516</c:v>
                </c:pt>
                <c:pt idx="7">
                  <c:v>20.638178367099734</c:v>
                </c:pt>
                <c:pt idx="8">
                  <c:v>13.984453530206274</c:v>
                </c:pt>
                <c:pt idx="9">
                  <c:v>9.2606806670348849</c:v>
                </c:pt>
                <c:pt idx="10">
                  <c:v>8.1188783884607982</c:v>
                </c:pt>
                <c:pt idx="11">
                  <c:v>12.440316498296831</c:v>
                </c:pt>
                <c:pt idx="12">
                  <c:v>25.05015024796629</c:v>
                </c:pt>
                <c:pt idx="13">
                  <c:v>12.223027886649039</c:v>
                </c:pt>
                <c:pt idx="14">
                  <c:v>13.636034916136939</c:v>
                </c:pt>
                <c:pt idx="15">
                  <c:v>13.297933484004439</c:v>
                </c:pt>
                <c:pt idx="16">
                  <c:v>10.470393279026242</c:v>
                </c:pt>
                <c:pt idx="17">
                  <c:v>10.463642296062625</c:v>
                </c:pt>
                <c:pt idx="18">
                  <c:v>12.594158636629336</c:v>
                </c:pt>
                <c:pt idx="19">
                  <c:v>12.43689540396975</c:v>
                </c:pt>
                <c:pt idx="20">
                  <c:v>15.573169702397058</c:v>
                </c:pt>
                <c:pt idx="21">
                  <c:v>15.7695345972599</c:v>
                </c:pt>
                <c:pt idx="22">
                  <c:v>10.138926446746563</c:v>
                </c:pt>
                <c:pt idx="23">
                  <c:v>5.4735070968959443</c:v>
                </c:pt>
                <c:pt idx="24">
                  <c:v>16.653558145158417</c:v>
                </c:pt>
                <c:pt idx="25">
                  <c:v>10.229989144148817</c:v>
                </c:pt>
                <c:pt idx="26">
                  <c:v>28.913929864701785</c:v>
                </c:pt>
                <c:pt idx="27">
                  <c:v>12.244495642973602</c:v>
                </c:pt>
                <c:pt idx="28">
                  <c:v>17.397462713424552</c:v>
                </c:pt>
              </c:numCache>
            </c:numRef>
          </c:val>
          <c:extLst>
            <c:ext xmlns:c16="http://schemas.microsoft.com/office/drawing/2014/chart" uri="{C3380CC4-5D6E-409C-BE32-E72D297353CC}">
              <c16:uniqueId val="{00000001-CB82-40DD-AE20-CF58B84CA680}"/>
            </c:ext>
          </c:extLst>
        </c:ser>
        <c:ser>
          <c:idx val="2"/>
          <c:order val="2"/>
          <c:tx>
            <c:strRef>
              <c:f>'All score'!$F$2</c:f>
              <c:strCache>
                <c:ptCount val="1"/>
                <c:pt idx="0">
                  <c:v>stride</c:v>
                </c:pt>
              </c:strCache>
            </c:strRef>
          </c:tx>
          <c:spPr>
            <a:solidFill>
              <a:schemeClr val="accent3"/>
            </a:solidFill>
            <a:ln>
              <a:noFill/>
            </a:ln>
            <a:effectLst/>
          </c:spPr>
          <c:invertIfNegative val="0"/>
          <c:cat>
            <c:strRef>
              <c:f>'All score'!$B$3:$B$31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score'!$F$3:$F$31</c:f>
              <c:numCache>
                <c:formatCode>0.00</c:formatCode>
                <c:ptCount val="29"/>
                <c:pt idx="0">
                  <c:v>7.17</c:v>
                </c:pt>
                <c:pt idx="1">
                  <c:v>5.7</c:v>
                </c:pt>
                <c:pt idx="2">
                  <c:v>9.02</c:v>
                </c:pt>
                <c:pt idx="3">
                  <c:v>14.25</c:v>
                </c:pt>
                <c:pt idx="4">
                  <c:v>8.2799999999999994</c:v>
                </c:pt>
                <c:pt idx="5">
                  <c:v>10.09</c:v>
                </c:pt>
                <c:pt idx="6">
                  <c:v>8.8000000000000007</c:v>
                </c:pt>
                <c:pt idx="7">
                  <c:v>13.38</c:v>
                </c:pt>
                <c:pt idx="8">
                  <c:v>13.76</c:v>
                </c:pt>
                <c:pt idx="9">
                  <c:v>8.44</c:v>
                </c:pt>
                <c:pt idx="10">
                  <c:v>8.0399999999999991</c:v>
                </c:pt>
                <c:pt idx="11">
                  <c:v>10.89</c:v>
                </c:pt>
                <c:pt idx="12">
                  <c:v>14.18</c:v>
                </c:pt>
                <c:pt idx="13">
                  <c:v>12.16</c:v>
                </c:pt>
                <c:pt idx="14">
                  <c:v>9.11</c:v>
                </c:pt>
                <c:pt idx="15">
                  <c:v>11.46</c:v>
                </c:pt>
                <c:pt idx="16">
                  <c:v>10.32</c:v>
                </c:pt>
                <c:pt idx="17">
                  <c:v>15.45</c:v>
                </c:pt>
                <c:pt idx="18">
                  <c:v>8.64</c:v>
                </c:pt>
                <c:pt idx="19">
                  <c:v>12.34</c:v>
                </c:pt>
                <c:pt idx="20">
                  <c:v>13.45</c:v>
                </c:pt>
                <c:pt idx="21">
                  <c:v>11.68</c:v>
                </c:pt>
                <c:pt idx="22">
                  <c:v>10.119999999999999</c:v>
                </c:pt>
                <c:pt idx="23">
                  <c:v>5.37</c:v>
                </c:pt>
                <c:pt idx="24">
                  <c:v>12.12</c:v>
                </c:pt>
                <c:pt idx="25">
                  <c:v>10.06</c:v>
                </c:pt>
                <c:pt idx="26">
                  <c:v>11.6</c:v>
                </c:pt>
                <c:pt idx="27">
                  <c:v>10.16</c:v>
                </c:pt>
                <c:pt idx="28">
                  <c:v>16.649999999999999</c:v>
                </c:pt>
              </c:numCache>
            </c:numRef>
          </c:val>
          <c:extLst>
            <c:ext xmlns:c16="http://schemas.microsoft.com/office/drawing/2014/chart" uri="{C3380CC4-5D6E-409C-BE32-E72D297353CC}">
              <c16:uniqueId val="{00000002-CB82-40DD-AE20-CF58B84CA680}"/>
            </c:ext>
          </c:extLst>
        </c:ser>
        <c:ser>
          <c:idx val="3"/>
          <c:order val="3"/>
          <c:tx>
            <c:strRef>
              <c:f>'All score'!$G$2</c:f>
              <c:strCache>
                <c:ptCount val="1"/>
                <c:pt idx="0">
                  <c:v>Stream</c:v>
                </c:pt>
              </c:strCache>
            </c:strRef>
          </c:tx>
          <c:spPr>
            <a:solidFill>
              <a:schemeClr val="accent4"/>
            </a:solidFill>
            <a:ln>
              <a:noFill/>
            </a:ln>
            <a:effectLst/>
          </c:spPr>
          <c:invertIfNegative val="0"/>
          <c:cat>
            <c:strRef>
              <c:f>'All score'!$B$3:$B$31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score'!$G$3:$G$31</c:f>
              <c:numCache>
                <c:formatCode>0.00</c:formatCode>
                <c:ptCount val="29"/>
                <c:pt idx="0">
                  <c:v>7.31</c:v>
                </c:pt>
                <c:pt idx="1">
                  <c:v>5.64</c:v>
                </c:pt>
                <c:pt idx="2">
                  <c:v>9.5</c:v>
                </c:pt>
                <c:pt idx="3">
                  <c:v>14.08</c:v>
                </c:pt>
                <c:pt idx="4">
                  <c:v>8.31</c:v>
                </c:pt>
                <c:pt idx="5">
                  <c:v>10</c:v>
                </c:pt>
                <c:pt idx="6">
                  <c:v>8.8000000000000007</c:v>
                </c:pt>
                <c:pt idx="7">
                  <c:v>15.45</c:v>
                </c:pt>
                <c:pt idx="8">
                  <c:v>13.92</c:v>
                </c:pt>
                <c:pt idx="9">
                  <c:v>8.01</c:v>
                </c:pt>
                <c:pt idx="10">
                  <c:v>7.98</c:v>
                </c:pt>
                <c:pt idx="11">
                  <c:v>10.85</c:v>
                </c:pt>
                <c:pt idx="12">
                  <c:v>18.54</c:v>
                </c:pt>
                <c:pt idx="13">
                  <c:v>12.2</c:v>
                </c:pt>
                <c:pt idx="14">
                  <c:v>8.9499999999999993</c:v>
                </c:pt>
                <c:pt idx="15">
                  <c:v>11.86</c:v>
                </c:pt>
                <c:pt idx="16">
                  <c:v>9.9</c:v>
                </c:pt>
                <c:pt idx="17">
                  <c:v>10.71</c:v>
                </c:pt>
                <c:pt idx="18">
                  <c:v>9.91</c:v>
                </c:pt>
                <c:pt idx="19">
                  <c:v>12.39</c:v>
                </c:pt>
                <c:pt idx="20">
                  <c:v>14.39</c:v>
                </c:pt>
                <c:pt idx="21">
                  <c:v>11.89</c:v>
                </c:pt>
                <c:pt idx="22">
                  <c:v>10.1</c:v>
                </c:pt>
                <c:pt idx="23">
                  <c:v>5.31</c:v>
                </c:pt>
                <c:pt idx="24">
                  <c:v>10.34</c:v>
                </c:pt>
                <c:pt idx="25">
                  <c:v>10.18</c:v>
                </c:pt>
                <c:pt idx="26">
                  <c:v>19.61</c:v>
                </c:pt>
                <c:pt idx="27">
                  <c:v>10.7</c:v>
                </c:pt>
                <c:pt idx="28">
                  <c:v>16.45</c:v>
                </c:pt>
              </c:numCache>
            </c:numRef>
          </c:val>
          <c:extLst>
            <c:ext xmlns:c16="http://schemas.microsoft.com/office/drawing/2014/chart" uri="{C3380CC4-5D6E-409C-BE32-E72D297353CC}">
              <c16:uniqueId val="{00000003-CB82-40DD-AE20-CF58B84CA680}"/>
            </c:ext>
          </c:extLst>
        </c:ser>
        <c:ser>
          <c:idx val="4"/>
          <c:order val="4"/>
          <c:tx>
            <c:strRef>
              <c:f>'All score'!$H$2</c:f>
              <c:strCache>
                <c:ptCount val="1"/>
                <c:pt idx="0">
                  <c:v>BOP</c:v>
                </c:pt>
              </c:strCache>
            </c:strRef>
          </c:tx>
          <c:spPr>
            <a:solidFill>
              <a:schemeClr val="accent5"/>
            </a:solidFill>
            <a:ln>
              <a:noFill/>
            </a:ln>
            <a:effectLst/>
          </c:spPr>
          <c:invertIfNegative val="0"/>
          <c:cat>
            <c:strRef>
              <c:f>'All score'!$B$3:$B$31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score'!$H$3:$H$31</c:f>
              <c:numCache>
                <c:formatCode>0.00</c:formatCode>
                <c:ptCount val="29"/>
                <c:pt idx="0">
                  <c:v>7.45</c:v>
                </c:pt>
                <c:pt idx="1">
                  <c:v>5.73</c:v>
                </c:pt>
                <c:pt idx="2">
                  <c:v>9.68</c:v>
                </c:pt>
                <c:pt idx="3">
                  <c:v>14.97</c:v>
                </c:pt>
                <c:pt idx="4">
                  <c:v>8.31</c:v>
                </c:pt>
                <c:pt idx="5">
                  <c:v>9.91</c:v>
                </c:pt>
                <c:pt idx="6">
                  <c:v>8.83</c:v>
                </c:pt>
                <c:pt idx="7">
                  <c:v>17.600000000000001</c:v>
                </c:pt>
                <c:pt idx="8">
                  <c:v>13.96</c:v>
                </c:pt>
                <c:pt idx="9">
                  <c:v>8.14</c:v>
                </c:pt>
                <c:pt idx="10">
                  <c:v>8</c:v>
                </c:pt>
                <c:pt idx="11">
                  <c:v>11.41</c:v>
                </c:pt>
                <c:pt idx="12">
                  <c:v>19.3</c:v>
                </c:pt>
                <c:pt idx="13">
                  <c:v>12.41</c:v>
                </c:pt>
                <c:pt idx="14">
                  <c:v>8.9700000000000006</c:v>
                </c:pt>
                <c:pt idx="15">
                  <c:v>14.11</c:v>
                </c:pt>
                <c:pt idx="16">
                  <c:v>10.31</c:v>
                </c:pt>
                <c:pt idx="17">
                  <c:v>15.38</c:v>
                </c:pt>
                <c:pt idx="18">
                  <c:v>10.51</c:v>
                </c:pt>
                <c:pt idx="19">
                  <c:v>12.39</c:v>
                </c:pt>
                <c:pt idx="20">
                  <c:v>14.4</c:v>
                </c:pt>
                <c:pt idx="21">
                  <c:v>10.38</c:v>
                </c:pt>
                <c:pt idx="22">
                  <c:v>10.09</c:v>
                </c:pt>
                <c:pt idx="23">
                  <c:v>5.36</c:v>
                </c:pt>
                <c:pt idx="24">
                  <c:v>12.26</c:v>
                </c:pt>
                <c:pt idx="25">
                  <c:v>10.17</c:v>
                </c:pt>
                <c:pt idx="26">
                  <c:v>21.17</c:v>
                </c:pt>
                <c:pt idx="27">
                  <c:v>10.84</c:v>
                </c:pt>
                <c:pt idx="28">
                  <c:v>17.13</c:v>
                </c:pt>
              </c:numCache>
            </c:numRef>
          </c:val>
          <c:extLst>
            <c:ext xmlns:c16="http://schemas.microsoft.com/office/drawing/2014/chart" uri="{C3380CC4-5D6E-409C-BE32-E72D297353CC}">
              <c16:uniqueId val="{00000004-CB82-40DD-AE20-CF58B84CA680}"/>
            </c:ext>
          </c:extLst>
        </c:ser>
        <c:ser>
          <c:idx val="5"/>
          <c:order val="5"/>
          <c:tx>
            <c:strRef>
              <c:f>'All score'!$I$2</c:f>
              <c:strCache>
                <c:ptCount val="1"/>
                <c:pt idx="0">
                  <c:v>Berti</c:v>
                </c:pt>
              </c:strCache>
            </c:strRef>
          </c:tx>
          <c:spPr>
            <a:solidFill>
              <a:schemeClr val="accent6"/>
            </a:solidFill>
            <a:ln>
              <a:noFill/>
            </a:ln>
            <a:effectLst/>
          </c:spPr>
          <c:invertIfNegative val="0"/>
          <c:cat>
            <c:strRef>
              <c:f>'All score'!$B$3:$B$31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score'!$I$3:$I$31</c:f>
              <c:numCache>
                <c:formatCode>0.00</c:formatCode>
                <c:ptCount val="29"/>
                <c:pt idx="0">
                  <c:v>7.08</c:v>
                </c:pt>
                <c:pt idx="1">
                  <c:v>5.38</c:v>
                </c:pt>
                <c:pt idx="2">
                  <c:v>8.8000000000000007</c:v>
                </c:pt>
                <c:pt idx="3">
                  <c:v>13.12</c:v>
                </c:pt>
                <c:pt idx="4">
                  <c:v>8.2100000000000009</c:v>
                </c:pt>
                <c:pt idx="5">
                  <c:v>9.25</c:v>
                </c:pt>
                <c:pt idx="6">
                  <c:v>8.7899999999999991</c:v>
                </c:pt>
                <c:pt idx="7">
                  <c:v>12.24</c:v>
                </c:pt>
                <c:pt idx="8">
                  <c:v>13.55</c:v>
                </c:pt>
                <c:pt idx="9">
                  <c:v>8.41</c:v>
                </c:pt>
                <c:pt idx="10">
                  <c:v>7.88</c:v>
                </c:pt>
                <c:pt idx="11">
                  <c:v>9.65</c:v>
                </c:pt>
                <c:pt idx="12">
                  <c:v>10.78</c:v>
                </c:pt>
                <c:pt idx="13">
                  <c:v>12.13</c:v>
                </c:pt>
                <c:pt idx="14">
                  <c:v>8.49</c:v>
                </c:pt>
                <c:pt idx="15">
                  <c:v>9.6300000000000008</c:v>
                </c:pt>
                <c:pt idx="16">
                  <c:v>9.16</c:v>
                </c:pt>
                <c:pt idx="17">
                  <c:v>10.41</c:v>
                </c:pt>
                <c:pt idx="18">
                  <c:v>6.19</c:v>
                </c:pt>
                <c:pt idx="19">
                  <c:v>12.3</c:v>
                </c:pt>
                <c:pt idx="20">
                  <c:v>12.48</c:v>
                </c:pt>
                <c:pt idx="21">
                  <c:v>9.4600000000000009</c:v>
                </c:pt>
                <c:pt idx="22">
                  <c:v>10.09</c:v>
                </c:pt>
                <c:pt idx="23">
                  <c:v>5.21</c:v>
                </c:pt>
                <c:pt idx="24">
                  <c:v>6.6</c:v>
                </c:pt>
                <c:pt idx="25">
                  <c:v>9.7799999999999994</c:v>
                </c:pt>
                <c:pt idx="26">
                  <c:v>10.56</c:v>
                </c:pt>
                <c:pt idx="27">
                  <c:v>6.93</c:v>
                </c:pt>
                <c:pt idx="28">
                  <c:v>13</c:v>
                </c:pt>
              </c:numCache>
            </c:numRef>
          </c:val>
          <c:extLst>
            <c:ext xmlns:c16="http://schemas.microsoft.com/office/drawing/2014/chart" uri="{C3380CC4-5D6E-409C-BE32-E72D297353CC}">
              <c16:uniqueId val="{00000005-CB82-40DD-AE20-CF58B84CA680}"/>
            </c:ext>
          </c:extLst>
        </c:ser>
        <c:ser>
          <c:idx val="6"/>
          <c:order val="6"/>
          <c:tx>
            <c:strRef>
              <c:f>'All score'!$J$2</c:f>
              <c:strCache>
                <c:ptCount val="1"/>
                <c:pt idx="0">
                  <c:v>AMPM</c:v>
                </c:pt>
              </c:strCache>
            </c:strRef>
          </c:tx>
          <c:spPr>
            <a:solidFill>
              <a:schemeClr val="accent1">
                <a:lumMod val="60000"/>
              </a:schemeClr>
            </a:solidFill>
            <a:ln>
              <a:noFill/>
            </a:ln>
            <a:effectLst/>
          </c:spPr>
          <c:invertIfNegative val="0"/>
          <c:cat>
            <c:strRef>
              <c:f>'All score'!$B$3:$B$31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score'!$J$3:$J$31</c:f>
              <c:numCache>
                <c:formatCode>0.00</c:formatCode>
                <c:ptCount val="29"/>
                <c:pt idx="0">
                  <c:v>7.53</c:v>
                </c:pt>
                <c:pt idx="1">
                  <c:v>5.79</c:v>
                </c:pt>
                <c:pt idx="2">
                  <c:v>9.84</c:v>
                </c:pt>
                <c:pt idx="3">
                  <c:v>15.1</c:v>
                </c:pt>
                <c:pt idx="4">
                  <c:v>8.3699999999999992</c:v>
                </c:pt>
                <c:pt idx="5">
                  <c:v>10.210000000000001</c:v>
                </c:pt>
                <c:pt idx="6">
                  <c:v>8.8000000000000007</c:v>
                </c:pt>
                <c:pt idx="7">
                  <c:v>14.17</c:v>
                </c:pt>
                <c:pt idx="8">
                  <c:v>14.14</c:v>
                </c:pt>
                <c:pt idx="9">
                  <c:v>8.5299999999999994</c:v>
                </c:pt>
                <c:pt idx="10">
                  <c:v>8.19</c:v>
                </c:pt>
                <c:pt idx="11">
                  <c:v>11.54</c:v>
                </c:pt>
                <c:pt idx="12">
                  <c:v>21.28</c:v>
                </c:pt>
                <c:pt idx="13">
                  <c:v>12.4</c:v>
                </c:pt>
                <c:pt idx="14">
                  <c:v>9.3699999999999992</c:v>
                </c:pt>
                <c:pt idx="15">
                  <c:v>13.15</c:v>
                </c:pt>
                <c:pt idx="16">
                  <c:v>10.46</c:v>
                </c:pt>
                <c:pt idx="17">
                  <c:v>12.35</c:v>
                </c:pt>
                <c:pt idx="18">
                  <c:v>10.14</c:v>
                </c:pt>
                <c:pt idx="19">
                  <c:v>12.48</c:v>
                </c:pt>
                <c:pt idx="20">
                  <c:v>14.27</c:v>
                </c:pt>
                <c:pt idx="21">
                  <c:v>12.88</c:v>
                </c:pt>
                <c:pt idx="22">
                  <c:v>10.08</c:v>
                </c:pt>
                <c:pt idx="23">
                  <c:v>5.45</c:v>
                </c:pt>
                <c:pt idx="24">
                  <c:v>15.11</c:v>
                </c:pt>
                <c:pt idx="25">
                  <c:v>10.27</c:v>
                </c:pt>
                <c:pt idx="26">
                  <c:v>24.26</c:v>
                </c:pt>
                <c:pt idx="27">
                  <c:v>11</c:v>
                </c:pt>
                <c:pt idx="28">
                  <c:v>17.48</c:v>
                </c:pt>
              </c:numCache>
            </c:numRef>
          </c:val>
          <c:extLst>
            <c:ext xmlns:c16="http://schemas.microsoft.com/office/drawing/2014/chart" uri="{C3380CC4-5D6E-409C-BE32-E72D297353CC}">
              <c16:uniqueId val="{00000006-CB82-40DD-AE20-CF58B84CA680}"/>
            </c:ext>
          </c:extLst>
        </c:ser>
        <c:dLbls>
          <c:showLegendKey val="0"/>
          <c:showVal val="0"/>
          <c:showCatName val="0"/>
          <c:showSerName val="0"/>
          <c:showPercent val="0"/>
          <c:showBubbleSize val="0"/>
        </c:dLbls>
        <c:gapWidth val="219"/>
        <c:overlap val="-27"/>
        <c:axId val="1112073583"/>
        <c:axId val="1112071503"/>
      </c:barChart>
      <c:catAx>
        <c:axId val="111207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071503"/>
        <c:crosses val="autoZero"/>
        <c:auto val="1"/>
        <c:lblAlgn val="ctr"/>
        <c:lblOffset val="100"/>
        <c:noMultiLvlLbl val="0"/>
      </c:catAx>
      <c:valAx>
        <c:axId val="11120715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073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'All score'!$B$34</c:f>
              <c:strCache>
                <c:ptCount val="1"/>
                <c:pt idx="0">
                  <c:v>Score INT</c:v>
                </c:pt>
              </c:strCache>
            </c:strRef>
          </c:tx>
          <c:spPr>
            <a:solidFill>
              <a:schemeClr val="accent1"/>
            </a:solidFill>
            <a:ln>
              <a:noFill/>
            </a:ln>
            <a:effectLst/>
          </c:spPr>
          <c:invertIfNegative val="0"/>
          <c:cat>
            <c:strRef>
              <c:f>'All score'!$C$33:$J$33</c:f>
              <c:strCache>
                <c:ptCount val="8"/>
                <c:pt idx="0">
                  <c:v>No PF</c:v>
                </c:pt>
                <c:pt idx="1">
                  <c:v>SPP</c:v>
                </c:pt>
                <c:pt idx="2">
                  <c:v>SMS</c:v>
                </c:pt>
                <c:pt idx="3">
                  <c:v>stride</c:v>
                </c:pt>
                <c:pt idx="4">
                  <c:v>Stream</c:v>
                </c:pt>
                <c:pt idx="5">
                  <c:v>BOP</c:v>
                </c:pt>
                <c:pt idx="6">
                  <c:v>Berti</c:v>
                </c:pt>
                <c:pt idx="7">
                  <c:v>AMPM</c:v>
                </c:pt>
              </c:strCache>
            </c:strRef>
          </c:cat>
          <c:val>
            <c:numRef>
              <c:f>'All score'!$C$34:$J$34</c:f>
              <c:numCache>
                <c:formatCode>0.00</c:formatCode>
                <c:ptCount val="8"/>
                <c:pt idx="0">
                  <c:v>9.0734615620022616</c:v>
                </c:pt>
                <c:pt idx="1">
                  <c:v>10.428022685421611</c:v>
                </c:pt>
                <c:pt idx="2">
                  <c:v>10.246905155999681</c:v>
                </c:pt>
                <c:pt idx="3">
                  <c:v>9.4778546148285834</c:v>
                </c:pt>
                <c:pt idx="4">
                  <c:v>9.5852462615911573</c:v>
                </c:pt>
                <c:pt idx="5">
                  <c:v>9.8371689365490731</c:v>
                </c:pt>
                <c:pt idx="6">
                  <c:v>9.0734615620022616</c:v>
                </c:pt>
                <c:pt idx="7">
                  <c:v>9.8023029707917377</c:v>
                </c:pt>
              </c:numCache>
            </c:numRef>
          </c:val>
          <c:extLst>
            <c:ext xmlns:c16="http://schemas.microsoft.com/office/drawing/2014/chart" uri="{C3380CC4-5D6E-409C-BE32-E72D297353CC}">
              <c16:uniqueId val="{00000000-BA90-4492-A34E-9D6E0C8DFC79}"/>
            </c:ext>
          </c:extLst>
        </c:ser>
        <c:ser>
          <c:idx val="1"/>
          <c:order val="1"/>
          <c:tx>
            <c:strRef>
              <c:f>'All score'!$B$35</c:f>
              <c:strCache>
                <c:ptCount val="1"/>
                <c:pt idx="0">
                  <c:v>Score FP</c:v>
                </c:pt>
              </c:strCache>
            </c:strRef>
          </c:tx>
          <c:spPr>
            <a:solidFill>
              <a:schemeClr val="accent2"/>
            </a:solidFill>
            <a:ln>
              <a:noFill/>
            </a:ln>
            <a:effectLst/>
          </c:spPr>
          <c:invertIfNegative val="0"/>
          <c:cat>
            <c:strRef>
              <c:f>'All score'!$C$33:$J$33</c:f>
              <c:strCache>
                <c:ptCount val="8"/>
                <c:pt idx="0">
                  <c:v>No PF</c:v>
                </c:pt>
                <c:pt idx="1">
                  <c:v>SPP</c:v>
                </c:pt>
                <c:pt idx="2">
                  <c:v>SMS</c:v>
                </c:pt>
                <c:pt idx="3">
                  <c:v>stride</c:v>
                </c:pt>
                <c:pt idx="4">
                  <c:v>Stream</c:v>
                </c:pt>
                <c:pt idx="5">
                  <c:v>BOP</c:v>
                </c:pt>
                <c:pt idx="6">
                  <c:v>Berti</c:v>
                </c:pt>
                <c:pt idx="7">
                  <c:v>AMPM</c:v>
                </c:pt>
              </c:strCache>
            </c:strRef>
          </c:cat>
          <c:val>
            <c:numRef>
              <c:f>'All score'!$C$35:$J$35</c:f>
              <c:numCache>
                <c:formatCode>0.00</c:formatCode>
                <c:ptCount val="8"/>
                <c:pt idx="0">
                  <c:v>9.3085737029181512</c:v>
                </c:pt>
                <c:pt idx="1">
                  <c:v>14.076821976739488</c:v>
                </c:pt>
                <c:pt idx="2">
                  <c:v>13.352127708539999</c:v>
                </c:pt>
                <c:pt idx="3">
                  <c:v>11.138322413648888</c:v>
                </c:pt>
                <c:pt idx="4">
                  <c:v>11.478272530415873</c:v>
                </c:pt>
                <c:pt idx="5">
                  <c:v>12.078911026368516</c:v>
                </c:pt>
                <c:pt idx="6">
                  <c:v>9.3085737029181512</c:v>
                </c:pt>
                <c:pt idx="7">
                  <c:v>12.402012034507633</c:v>
                </c:pt>
              </c:numCache>
            </c:numRef>
          </c:val>
          <c:extLst>
            <c:ext xmlns:c16="http://schemas.microsoft.com/office/drawing/2014/chart" uri="{C3380CC4-5D6E-409C-BE32-E72D297353CC}">
              <c16:uniqueId val="{00000001-BA90-4492-A34E-9D6E0C8DFC79}"/>
            </c:ext>
          </c:extLst>
        </c:ser>
        <c:dLbls>
          <c:showLegendKey val="0"/>
          <c:showVal val="0"/>
          <c:showCatName val="0"/>
          <c:showSerName val="0"/>
          <c:showPercent val="0"/>
          <c:showBubbleSize val="0"/>
        </c:dLbls>
        <c:gapWidth val="219"/>
        <c:overlap val="-27"/>
        <c:axId val="1119364511"/>
        <c:axId val="1119357855"/>
      </c:barChart>
      <c:catAx>
        <c:axId val="111936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357855"/>
        <c:crosses val="autoZero"/>
        <c:auto val="1"/>
        <c:lblAlgn val="ctr"/>
        <c:lblOffset val="100"/>
        <c:noMultiLvlLbl val="0"/>
      </c:catAx>
      <c:valAx>
        <c:axId val="11193578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364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'All score (2)'!$B$34</c:f>
              <c:strCache>
                <c:ptCount val="1"/>
                <c:pt idx="0">
                  <c:v>Score INT</c:v>
                </c:pt>
              </c:strCache>
            </c:strRef>
          </c:tx>
          <c:spPr>
            <a:solidFill>
              <a:schemeClr val="accent1"/>
            </a:solidFill>
            <a:ln>
              <a:noFill/>
            </a:ln>
            <a:effectLst/>
          </c:spPr>
          <c:invertIfNegative val="0"/>
          <c:cat>
            <c:strRef>
              <c:f>'All score (2)'!$C$33:$J$33</c:f>
              <c:strCache>
                <c:ptCount val="8"/>
                <c:pt idx="0">
                  <c:v>No PF</c:v>
                </c:pt>
                <c:pt idx="1">
                  <c:v>SPP</c:v>
                </c:pt>
                <c:pt idx="2">
                  <c:v>SMS</c:v>
                </c:pt>
                <c:pt idx="3">
                  <c:v>stride</c:v>
                </c:pt>
                <c:pt idx="4">
                  <c:v>Stream</c:v>
                </c:pt>
                <c:pt idx="5">
                  <c:v>BOP</c:v>
                </c:pt>
                <c:pt idx="6">
                  <c:v>Berti</c:v>
                </c:pt>
                <c:pt idx="7">
                  <c:v>AMPM</c:v>
                </c:pt>
              </c:strCache>
            </c:strRef>
          </c:cat>
          <c:val>
            <c:numRef>
              <c:f>'All score (2)'!$C$34:$J$34</c:f>
              <c:numCache>
                <c:formatCode>General</c:formatCode>
                <c:ptCount val="8"/>
                <c:pt idx="0">
                  <c:v>9.0734615620022616</c:v>
                </c:pt>
                <c:pt idx="1">
                  <c:v>10.428022685421611</c:v>
                </c:pt>
                <c:pt idx="2">
                  <c:v>10.246905155999681</c:v>
                </c:pt>
                <c:pt idx="3">
                  <c:v>9.4778546148285834</c:v>
                </c:pt>
                <c:pt idx="4">
                  <c:v>9.5852462615911573</c:v>
                </c:pt>
                <c:pt idx="5">
                  <c:v>9.8371689365490731</c:v>
                </c:pt>
                <c:pt idx="6">
                  <c:v>9.0734615620022616</c:v>
                </c:pt>
                <c:pt idx="7">
                  <c:v>9.8023029707917377</c:v>
                </c:pt>
              </c:numCache>
            </c:numRef>
          </c:val>
          <c:extLst>
            <c:ext xmlns:c16="http://schemas.microsoft.com/office/drawing/2014/chart" uri="{C3380CC4-5D6E-409C-BE32-E72D297353CC}">
              <c16:uniqueId val="{00000000-F5E1-455E-AE46-58FC4877917D}"/>
            </c:ext>
          </c:extLst>
        </c:ser>
        <c:ser>
          <c:idx val="1"/>
          <c:order val="1"/>
          <c:tx>
            <c:strRef>
              <c:f>'All score (2)'!$B$35</c:f>
              <c:strCache>
                <c:ptCount val="1"/>
                <c:pt idx="0">
                  <c:v>Score FP</c:v>
                </c:pt>
              </c:strCache>
            </c:strRef>
          </c:tx>
          <c:spPr>
            <a:solidFill>
              <a:schemeClr val="accent2"/>
            </a:solidFill>
            <a:ln>
              <a:noFill/>
            </a:ln>
            <a:effectLst/>
          </c:spPr>
          <c:invertIfNegative val="0"/>
          <c:cat>
            <c:strRef>
              <c:f>'All score (2)'!$C$33:$J$33</c:f>
              <c:strCache>
                <c:ptCount val="8"/>
                <c:pt idx="0">
                  <c:v>No PF</c:v>
                </c:pt>
                <c:pt idx="1">
                  <c:v>SPP</c:v>
                </c:pt>
                <c:pt idx="2">
                  <c:v>SMS</c:v>
                </c:pt>
                <c:pt idx="3">
                  <c:v>stride</c:v>
                </c:pt>
                <c:pt idx="4">
                  <c:v>Stream</c:v>
                </c:pt>
                <c:pt idx="5">
                  <c:v>BOP</c:v>
                </c:pt>
                <c:pt idx="6">
                  <c:v>Berti</c:v>
                </c:pt>
                <c:pt idx="7">
                  <c:v>AMPM</c:v>
                </c:pt>
              </c:strCache>
            </c:strRef>
          </c:cat>
          <c:val>
            <c:numRef>
              <c:f>'All score (2)'!$C$35:$J$35</c:f>
              <c:numCache>
                <c:formatCode>General</c:formatCode>
                <c:ptCount val="8"/>
                <c:pt idx="0">
                  <c:v>9.3085737029181512</c:v>
                </c:pt>
                <c:pt idx="1">
                  <c:v>14.076821976739488</c:v>
                </c:pt>
                <c:pt idx="2">
                  <c:v>13.352127708539999</c:v>
                </c:pt>
                <c:pt idx="3">
                  <c:v>11.138322413648888</c:v>
                </c:pt>
                <c:pt idx="4">
                  <c:v>11.478272530415873</c:v>
                </c:pt>
                <c:pt idx="5">
                  <c:v>12.078911026368516</c:v>
                </c:pt>
                <c:pt idx="6">
                  <c:v>9.3085737029181512</c:v>
                </c:pt>
                <c:pt idx="7">
                  <c:v>12.402012034507633</c:v>
                </c:pt>
              </c:numCache>
            </c:numRef>
          </c:val>
          <c:extLst>
            <c:ext xmlns:c16="http://schemas.microsoft.com/office/drawing/2014/chart" uri="{C3380CC4-5D6E-409C-BE32-E72D297353CC}">
              <c16:uniqueId val="{00000001-F5E1-455E-AE46-58FC4877917D}"/>
            </c:ext>
          </c:extLst>
        </c:ser>
        <c:dLbls>
          <c:showLegendKey val="0"/>
          <c:showVal val="0"/>
          <c:showCatName val="0"/>
          <c:showSerName val="0"/>
          <c:showPercent val="0"/>
          <c:showBubbleSize val="0"/>
        </c:dLbls>
        <c:gapWidth val="219"/>
        <c:overlap val="-27"/>
        <c:axId val="1119364511"/>
        <c:axId val="1119357855"/>
      </c:barChart>
      <c:catAx>
        <c:axId val="111936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357855"/>
        <c:crosses val="autoZero"/>
        <c:auto val="1"/>
        <c:lblAlgn val="ctr"/>
        <c:lblOffset val="100"/>
        <c:noMultiLvlLbl val="0"/>
      </c:catAx>
      <c:valAx>
        <c:axId val="111935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364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Normalized </a:t>
            </a:r>
            <a:r>
              <a:rPr lang="en-US" altLang="zh-CN"/>
              <a:t>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'All score (2)'!$L$2</c:f>
              <c:strCache>
                <c:ptCount val="1"/>
                <c:pt idx="0">
                  <c:v>SPP</c:v>
                </c:pt>
              </c:strCache>
            </c:strRef>
          </c:tx>
          <c:spPr>
            <a:solidFill>
              <a:schemeClr val="accent1"/>
            </a:solidFill>
            <a:ln>
              <a:noFill/>
            </a:ln>
            <a:effectLst/>
          </c:spPr>
          <c:invertIfNegative val="0"/>
          <c:cat>
            <c:strRef>
              <c:f>'All score (2)'!$B$3:$B$31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 (2)'!$L$3:$L$31</c:f>
              <c:numCache>
                <c:formatCode>General</c:formatCode>
                <c:ptCount val="29"/>
                <c:pt idx="0">
                  <c:v>1.0658609229413234</c:v>
                </c:pt>
                <c:pt idx="1">
                  <c:v>1.0858552708276421</c:v>
                </c:pt>
                <c:pt idx="2">
                  <c:v>1.1416465625947658</c:v>
                </c:pt>
                <c:pt idx="3">
                  <c:v>1.3114568215644691</c:v>
                </c:pt>
                <c:pt idx="4">
                  <c:v>1.0240906900979849</c:v>
                </c:pt>
                <c:pt idx="5">
                  <c:v>1.0827297100545656</c:v>
                </c:pt>
                <c:pt idx="6">
                  <c:v>1.0086041548554034</c:v>
                </c:pt>
                <c:pt idx="7">
                  <c:v>1.8396963154260531</c:v>
                </c:pt>
                <c:pt idx="8">
                  <c:v>1.0442128945958509</c:v>
                </c:pt>
                <c:pt idx="9">
                  <c:v>1.0717178957825104</c:v>
                </c:pt>
                <c:pt idx="10">
                  <c:v>1.044430058720571</c:v>
                </c:pt>
                <c:pt idx="11">
                  <c:v>1.274427540517427</c:v>
                </c:pt>
                <c:pt idx="12">
                  <c:v>2.3413138935682682</c:v>
                </c:pt>
                <c:pt idx="13">
                  <c:v>1.0280299757032034</c:v>
                </c:pt>
                <c:pt idx="14">
                  <c:v>1.6282571003434501</c:v>
                </c:pt>
                <c:pt idx="15">
                  <c:v>1.6745116259699582</c:v>
                </c:pt>
                <c:pt idx="16">
                  <c:v>1.1447291884800652</c:v>
                </c:pt>
                <c:pt idx="17">
                  <c:v>1.4460448745839753</c:v>
                </c:pt>
                <c:pt idx="18">
                  <c:v>2.1216228063410041</c:v>
                </c:pt>
                <c:pt idx="19">
                  <c:v>1.0136584718346431</c:v>
                </c:pt>
                <c:pt idx="20">
                  <c:v>1.2482901300876876</c:v>
                </c:pt>
                <c:pt idx="21">
                  <c:v>1.6875727768654343</c:v>
                </c:pt>
                <c:pt idx="22">
                  <c:v>1.0045861645643477</c:v>
                </c:pt>
                <c:pt idx="23">
                  <c:v>1.0480290317825913</c:v>
                </c:pt>
                <c:pt idx="24">
                  <c:v>3.0746973028736373</c:v>
                </c:pt>
                <c:pt idx="25">
                  <c:v>1.0538837111389663</c:v>
                </c:pt>
                <c:pt idx="26">
                  <c:v>2.636776382668792</c:v>
                </c:pt>
                <c:pt idx="27">
                  <c:v>1.8483125798041573</c:v>
                </c:pt>
                <c:pt idx="28">
                  <c:v>1.3824895106604631</c:v>
                </c:pt>
              </c:numCache>
            </c:numRef>
          </c:val>
          <c:extLst>
            <c:ext xmlns:c16="http://schemas.microsoft.com/office/drawing/2014/chart" uri="{C3380CC4-5D6E-409C-BE32-E72D297353CC}">
              <c16:uniqueId val="{00000000-BE77-438C-AB19-50092B58F12A}"/>
            </c:ext>
          </c:extLst>
        </c:ser>
        <c:ser>
          <c:idx val="1"/>
          <c:order val="1"/>
          <c:tx>
            <c:strRef>
              <c:f>'All score (2)'!$M$2</c:f>
              <c:strCache>
                <c:ptCount val="1"/>
                <c:pt idx="0">
                  <c:v>SMS</c:v>
                </c:pt>
              </c:strCache>
            </c:strRef>
          </c:tx>
          <c:spPr>
            <a:solidFill>
              <a:schemeClr val="accent2"/>
            </a:solidFill>
            <a:ln>
              <a:noFill/>
            </a:ln>
            <a:effectLst/>
          </c:spPr>
          <c:invertIfNegative val="0"/>
          <c:cat>
            <c:strRef>
              <c:f>'All score (2)'!$B$3:$B$31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 (2)'!$M$3:$M$31</c:f>
              <c:numCache>
                <c:formatCode>General</c:formatCode>
                <c:ptCount val="29"/>
                <c:pt idx="0">
                  <c:v>1.0648431326081593</c:v>
                </c:pt>
                <c:pt idx="1">
                  <c:v>1.074335121736127</c:v>
                </c:pt>
                <c:pt idx="2">
                  <c:v>1.131041325068767</c:v>
                </c:pt>
                <c:pt idx="3">
                  <c:v>1.1725840864277783</c:v>
                </c:pt>
                <c:pt idx="4">
                  <c:v>1.0198033463853131</c:v>
                </c:pt>
                <c:pt idx="5">
                  <c:v>1.0920120886544551</c:v>
                </c:pt>
                <c:pt idx="6">
                  <c:v>1.0007550716917579</c:v>
                </c:pt>
                <c:pt idx="7">
                  <c:v>1.6861256835865794</c:v>
                </c:pt>
                <c:pt idx="8">
                  <c:v>1.0320629911591346</c:v>
                </c:pt>
                <c:pt idx="9">
                  <c:v>1.1011510900160386</c:v>
                </c:pt>
                <c:pt idx="10">
                  <c:v>1.0303145163021317</c:v>
                </c:pt>
                <c:pt idx="11">
                  <c:v>1.2891519687354227</c:v>
                </c:pt>
                <c:pt idx="12">
                  <c:v>2.3237616185497485</c:v>
                </c:pt>
                <c:pt idx="13">
                  <c:v>1.00766924044922</c:v>
                </c:pt>
                <c:pt idx="14">
                  <c:v>1.6061289653871542</c:v>
                </c:pt>
                <c:pt idx="15">
                  <c:v>1.3808861354106374</c:v>
                </c:pt>
                <c:pt idx="16">
                  <c:v>1.1430560348281924</c:v>
                </c:pt>
                <c:pt idx="17">
                  <c:v>1.0051529583153338</c:v>
                </c:pt>
                <c:pt idx="18">
                  <c:v>2.0345975180338183</c:v>
                </c:pt>
                <c:pt idx="19">
                  <c:v>1.0111297076398169</c:v>
                </c:pt>
                <c:pt idx="20">
                  <c:v>1.2478501364100205</c:v>
                </c:pt>
                <c:pt idx="21">
                  <c:v>1.6669698305771563</c:v>
                </c:pt>
                <c:pt idx="22">
                  <c:v>1.0048490036418793</c:v>
                </c:pt>
                <c:pt idx="23">
                  <c:v>1.0505771779070909</c:v>
                </c:pt>
                <c:pt idx="24">
                  <c:v>2.5232663856300634</c:v>
                </c:pt>
                <c:pt idx="25">
                  <c:v>1.046011159933417</c:v>
                </c:pt>
                <c:pt idx="26">
                  <c:v>2.7380615402179718</c:v>
                </c:pt>
                <c:pt idx="27">
                  <c:v>1.766882488163579</c:v>
                </c:pt>
                <c:pt idx="28">
                  <c:v>1.3382663625711193</c:v>
                </c:pt>
              </c:numCache>
            </c:numRef>
          </c:val>
          <c:extLst>
            <c:ext xmlns:c16="http://schemas.microsoft.com/office/drawing/2014/chart" uri="{C3380CC4-5D6E-409C-BE32-E72D297353CC}">
              <c16:uniqueId val="{00000001-BE77-438C-AB19-50092B58F12A}"/>
            </c:ext>
          </c:extLst>
        </c:ser>
        <c:ser>
          <c:idx val="2"/>
          <c:order val="2"/>
          <c:tx>
            <c:strRef>
              <c:f>'All score (2)'!$N$2</c:f>
              <c:strCache>
                <c:ptCount val="1"/>
                <c:pt idx="0">
                  <c:v>stride</c:v>
                </c:pt>
              </c:strCache>
            </c:strRef>
          </c:tx>
          <c:spPr>
            <a:solidFill>
              <a:schemeClr val="accent3"/>
            </a:solidFill>
            <a:ln>
              <a:noFill/>
            </a:ln>
            <a:effectLst/>
          </c:spPr>
          <c:invertIfNegative val="0"/>
          <c:cat>
            <c:strRef>
              <c:f>'All score (2)'!$B$3:$B$31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 (2)'!$N$3:$N$31</c:f>
              <c:numCache>
                <c:formatCode>General</c:formatCode>
                <c:ptCount val="29"/>
                <c:pt idx="0">
                  <c:v>1.0127118644067796</c:v>
                </c:pt>
                <c:pt idx="1">
                  <c:v>1.0594795539033457</c:v>
                </c:pt>
                <c:pt idx="2">
                  <c:v>1.0249999999999999</c:v>
                </c:pt>
                <c:pt idx="3">
                  <c:v>1.0861280487804879</c:v>
                </c:pt>
                <c:pt idx="4">
                  <c:v>1.0085261875761264</c:v>
                </c:pt>
                <c:pt idx="5">
                  <c:v>1.0908108108108108</c:v>
                </c:pt>
                <c:pt idx="6">
                  <c:v>1.001137656427759</c:v>
                </c:pt>
                <c:pt idx="7">
                  <c:v>1.0931372549019609</c:v>
                </c:pt>
                <c:pt idx="8">
                  <c:v>1.0154981549815498</c:v>
                </c:pt>
                <c:pt idx="9">
                  <c:v>1.0035671819262781</c:v>
                </c:pt>
                <c:pt idx="10">
                  <c:v>1.0203045685279186</c:v>
                </c:pt>
                <c:pt idx="11">
                  <c:v>1.1284974093264248</c:v>
                </c:pt>
                <c:pt idx="12">
                  <c:v>1.3153988868274582</c:v>
                </c:pt>
                <c:pt idx="13">
                  <c:v>1.0024732069249793</c:v>
                </c:pt>
                <c:pt idx="14">
                  <c:v>1.0730270906949351</c:v>
                </c:pt>
                <c:pt idx="15">
                  <c:v>1.190031152647975</c:v>
                </c:pt>
                <c:pt idx="16">
                  <c:v>1.1266375545851528</c:v>
                </c:pt>
                <c:pt idx="17">
                  <c:v>1.4841498559077808</c:v>
                </c:pt>
                <c:pt idx="18">
                  <c:v>1.395799676898223</c:v>
                </c:pt>
                <c:pt idx="19">
                  <c:v>1.0032520325203251</c:v>
                </c:pt>
                <c:pt idx="20">
                  <c:v>1.0777243589743588</c:v>
                </c:pt>
                <c:pt idx="21">
                  <c:v>1.2346723044397461</c:v>
                </c:pt>
                <c:pt idx="22">
                  <c:v>1.0029732408325074</c:v>
                </c:pt>
                <c:pt idx="23">
                  <c:v>1.0307101727447217</c:v>
                </c:pt>
                <c:pt idx="24">
                  <c:v>1.8363636363636364</c:v>
                </c:pt>
                <c:pt idx="25">
                  <c:v>1.028629856850716</c:v>
                </c:pt>
                <c:pt idx="26">
                  <c:v>1.0984848484848484</c:v>
                </c:pt>
                <c:pt idx="27">
                  <c:v>1.4660894660894661</c:v>
                </c:pt>
                <c:pt idx="28">
                  <c:v>1.2807692307692307</c:v>
                </c:pt>
              </c:numCache>
            </c:numRef>
          </c:val>
          <c:extLst>
            <c:ext xmlns:c16="http://schemas.microsoft.com/office/drawing/2014/chart" uri="{C3380CC4-5D6E-409C-BE32-E72D297353CC}">
              <c16:uniqueId val="{00000002-BE77-438C-AB19-50092B58F12A}"/>
            </c:ext>
          </c:extLst>
        </c:ser>
        <c:ser>
          <c:idx val="3"/>
          <c:order val="3"/>
          <c:tx>
            <c:strRef>
              <c:f>'All score (2)'!$O$2</c:f>
              <c:strCache>
                <c:ptCount val="1"/>
                <c:pt idx="0">
                  <c:v>Stream</c:v>
                </c:pt>
              </c:strCache>
            </c:strRef>
          </c:tx>
          <c:spPr>
            <a:solidFill>
              <a:schemeClr val="accent4"/>
            </a:solidFill>
            <a:ln>
              <a:noFill/>
            </a:ln>
            <a:effectLst/>
          </c:spPr>
          <c:invertIfNegative val="0"/>
          <c:cat>
            <c:strRef>
              <c:f>'All score (2)'!$B$3:$B$31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 (2)'!$O$3:$O$31</c:f>
              <c:numCache>
                <c:formatCode>General</c:formatCode>
                <c:ptCount val="29"/>
                <c:pt idx="0">
                  <c:v>1.0324858757062145</c:v>
                </c:pt>
                <c:pt idx="1">
                  <c:v>1.0483271375464684</c:v>
                </c:pt>
                <c:pt idx="2">
                  <c:v>1.0795454545454544</c:v>
                </c:pt>
                <c:pt idx="3">
                  <c:v>1.0731707317073171</c:v>
                </c:pt>
                <c:pt idx="4">
                  <c:v>1.0121802679658951</c:v>
                </c:pt>
                <c:pt idx="5">
                  <c:v>1.0810810810810811</c:v>
                </c:pt>
                <c:pt idx="6">
                  <c:v>1.001137656427759</c:v>
                </c:pt>
                <c:pt idx="7">
                  <c:v>1.2622549019607843</c:v>
                </c:pt>
                <c:pt idx="8">
                  <c:v>1.0273062730627305</c:v>
                </c:pt>
                <c:pt idx="9">
                  <c:v>0.95243757431629006</c:v>
                </c:pt>
                <c:pt idx="10">
                  <c:v>1.0126903553299493</c:v>
                </c:pt>
                <c:pt idx="11">
                  <c:v>1.1243523316062176</c:v>
                </c:pt>
                <c:pt idx="12">
                  <c:v>1.7198515769944343</c:v>
                </c:pt>
                <c:pt idx="13">
                  <c:v>1.0057708161582852</c:v>
                </c:pt>
                <c:pt idx="14">
                  <c:v>1.0541813898704357</c:v>
                </c:pt>
                <c:pt idx="15">
                  <c:v>1.2315680166147454</c:v>
                </c:pt>
                <c:pt idx="16">
                  <c:v>1.0807860262008735</c:v>
                </c:pt>
                <c:pt idx="17">
                  <c:v>1.0288184438040346</c:v>
                </c:pt>
                <c:pt idx="18">
                  <c:v>1.6009693053311793</c:v>
                </c:pt>
                <c:pt idx="19">
                  <c:v>1.0073170731707317</c:v>
                </c:pt>
                <c:pt idx="20">
                  <c:v>1.1530448717948718</c:v>
                </c:pt>
                <c:pt idx="21">
                  <c:v>1.2568710359408033</c:v>
                </c:pt>
                <c:pt idx="22">
                  <c:v>1.0009910802775024</c:v>
                </c:pt>
                <c:pt idx="23">
                  <c:v>1.0191938579654509</c:v>
                </c:pt>
                <c:pt idx="24">
                  <c:v>1.5666666666666667</c:v>
                </c:pt>
                <c:pt idx="25">
                  <c:v>1.0408997955010226</c:v>
                </c:pt>
                <c:pt idx="26">
                  <c:v>1.8570075757575757</c:v>
                </c:pt>
                <c:pt idx="27">
                  <c:v>1.5440115440115441</c:v>
                </c:pt>
                <c:pt idx="28">
                  <c:v>1.2653846153846153</c:v>
                </c:pt>
              </c:numCache>
            </c:numRef>
          </c:val>
          <c:extLst>
            <c:ext xmlns:c16="http://schemas.microsoft.com/office/drawing/2014/chart" uri="{C3380CC4-5D6E-409C-BE32-E72D297353CC}">
              <c16:uniqueId val="{00000003-BE77-438C-AB19-50092B58F12A}"/>
            </c:ext>
          </c:extLst>
        </c:ser>
        <c:ser>
          <c:idx val="4"/>
          <c:order val="4"/>
          <c:tx>
            <c:strRef>
              <c:f>'All score (2)'!$P$2</c:f>
              <c:strCache>
                <c:ptCount val="1"/>
                <c:pt idx="0">
                  <c:v>BOP</c:v>
                </c:pt>
              </c:strCache>
            </c:strRef>
          </c:tx>
          <c:spPr>
            <a:solidFill>
              <a:schemeClr val="accent5"/>
            </a:solidFill>
            <a:ln>
              <a:noFill/>
            </a:ln>
            <a:effectLst/>
          </c:spPr>
          <c:invertIfNegative val="0"/>
          <c:cat>
            <c:strRef>
              <c:f>'All score (2)'!$B$3:$B$31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 (2)'!$P$3:$P$31</c:f>
              <c:numCache>
                <c:formatCode>General</c:formatCode>
                <c:ptCount val="29"/>
                <c:pt idx="0">
                  <c:v>1.0522598870056497</c:v>
                </c:pt>
                <c:pt idx="1">
                  <c:v>1.0650557620817844</c:v>
                </c:pt>
                <c:pt idx="2">
                  <c:v>1.0999999999999999</c:v>
                </c:pt>
                <c:pt idx="3">
                  <c:v>1.1410060975609757</c:v>
                </c:pt>
                <c:pt idx="4">
                  <c:v>1.0121802679658951</c:v>
                </c:pt>
                <c:pt idx="5">
                  <c:v>1.0713513513513513</c:v>
                </c:pt>
                <c:pt idx="6">
                  <c:v>1.0045506257110355</c:v>
                </c:pt>
                <c:pt idx="7">
                  <c:v>1.4379084967320261</c:v>
                </c:pt>
                <c:pt idx="8">
                  <c:v>1.0302583025830259</c:v>
                </c:pt>
                <c:pt idx="9">
                  <c:v>0.96789536266349585</c:v>
                </c:pt>
                <c:pt idx="10">
                  <c:v>1.015228426395939</c:v>
                </c:pt>
                <c:pt idx="11">
                  <c:v>1.1823834196891192</c:v>
                </c:pt>
                <c:pt idx="12">
                  <c:v>1.7903525046382192</c:v>
                </c:pt>
                <c:pt idx="13">
                  <c:v>1.0230832646331409</c:v>
                </c:pt>
                <c:pt idx="14">
                  <c:v>1.0565371024734982</c:v>
                </c:pt>
                <c:pt idx="15">
                  <c:v>1.4652128764278296</c:v>
                </c:pt>
                <c:pt idx="16">
                  <c:v>1.1255458515283843</c:v>
                </c:pt>
                <c:pt idx="17">
                  <c:v>1.4774255523535063</c:v>
                </c:pt>
                <c:pt idx="18">
                  <c:v>1.6978998384491113</c:v>
                </c:pt>
                <c:pt idx="19">
                  <c:v>1.0073170731707317</c:v>
                </c:pt>
                <c:pt idx="20">
                  <c:v>1.1538461538461537</c:v>
                </c:pt>
                <c:pt idx="21">
                  <c:v>1.0972515856236786</c:v>
                </c:pt>
                <c:pt idx="22">
                  <c:v>1</c:v>
                </c:pt>
                <c:pt idx="23">
                  <c:v>1.0287907869481767</c:v>
                </c:pt>
                <c:pt idx="24">
                  <c:v>1.8575757575757577</c:v>
                </c:pt>
                <c:pt idx="25">
                  <c:v>1.0398773006134969</c:v>
                </c:pt>
                <c:pt idx="26">
                  <c:v>2.0047348484848486</c:v>
                </c:pt>
                <c:pt idx="27">
                  <c:v>1.5642135642135642</c:v>
                </c:pt>
                <c:pt idx="28">
                  <c:v>1.3176923076923077</c:v>
                </c:pt>
              </c:numCache>
            </c:numRef>
          </c:val>
          <c:extLst>
            <c:ext xmlns:c16="http://schemas.microsoft.com/office/drawing/2014/chart" uri="{C3380CC4-5D6E-409C-BE32-E72D297353CC}">
              <c16:uniqueId val="{00000004-BE77-438C-AB19-50092B58F12A}"/>
            </c:ext>
          </c:extLst>
        </c:ser>
        <c:ser>
          <c:idx val="5"/>
          <c:order val="5"/>
          <c:tx>
            <c:strRef>
              <c:f>'All score (2)'!$Q$2</c:f>
              <c:strCache>
                <c:ptCount val="1"/>
                <c:pt idx="0">
                  <c:v>Berti</c:v>
                </c:pt>
              </c:strCache>
            </c:strRef>
          </c:tx>
          <c:spPr>
            <a:solidFill>
              <a:schemeClr val="accent6"/>
            </a:solidFill>
            <a:ln>
              <a:noFill/>
            </a:ln>
            <a:effectLst/>
          </c:spPr>
          <c:invertIfNegative val="0"/>
          <c:cat>
            <c:strRef>
              <c:f>'All score (2)'!$B$3:$B$31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 (2)'!$Q$3:$Q$31</c:f>
              <c:numCache>
                <c:formatCode>General</c:formatCode>
                <c:ptCount val="2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numCache>
            </c:numRef>
          </c:val>
          <c:extLst>
            <c:ext xmlns:c16="http://schemas.microsoft.com/office/drawing/2014/chart" uri="{C3380CC4-5D6E-409C-BE32-E72D297353CC}">
              <c16:uniqueId val="{00000005-BE77-438C-AB19-50092B58F12A}"/>
            </c:ext>
          </c:extLst>
        </c:ser>
        <c:ser>
          <c:idx val="6"/>
          <c:order val="6"/>
          <c:tx>
            <c:strRef>
              <c:f>'All score (2)'!$R$2</c:f>
              <c:strCache>
                <c:ptCount val="1"/>
                <c:pt idx="0">
                  <c:v>AMPM</c:v>
                </c:pt>
              </c:strCache>
            </c:strRef>
          </c:tx>
          <c:spPr>
            <a:solidFill>
              <a:schemeClr val="accent1">
                <a:lumMod val="60000"/>
              </a:schemeClr>
            </a:solidFill>
            <a:ln>
              <a:noFill/>
            </a:ln>
            <a:effectLst/>
          </c:spPr>
          <c:invertIfNegative val="0"/>
          <c:cat>
            <c:strRef>
              <c:f>'All score (2)'!$B$3:$B$31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 (2)'!$R$3:$R$31</c:f>
              <c:numCache>
                <c:formatCode>General</c:formatCode>
                <c:ptCount val="29"/>
                <c:pt idx="0">
                  <c:v>1.0635593220338984</c:v>
                </c:pt>
                <c:pt idx="1">
                  <c:v>1.0762081784386617</c:v>
                </c:pt>
                <c:pt idx="2">
                  <c:v>1.1181818181818182</c:v>
                </c:pt>
                <c:pt idx="3">
                  <c:v>1.1509146341463414</c:v>
                </c:pt>
                <c:pt idx="4">
                  <c:v>1.0194884287454322</c:v>
                </c:pt>
                <c:pt idx="5">
                  <c:v>1.1037837837837838</c:v>
                </c:pt>
                <c:pt idx="6">
                  <c:v>1.001137656427759</c:v>
                </c:pt>
                <c:pt idx="7">
                  <c:v>1.1576797385620914</c:v>
                </c:pt>
                <c:pt idx="8">
                  <c:v>1.0435424354243543</c:v>
                </c:pt>
                <c:pt idx="9">
                  <c:v>1.0142687277051128</c:v>
                </c:pt>
                <c:pt idx="10">
                  <c:v>1.0393401015228425</c:v>
                </c:pt>
                <c:pt idx="11">
                  <c:v>1.1958549222797925</c:v>
                </c:pt>
                <c:pt idx="12">
                  <c:v>1.9740259740259742</c:v>
                </c:pt>
                <c:pt idx="13">
                  <c:v>1.0222588623248146</c:v>
                </c:pt>
                <c:pt idx="14">
                  <c:v>1.1036513545347466</c:v>
                </c:pt>
                <c:pt idx="15">
                  <c:v>1.3655244029075804</c:v>
                </c:pt>
                <c:pt idx="16">
                  <c:v>1.1419213973799127</c:v>
                </c:pt>
                <c:pt idx="17">
                  <c:v>1.186359269932757</c:v>
                </c:pt>
                <c:pt idx="18">
                  <c:v>1.6381260096930532</c:v>
                </c:pt>
                <c:pt idx="19">
                  <c:v>1.0146341463414634</c:v>
                </c:pt>
                <c:pt idx="20">
                  <c:v>1.143429487179487</c:v>
                </c:pt>
                <c:pt idx="21">
                  <c:v>1.3615221987315009</c:v>
                </c:pt>
                <c:pt idx="22">
                  <c:v>0.9990089197224975</c:v>
                </c:pt>
                <c:pt idx="23">
                  <c:v>1.0460652591170825</c:v>
                </c:pt>
                <c:pt idx="24">
                  <c:v>2.2893939393939395</c:v>
                </c:pt>
                <c:pt idx="25">
                  <c:v>1.0501022494887526</c:v>
                </c:pt>
                <c:pt idx="26">
                  <c:v>2.2973484848484849</c:v>
                </c:pt>
                <c:pt idx="27">
                  <c:v>1.5873015873015874</c:v>
                </c:pt>
                <c:pt idx="28">
                  <c:v>1.3446153846153845</c:v>
                </c:pt>
              </c:numCache>
            </c:numRef>
          </c:val>
          <c:extLst>
            <c:ext xmlns:c16="http://schemas.microsoft.com/office/drawing/2014/chart" uri="{C3380CC4-5D6E-409C-BE32-E72D297353CC}">
              <c16:uniqueId val="{00000006-BE77-438C-AB19-50092B58F12A}"/>
            </c:ext>
          </c:extLst>
        </c:ser>
        <c:dLbls>
          <c:showLegendKey val="0"/>
          <c:showVal val="0"/>
          <c:showCatName val="0"/>
          <c:showSerName val="0"/>
          <c:showPercent val="0"/>
          <c:showBubbleSize val="0"/>
        </c:dLbls>
        <c:gapWidth val="219"/>
        <c:overlap val="-27"/>
        <c:axId val="1933135536"/>
        <c:axId val="1933122640"/>
      </c:barChart>
      <c:catAx>
        <c:axId val="193313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33122640"/>
        <c:crosses val="autoZero"/>
        <c:auto val="1"/>
        <c:lblAlgn val="ctr"/>
        <c:lblOffset val="100"/>
        <c:noMultiLvlLbl val="0"/>
      </c:catAx>
      <c:valAx>
        <c:axId val="1933122640"/>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135536"/>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160020</xdr:colOff>
      <xdr:row>0</xdr:row>
      <xdr:rowOff>0</xdr:rowOff>
    </xdr:from>
    <xdr:to>
      <xdr:col>31</xdr:col>
      <xdr:colOff>45720</xdr:colOff>
      <xdr:row>32</xdr:row>
      <xdr:rowOff>175260</xdr:rowOff>
    </xdr:to>
    <xdr:graphicFrame macro="">
      <xdr:nvGraphicFramePr>
        <xdr:cNvPr id="6" name="Chart 5">
          <a:extLst>
            <a:ext uri="{FF2B5EF4-FFF2-40B4-BE49-F238E27FC236}">
              <a16:creationId xmlns:a16="http://schemas.microsoft.com/office/drawing/2014/main" id="{EFA203FC-87EE-9826-CD21-D9E2ABC15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186690</xdr:colOff>
      <xdr:row>38</xdr:row>
      <xdr:rowOff>0</xdr:rowOff>
    </xdr:from>
    <xdr:to>
      <xdr:col>8</xdr:col>
      <xdr:colOff>476250</xdr:colOff>
      <xdr:row>53</xdr:row>
      <xdr:rowOff>0</xdr:rowOff>
    </xdr:to>
    <xdr:graphicFrame macro="">
      <xdr:nvGraphicFramePr>
        <xdr:cNvPr id="8" name="Chart 7">
          <a:extLst>
            <a:ext uri="{FF2B5EF4-FFF2-40B4-BE49-F238E27FC236}">
              <a16:creationId xmlns:a16="http://schemas.microsoft.com/office/drawing/2014/main" id="{2958FBFA-0F86-733D-EA75-F3A7BF698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186690</xdr:colOff>
      <xdr:row>38</xdr:row>
      <xdr:rowOff>0</xdr:rowOff>
    </xdr:from>
    <xdr:to>
      <xdr:col>8</xdr:col>
      <xdr:colOff>476250</xdr:colOff>
      <xdr:row>53</xdr:row>
      <xdr:rowOff>0</xdr:rowOff>
    </xdr:to>
    <xdr:graphicFrame macro="">
      <xdr:nvGraphicFramePr>
        <xdr:cNvPr id="3" name="Chart 2">
          <a:extLst>
            <a:ext uri="{FF2B5EF4-FFF2-40B4-BE49-F238E27FC236}">
              <a16:creationId xmlns:a16="http://schemas.microsoft.com/office/drawing/2014/main" id="{62A2145B-5D2B-4C1A-911E-EAA4EC883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444681</xdr:colOff>
      <xdr:row>1</xdr:row>
      <xdr:rowOff>65315</xdr:rowOff>
    </xdr:from>
    <xdr:to>
      <xdr:col>43</xdr:col>
      <xdr:colOff>32656</xdr:colOff>
      <xdr:row>57</xdr:row>
      <xdr:rowOff>143692</xdr:rowOff>
    </xdr:to>
    <xdr:graphicFrame macro="">
      <xdr:nvGraphicFramePr>
        <xdr:cNvPr id="4" name="Chart 3">
          <a:extLst>
            <a:ext uri="{FF2B5EF4-FFF2-40B4-BE49-F238E27FC236}">
              <a16:creationId xmlns:a16="http://schemas.microsoft.com/office/drawing/2014/main" id="{6CA8E77A-7039-A0D1-5840-88EAF8B3C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31</xdr:col>
      <xdr:colOff>596012</xdr:colOff>
      <xdr:row>65</xdr:row>
      <xdr:rowOff>166007</xdr:rowOff>
    </xdr:from>
    <xdr:to>
      <xdr:col>46</xdr:col>
      <xdr:colOff>193419</xdr:colOff>
      <xdr:row>98</xdr:row>
      <xdr:rowOff>127907</xdr:rowOff>
    </xdr:to>
    <xdr:pic>
      <xdr:nvPicPr>
        <xdr:cNvPr id="5" name="Picture 4">
          <a:extLst>
            <a:ext uri="{FF2B5EF4-FFF2-40B4-BE49-F238E27FC236}">
              <a16:creationId xmlns:a16="http://schemas.microsoft.com/office/drawing/2014/main" id="{27CFD48C-BEC7-70A4-D900-265AD4316D65}"/>
            </a:ext>
          </a:extLst>
        </xdr:cNvPr>
        <xdr:cNvPicPr>
          <a:picLocks noChangeAspect="1"/>
        </xdr:cNvPicPr>
      </xdr:nvPicPr>
      <xdr:blipFill>
        <a:blip xmlns:r="http://schemas.openxmlformats.org/officeDocument/2006/relationships" r:embed="rId3"/>
        <a:stretch>
          <a:fillRect/>
        </a:stretch>
      </xdr:blipFill>
      <xdr:spPr>
        <a:xfrm>
          <a:off x="20114098" y="13196207"/>
          <a:ext cx="8741407" cy="6068786"/>
        </a:xfrm>
        <a:prstGeom prst="rect">
          <a:avLst/>
        </a:prstGeom>
      </xdr:spPr>
    </xdr:pic>
    <xdr:clientData/>
  </xdr:twoCellAnchor>
  <xdr:twoCellAnchor>
    <xdr:from>
      <xdr:col>38</xdr:col>
      <xdr:colOff>359228</xdr:colOff>
      <xdr:row>64</xdr:row>
      <xdr:rowOff>152400</xdr:rowOff>
    </xdr:from>
    <xdr:to>
      <xdr:col>46</xdr:col>
      <xdr:colOff>348343</xdr:colOff>
      <xdr:row>99</xdr:row>
      <xdr:rowOff>174171</xdr:rowOff>
    </xdr:to>
    <xdr:sp macro="" textlink="">
      <xdr:nvSpPr>
        <xdr:cNvPr id="12" name="Rectangle: Rounded Corners 11">
          <a:extLst>
            <a:ext uri="{FF2B5EF4-FFF2-40B4-BE49-F238E27FC236}">
              <a16:creationId xmlns:a16="http://schemas.microsoft.com/office/drawing/2014/main" id="{CD9F494D-FDE2-3E65-30FC-53140C5268BE}"/>
            </a:ext>
          </a:extLst>
        </xdr:cNvPr>
        <xdr:cNvSpPr/>
      </xdr:nvSpPr>
      <xdr:spPr>
        <a:xfrm>
          <a:off x="24144514" y="12997543"/>
          <a:ext cx="4865915" cy="6498771"/>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381001</xdr:colOff>
      <xdr:row>67</xdr:row>
      <xdr:rowOff>10886</xdr:rowOff>
    </xdr:from>
    <xdr:to>
      <xdr:col>31</xdr:col>
      <xdr:colOff>250373</xdr:colOff>
      <xdr:row>101</xdr:row>
      <xdr:rowOff>54428</xdr:rowOff>
    </xdr:to>
    <xdr:sp macro="" textlink="">
      <xdr:nvSpPr>
        <xdr:cNvPr id="13" name="Rectangle: Rounded Corners 12">
          <a:extLst>
            <a:ext uri="{FF2B5EF4-FFF2-40B4-BE49-F238E27FC236}">
              <a16:creationId xmlns:a16="http://schemas.microsoft.com/office/drawing/2014/main" id="{A7E26113-DAEC-4DE9-81EE-EF8B3A356C6C}"/>
            </a:ext>
          </a:extLst>
        </xdr:cNvPr>
        <xdr:cNvSpPr/>
      </xdr:nvSpPr>
      <xdr:spPr>
        <a:xfrm>
          <a:off x="17460687" y="13411200"/>
          <a:ext cx="2307772" cy="633548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F9AA5-6A67-4EFB-9357-08F18143A9CE}">
  <sheetPr codeName="Sheet3"/>
  <dimension ref="A2:K35"/>
  <sheetViews>
    <sheetView tabSelected="1" workbookViewId="0">
      <selection activeCell="S45" sqref="S45"/>
    </sheetView>
  </sheetViews>
  <sheetFormatPr defaultRowHeight="14.5" x14ac:dyDescent="0.35"/>
  <cols>
    <col min="2" max="2" width="18" customWidth="1"/>
  </cols>
  <sheetData>
    <row r="2" spans="1:11" ht="21.5" thickBot="1" x14ac:dyDescent="0.55000000000000004">
      <c r="A2" s="57"/>
      <c r="B2" s="68" t="s">
        <v>74</v>
      </c>
      <c r="C2" s="69" t="s">
        <v>115</v>
      </c>
      <c r="D2" s="69" t="s">
        <v>59</v>
      </c>
      <c r="E2" s="69" t="s">
        <v>56</v>
      </c>
      <c r="F2" s="69" t="s">
        <v>111</v>
      </c>
      <c r="G2" s="69" t="s">
        <v>55</v>
      </c>
      <c r="H2" s="69" t="s">
        <v>112</v>
      </c>
      <c r="I2" s="69" t="s">
        <v>57</v>
      </c>
      <c r="J2" s="69" t="s">
        <v>58</v>
      </c>
      <c r="K2" s="69" t="s">
        <v>117</v>
      </c>
    </row>
    <row r="3" spans="1:11" ht="14.4" customHeight="1" thickBot="1" x14ac:dyDescent="0.4">
      <c r="A3" s="57"/>
      <c r="B3" s="70" t="s">
        <v>77</v>
      </c>
      <c r="C3" s="71">
        <v>7.08</v>
      </c>
      <c r="D3" s="71">
        <v>7.5462953344245696</v>
      </c>
      <c r="E3" s="72">
        <v>7.5390893788657687</v>
      </c>
      <c r="F3" s="69">
        <v>7.17</v>
      </c>
      <c r="G3" s="69">
        <v>7.31</v>
      </c>
      <c r="H3" s="69">
        <v>7.45</v>
      </c>
      <c r="I3" s="69">
        <v>7.08</v>
      </c>
      <c r="J3" s="69">
        <v>7.53</v>
      </c>
      <c r="K3" s="69">
        <v>7.92</v>
      </c>
    </row>
    <row r="4" spans="1:11" ht="14.4" customHeight="1" thickBot="1" x14ac:dyDescent="0.4">
      <c r="A4" s="57"/>
      <c r="B4" s="70" t="s">
        <v>78</v>
      </c>
      <c r="C4" s="71">
        <v>5.38</v>
      </c>
      <c r="D4" s="71">
        <v>5.8419013570527145</v>
      </c>
      <c r="E4" s="72">
        <v>5.7799229549403632</v>
      </c>
      <c r="F4" s="69">
        <v>5.7</v>
      </c>
      <c r="G4" s="69">
        <v>5.64</v>
      </c>
      <c r="H4" s="69">
        <v>5.73</v>
      </c>
      <c r="I4" s="69">
        <v>5.38</v>
      </c>
      <c r="J4" s="69">
        <v>5.79</v>
      </c>
      <c r="K4" s="69">
        <v>5.85</v>
      </c>
    </row>
    <row r="5" spans="1:11" ht="14.4" customHeight="1" thickBot="1" x14ac:dyDescent="0.4">
      <c r="A5" s="57"/>
      <c r="B5" s="70" t="s">
        <v>79</v>
      </c>
      <c r="C5" s="71">
        <v>8.8000000000000007</v>
      </c>
      <c r="D5" s="71">
        <v>10.04648975083394</v>
      </c>
      <c r="E5" s="72">
        <v>9.953163660605151</v>
      </c>
      <c r="F5" s="69">
        <v>9.02</v>
      </c>
      <c r="G5" s="69">
        <v>9.5</v>
      </c>
      <c r="H5" s="69">
        <v>9.68</v>
      </c>
      <c r="I5" s="69">
        <v>8.8000000000000007</v>
      </c>
      <c r="J5" s="69">
        <v>9.84</v>
      </c>
      <c r="K5" s="69">
        <v>10.45</v>
      </c>
    </row>
    <row r="6" spans="1:11" ht="19" thickBot="1" x14ac:dyDescent="0.4">
      <c r="A6" s="57"/>
      <c r="B6" s="73" t="s">
        <v>80</v>
      </c>
      <c r="C6" s="69">
        <v>13.12</v>
      </c>
      <c r="D6" s="69">
        <v>17.206313498925834</v>
      </c>
      <c r="E6" s="69">
        <v>15.38430321393245</v>
      </c>
      <c r="F6" s="69">
        <v>14.25</v>
      </c>
      <c r="G6" s="69">
        <v>14.08</v>
      </c>
      <c r="H6" s="69">
        <v>14.97</v>
      </c>
      <c r="I6" s="69">
        <v>13.12</v>
      </c>
      <c r="J6" s="69">
        <v>15.1</v>
      </c>
      <c r="K6" s="69">
        <v>14.35</v>
      </c>
    </row>
    <row r="7" spans="1:11" ht="14.4" customHeight="1" thickBot="1" x14ac:dyDescent="0.4">
      <c r="A7" s="57"/>
      <c r="B7" s="70" t="s">
        <v>81</v>
      </c>
      <c r="C7" s="71">
        <v>8.2100000000000009</v>
      </c>
      <c r="D7" s="71">
        <v>8.407784565704457</v>
      </c>
      <c r="E7" s="72">
        <v>8.3725854738234222</v>
      </c>
      <c r="F7" s="69">
        <v>8.2799999999999994</v>
      </c>
      <c r="G7" s="69">
        <v>8.31</v>
      </c>
      <c r="H7" s="69">
        <v>8.31</v>
      </c>
      <c r="I7" s="69">
        <v>8.2100000000000009</v>
      </c>
      <c r="J7" s="69">
        <v>8.3699999999999992</v>
      </c>
      <c r="K7" s="69">
        <v>8.44</v>
      </c>
    </row>
    <row r="8" spans="1:11" ht="14.4" customHeight="1" thickBot="1" x14ac:dyDescent="0.4">
      <c r="A8" s="57"/>
      <c r="B8" s="70" t="s">
        <v>82</v>
      </c>
      <c r="C8" s="71">
        <v>9.25</v>
      </c>
      <c r="D8" s="71">
        <v>10.015249818004731</v>
      </c>
      <c r="E8" s="72">
        <v>10.10111182005371</v>
      </c>
      <c r="F8" s="69">
        <v>10.09</v>
      </c>
      <c r="G8" s="69">
        <v>10</v>
      </c>
      <c r="H8" s="69">
        <v>9.91</v>
      </c>
      <c r="I8" s="69">
        <v>9.25</v>
      </c>
      <c r="J8" s="69">
        <v>10.210000000000001</v>
      </c>
      <c r="K8" s="69">
        <v>9.99</v>
      </c>
    </row>
    <row r="9" spans="1:11" ht="19" thickBot="1" x14ac:dyDescent="0.4">
      <c r="B9" s="73" t="s">
        <v>83</v>
      </c>
      <c r="C9" s="69">
        <v>8.7899999999999991</v>
      </c>
      <c r="D9" s="69">
        <v>8.8656305211789963</v>
      </c>
      <c r="E9" s="69">
        <v>8.7966370801705516</v>
      </c>
      <c r="F9" s="69">
        <v>8.8000000000000007</v>
      </c>
      <c r="G9" s="69">
        <v>8.8000000000000007</v>
      </c>
      <c r="H9" s="69">
        <v>8.83</v>
      </c>
      <c r="I9" s="69">
        <v>8.7899999999999991</v>
      </c>
      <c r="J9" s="69">
        <v>8.8000000000000007</v>
      </c>
      <c r="K9" s="69">
        <v>8.8800000000000008</v>
      </c>
    </row>
    <row r="10" spans="1:11" ht="19" thickBot="1" x14ac:dyDescent="0.4">
      <c r="A10" s="57"/>
      <c r="B10" s="73" t="s">
        <v>84</v>
      </c>
      <c r="C10" s="69">
        <v>12.24</v>
      </c>
      <c r="D10" s="69">
        <v>22.51788290081489</v>
      </c>
      <c r="E10" s="69">
        <v>20.638178367099734</v>
      </c>
      <c r="F10" s="69">
        <v>13.38</v>
      </c>
      <c r="G10" s="69">
        <v>15.45</v>
      </c>
      <c r="H10" s="69">
        <v>17.600000000000001</v>
      </c>
      <c r="I10" s="69">
        <v>12.24</v>
      </c>
      <c r="J10" s="69">
        <v>14.17</v>
      </c>
      <c r="K10" s="69">
        <v>18.77</v>
      </c>
    </row>
    <row r="11" spans="1:11" ht="14.4" customHeight="1" thickBot="1" x14ac:dyDescent="0.4">
      <c r="A11" s="57"/>
      <c r="B11" s="70" t="s">
        <v>85</v>
      </c>
      <c r="C11" s="71">
        <v>13.55</v>
      </c>
      <c r="D11" s="71">
        <v>14.149084721773781</v>
      </c>
      <c r="E11" s="72">
        <v>13.984453530206274</v>
      </c>
      <c r="F11" s="69">
        <v>13.76</v>
      </c>
      <c r="G11" s="69">
        <v>13.92</v>
      </c>
      <c r="H11" s="69">
        <v>13.96</v>
      </c>
      <c r="I11" s="69">
        <v>13.55</v>
      </c>
      <c r="J11" s="69">
        <v>14.14</v>
      </c>
      <c r="K11" s="69">
        <v>14.26</v>
      </c>
    </row>
    <row r="12" spans="1:11" ht="19" thickBot="1" x14ac:dyDescent="0.4">
      <c r="A12" s="57"/>
      <c r="B12" s="73" t="s">
        <v>86</v>
      </c>
      <c r="C12" s="69">
        <v>8.41</v>
      </c>
      <c r="D12" s="69">
        <v>9.013147503530913</v>
      </c>
      <c r="E12" s="69">
        <v>9.2606806670348849</v>
      </c>
      <c r="F12" s="69">
        <v>8.44</v>
      </c>
      <c r="G12" s="69">
        <v>8.01</v>
      </c>
      <c r="H12" s="69">
        <v>8.14</v>
      </c>
      <c r="I12" s="69">
        <v>8.41</v>
      </c>
      <c r="J12" s="69">
        <v>8.5299999999999994</v>
      </c>
      <c r="K12" s="69">
        <v>7.7</v>
      </c>
    </row>
    <row r="13" spans="1:11" ht="14.4" customHeight="1" thickBot="1" x14ac:dyDescent="0.4">
      <c r="A13" s="57"/>
      <c r="B13" s="70" t="s">
        <v>87</v>
      </c>
      <c r="C13" s="71">
        <v>7.88</v>
      </c>
      <c r="D13" s="71">
        <v>8.2301088627180992</v>
      </c>
      <c r="E13" s="72">
        <v>8.1188783884607982</v>
      </c>
      <c r="F13" s="69">
        <v>8.0399999999999991</v>
      </c>
      <c r="G13" s="69">
        <v>7.98</v>
      </c>
      <c r="H13" s="69">
        <v>8</v>
      </c>
      <c r="I13" s="69">
        <v>7.88</v>
      </c>
      <c r="J13" s="69">
        <v>8.19</v>
      </c>
      <c r="K13" s="69">
        <v>8.1</v>
      </c>
    </row>
    <row r="14" spans="1:11" ht="18.5" x14ac:dyDescent="0.35">
      <c r="B14" s="74" t="s">
        <v>88</v>
      </c>
      <c r="C14" s="69">
        <v>9.65</v>
      </c>
      <c r="D14" s="69">
        <v>12.298225765993172</v>
      </c>
      <c r="E14" s="69">
        <v>12.440316498296831</v>
      </c>
      <c r="F14" s="69">
        <v>10.89</v>
      </c>
      <c r="G14" s="69">
        <v>10.85</v>
      </c>
      <c r="H14" s="69">
        <v>11.41</v>
      </c>
      <c r="I14" s="69">
        <v>9.65</v>
      </c>
      <c r="J14" s="69">
        <v>11.54</v>
      </c>
      <c r="K14" s="69">
        <v>11.07</v>
      </c>
    </row>
    <row r="15" spans="1:11" ht="18.5" x14ac:dyDescent="0.35">
      <c r="A15" s="57"/>
      <c r="B15" s="75" t="s">
        <v>91</v>
      </c>
      <c r="C15" s="72">
        <v>10.78</v>
      </c>
      <c r="D15" s="72">
        <v>25.239363772665929</v>
      </c>
      <c r="E15" s="69">
        <v>25.05015024796629</v>
      </c>
      <c r="F15" s="69">
        <v>14.18</v>
      </c>
      <c r="G15" s="69">
        <v>18.54</v>
      </c>
      <c r="H15" s="69">
        <v>19.3</v>
      </c>
      <c r="I15" s="69">
        <v>10.78</v>
      </c>
      <c r="J15" s="69">
        <v>21.28</v>
      </c>
      <c r="K15" s="69">
        <v>26.13</v>
      </c>
    </row>
    <row r="16" spans="1:11" ht="14.4" customHeight="1" x14ac:dyDescent="0.35">
      <c r="A16" s="57"/>
      <c r="B16" s="76" t="s">
        <v>92</v>
      </c>
      <c r="C16" s="71">
        <v>12.13</v>
      </c>
      <c r="D16" s="71">
        <v>12.470003605279858</v>
      </c>
      <c r="E16" s="72">
        <v>12.223027886649039</v>
      </c>
      <c r="F16" s="69">
        <v>12.16</v>
      </c>
      <c r="G16" s="69">
        <v>12.2</v>
      </c>
      <c r="H16" s="69">
        <v>12.41</v>
      </c>
      <c r="I16" s="69">
        <v>12.13</v>
      </c>
      <c r="J16" s="69">
        <v>12.4</v>
      </c>
      <c r="K16" s="69">
        <v>12.5</v>
      </c>
    </row>
    <row r="17" spans="1:11" ht="18.5" x14ac:dyDescent="0.35">
      <c r="B17" s="75" t="s">
        <v>93</v>
      </c>
      <c r="C17" s="69">
        <v>8.49</v>
      </c>
      <c r="D17" s="69">
        <v>13.823902781915891</v>
      </c>
      <c r="E17" s="69">
        <v>13.636034916136939</v>
      </c>
      <c r="F17" s="69">
        <v>9.11</v>
      </c>
      <c r="G17" s="69">
        <v>8.9499999999999993</v>
      </c>
      <c r="H17" s="69">
        <v>8.9700000000000006</v>
      </c>
      <c r="I17" s="69">
        <v>8.49</v>
      </c>
      <c r="J17" s="72">
        <v>9.3699999999999992</v>
      </c>
      <c r="K17" s="69">
        <v>9.3000000000000007</v>
      </c>
    </row>
    <row r="18" spans="1:11" ht="18.5" x14ac:dyDescent="0.35">
      <c r="B18" s="75" t="s">
        <v>94</v>
      </c>
      <c r="C18" s="69">
        <v>9.6300000000000008</v>
      </c>
      <c r="D18" s="69">
        <v>16.125546958090698</v>
      </c>
      <c r="E18" s="69">
        <v>13.297933484004439</v>
      </c>
      <c r="F18" s="69">
        <v>11.46</v>
      </c>
      <c r="G18" s="69">
        <v>11.86</v>
      </c>
      <c r="H18" s="69">
        <v>14.11</v>
      </c>
      <c r="I18" s="69">
        <v>9.6300000000000008</v>
      </c>
      <c r="J18" s="72">
        <v>13.15</v>
      </c>
      <c r="K18" s="69">
        <v>14.99</v>
      </c>
    </row>
    <row r="19" spans="1:11" ht="18.5" x14ac:dyDescent="0.35">
      <c r="B19" s="75" t="s">
        <v>95</v>
      </c>
      <c r="C19" s="69">
        <v>9.16</v>
      </c>
      <c r="D19" s="69">
        <v>10.485719366477397</v>
      </c>
      <c r="E19" s="69">
        <v>10.470393279026242</v>
      </c>
      <c r="F19" s="69">
        <v>10.32</v>
      </c>
      <c r="G19" s="69">
        <v>9.9</v>
      </c>
      <c r="H19" s="69">
        <v>10.31</v>
      </c>
      <c r="I19" s="69">
        <v>9.16</v>
      </c>
      <c r="J19" s="72">
        <v>10.46</v>
      </c>
      <c r="K19" s="69">
        <v>10.54</v>
      </c>
    </row>
    <row r="20" spans="1:11" ht="18.5" x14ac:dyDescent="0.35">
      <c r="B20" s="75" t="s">
        <v>96</v>
      </c>
      <c r="C20" s="69">
        <v>10.41</v>
      </c>
      <c r="D20" s="69">
        <v>15.053327144419184</v>
      </c>
      <c r="E20" s="69">
        <v>10.463642296062625</v>
      </c>
      <c r="F20" s="69">
        <v>15.45</v>
      </c>
      <c r="G20" s="69">
        <v>10.71</v>
      </c>
      <c r="H20" s="69">
        <v>15.38</v>
      </c>
      <c r="I20" s="69">
        <v>10.41</v>
      </c>
      <c r="J20" s="69">
        <v>12.35</v>
      </c>
      <c r="K20" s="69">
        <v>15.52</v>
      </c>
    </row>
    <row r="21" spans="1:11" ht="18.5" x14ac:dyDescent="0.35">
      <c r="B21" s="75" t="s">
        <v>97</v>
      </c>
      <c r="C21" s="69">
        <v>6.19</v>
      </c>
      <c r="D21" s="69">
        <v>13.132845171250816</v>
      </c>
      <c r="E21" s="69">
        <v>12.594158636629336</v>
      </c>
      <c r="F21" s="69">
        <v>8.64</v>
      </c>
      <c r="G21" s="69">
        <v>9.91</v>
      </c>
      <c r="H21" s="69">
        <v>10.51</v>
      </c>
      <c r="I21" s="69">
        <v>6.19</v>
      </c>
      <c r="J21" s="69">
        <v>10.14</v>
      </c>
      <c r="K21" s="69">
        <v>13.72</v>
      </c>
    </row>
    <row r="22" spans="1:11" ht="18.5" x14ac:dyDescent="0.35">
      <c r="B22" s="75" t="s">
        <v>98</v>
      </c>
      <c r="C22" s="69">
        <v>12.3</v>
      </c>
      <c r="D22" s="69">
        <v>12.46799920356611</v>
      </c>
      <c r="E22" s="69">
        <v>12.43689540396975</v>
      </c>
      <c r="F22" s="69">
        <v>12.34</v>
      </c>
      <c r="G22" s="69">
        <v>12.39</v>
      </c>
      <c r="H22" s="69">
        <v>12.39</v>
      </c>
      <c r="I22" s="69">
        <v>12.3</v>
      </c>
      <c r="J22" s="69">
        <v>12.48</v>
      </c>
      <c r="K22" s="69">
        <v>12.54</v>
      </c>
    </row>
    <row r="23" spans="1:11" ht="18.5" x14ac:dyDescent="0.35">
      <c r="A23" s="57"/>
      <c r="B23" s="75" t="s">
        <v>99</v>
      </c>
      <c r="C23" s="72">
        <v>12.48</v>
      </c>
      <c r="D23" s="72">
        <v>15.578660823494342</v>
      </c>
      <c r="E23" s="69">
        <v>15.573169702397058</v>
      </c>
      <c r="F23" s="69">
        <v>13.45</v>
      </c>
      <c r="G23" s="69">
        <v>14.39</v>
      </c>
      <c r="H23" s="69">
        <v>14.4</v>
      </c>
      <c r="I23" s="69">
        <v>12.48</v>
      </c>
      <c r="J23" s="69">
        <v>14.27</v>
      </c>
      <c r="K23" s="69">
        <v>15.68</v>
      </c>
    </row>
    <row r="24" spans="1:11" ht="14.4" customHeight="1" x14ac:dyDescent="0.35">
      <c r="A24" s="57"/>
      <c r="B24" s="76" t="s">
        <v>100</v>
      </c>
      <c r="C24" s="71">
        <v>9.4600000000000009</v>
      </c>
      <c r="D24" s="71">
        <v>15.964438469147009</v>
      </c>
      <c r="E24" s="72">
        <v>15.7695345972599</v>
      </c>
      <c r="F24" s="69">
        <v>11.68</v>
      </c>
      <c r="G24" s="69">
        <v>11.89</v>
      </c>
      <c r="H24" s="69">
        <v>10.38</v>
      </c>
      <c r="I24" s="69">
        <v>9.4600000000000009</v>
      </c>
      <c r="J24" s="69">
        <v>12.88</v>
      </c>
      <c r="K24" s="69">
        <v>16.88</v>
      </c>
    </row>
    <row r="25" spans="1:11" ht="18.5" x14ac:dyDescent="0.35">
      <c r="B25" s="75" t="s">
        <v>101</v>
      </c>
      <c r="C25" s="69">
        <v>10.09</v>
      </c>
      <c r="D25" s="69">
        <v>10.136274400454267</v>
      </c>
      <c r="E25" s="69">
        <v>10.138926446746563</v>
      </c>
      <c r="F25" s="69">
        <v>10.119999999999999</v>
      </c>
      <c r="G25" s="69">
        <v>10.1</v>
      </c>
      <c r="H25" s="69">
        <v>10.09</v>
      </c>
      <c r="I25" s="69">
        <v>10.09</v>
      </c>
      <c r="J25" s="69">
        <v>10.08</v>
      </c>
      <c r="K25" s="69">
        <v>10.09</v>
      </c>
    </row>
    <row r="26" spans="1:11" ht="18.5" x14ac:dyDescent="0.35">
      <c r="B26" s="75" t="s">
        <v>102</v>
      </c>
      <c r="C26" s="69">
        <v>5.21</v>
      </c>
      <c r="D26" s="69">
        <v>5.4602312555873009</v>
      </c>
      <c r="E26" s="69">
        <v>5.4735070968959443</v>
      </c>
      <c r="F26" s="69">
        <v>5.37</v>
      </c>
      <c r="G26" s="69">
        <v>5.31</v>
      </c>
      <c r="H26" s="69">
        <v>5.36</v>
      </c>
      <c r="I26" s="69">
        <v>5.21</v>
      </c>
      <c r="J26" s="72">
        <v>5.45</v>
      </c>
      <c r="K26" s="69">
        <v>5.52</v>
      </c>
    </row>
    <row r="27" spans="1:11" ht="18.5" x14ac:dyDescent="0.35">
      <c r="B27" s="75" t="s">
        <v>103</v>
      </c>
      <c r="C27" s="69">
        <v>6.6</v>
      </c>
      <c r="D27" s="69">
        <v>20.293002198966004</v>
      </c>
      <c r="E27" s="69">
        <v>16.653558145158417</v>
      </c>
      <c r="F27" s="69">
        <v>12.12</v>
      </c>
      <c r="G27" s="69">
        <v>10.34</v>
      </c>
      <c r="H27" s="69">
        <v>12.26</v>
      </c>
      <c r="I27" s="69">
        <v>6.6</v>
      </c>
      <c r="J27" s="72">
        <v>15.11</v>
      </c>
      <c r="K27" s="69">
        <v>13.74</v>
      </c>
    </row>
    <row r="28" spans="1:11" ht="18.5" x14ac:dyDescent="0.35">
      <c r="B28" s="75" t="s">
        <v>104</v>
      </c>
      <c r="C28" s="69">
        <v>9.7799999999999994</v>
      </c>
      <c r="D28" s="69">
        <v>10.306982694939089</v>
      </c>
      <c r="E28" s="69">
        <v>10.229989144148817</v>
      </c>
      <c r="F28" s="69">
        <v>10.06</v>
      </c>
      <c r="G28" s="69">
        <v>10.18</v>
      </c>
      <c r="H28" s="69">
        <v>10.17</v>
      </c>
      <c r="I28" s="69">
        <v>9.7799999999999994</v>
      </c>
      <c r="J28" s="69">
        <v>10.27</v>
      </c>
      <c r="K28" s="69">
        <v>10.35</v>
      </c>
    </row>
    <row r="29" spans="1:11" ht="18.5" x14ac:dyDescent="0.35">
      <c r="B29" s="75" t="s">
        <v>105</v>
      </c>
      <c r="C29" s="69">
        <v>10.56</v>
      </c>
      <c r="D29" s="69">
        <v>27.844358600982446</v>
      </c>
      <c r="E29" s="69">
        <v>28.913929864701785</v>
      </c>
      <c r="F29" s="69">
        <v>11.6</v>
      </c>
      <c r="G29" s="69">
        <v>19.61</v>
      </c>
      <c r="H29" s="69">
        <v>21.17</v>
      </c>
      <c r="I29" s="69">
        <v>10.56</v>
      </c>
      <c r="J29" s="69">
        <v>24.26</v>
      </c>
      <c r="K29" s="69">
        <v>28.94</v>
      </c>
    </row>
    <row r="30" spans="1:11" ht="18.5" x14ac:dyDescent="0.35">
      <c r="B30" s="75" t="s">
        <v>106</v>
      </c>
      <c r="C30" s="69">
        <v>6.93</v>
      </c>
      <c r="D30" s="69">
        <v>12.80880617804281</v>
      </c>
      <c r="E30" s="69">
        <v>12.244495642973602</v>
      </c>
      <c r="F30" s="69">
        <v>10.16</v>
      </c>
      <c r="G30" s="69">
        <v>10.7</v>
      </c>
      <c r="H30" s="69">
        <v>10.84</v>
      </c>
      <c r="I30" s="69">
        <v>6.93</v>
      </c>
      <c r="J30" s="69">
        <v>11</v>
      </c>
      <c r="K30" s="69">
        <v>12.75</v>
      </c>
    </row>
    <row r="31" spans="1:11" ht="18.5" x14ac:dyDescent="0.35">
      <c r="B31" s="75" t="s">
        <v>107</v>
      </c>
      <c r="C31" s="69">
        <v>13</v>
      </c>
      <c r="D31" s="69">
        <v>17.972363638586021</v>
      </c>
      <c r="E31" s="69">
        <v>17.397462713424552</v>
      </c>
      <c r="F31" s="69">
        <v>16.649999999999999</v>
      </c>
      <c r="G31" s="69">
        <v>16.45</v>
      </c>
      <c r="H31" s="69">
        <v>17.13</v>
      </c>
      <c r="I31" s="69">
        <v>13</v>
      </c>
      <c r="J31" s="69">
        <v>17.48</v>
      </c>
      <c r="K31" s="69">
        <v>18.5</v>
      </c>
    </row>
    <row r="32" spans="1:11" x14ac:dyDescent="0.35">
      <c r="B32" s="69"/>
      <c r="C32" s="69"/>
      <c r="D32" s="69"/>
      <c r="E32" s="69"/>
      <c r="F32" s="69"/>
      <c r="G32" s="69"/>
      <c r="H32" s="69"/>
      <c r="I32" s="69"/>
      <c r="J32" s="69"/>
      <c r="K32" s="69"/>
    </row>
    <row r="33" spans="2:11" x14ac:dyDescent="0.35">
      <c r="B33" s="69"/>
      <c r="C33" s="69" t="s">
        <v>115</v>
      </c>
      <c r="D33" s="69" t="s">
        <v>59</v>
      </c>
      <c r="E33" s="69" t="s">
        <v>56</v>
      </c>
      <c r="F33" s="69" t="s">
        <v>111</v>
      </c>
      <c r="G33" s="69" t="s">
        <v>55</v>
      </c>
      <c r="H33" s="69" t="s">
        <v>112</v>
      </c>
      <c r="I33" s="69" t="s">
        <v>57</v>
      </c>
      <c r="J33" s="69" t="s">
        <v>58</v>
      </c>
      <c r="K33" s="69" t="s">
        <v>117</v>
      </c>
    </row>
    <row r="34" spans="2:11" x14ac:dyDescent="0.35">
      <c r="B34" s="69" t="s">
        <v>113</v>
      </c>
      <c r="C34" s="69">
        <f>GEOMEAN(C3:C14)</f>
        <v>9.0734615620022616</v>
      </c>
      <c r="D34" s="69">
        <f>GEOMEAN(D3:D14)</f>
        <v>10.428022685421611</v>
      </c>
      <c r="E34" s="69">
        <f t="shared" ref="E34:J34" si="0">GEOMEAN(E3:E14)</f>
        <v>10.246905155999681</v>
      </c>
      <c r="F34" s="69">
        <f t="shared" si="0"/>
        <v>9.4778546148285834</v>
      </c>
      <c r="G34" s="69">
        <f t="shared" si="0"/>
        <v>9.5852462615911573</v>
      </c>
      <c r="H34" s="69">
        <f t="shared" si="0"/>
        <v>9.8371689365490731</v>
      </c>
      <c r="I34" s="69">
        <f t="shared" si="0"/>
        <v>9.0734615620022616</v>
      </c>
      <c r="J34" s="69">
        <f t="shared" si="0"/>
        <v>9.8023029707917377</v>
      </c>
      <c r="K34" s="69">
        <f t="shared" ref="K34" si="1">GEOMEAN(K3:K14)</f>
        <v>9.9671985254956521</v>
      </c>
    </row>
    <row r="35" spans="2:11" x14ac:dyDescent="0.35">
      <c r="B35" s="69" t="s">
        <v>114</v>
      </c>
      <c r="C35" s="69">
        <f>GEOMEAN(C15:C31)</f>
        <v>9.3085737029181512</v>
      </c>
      <c r="D35" s="69">
        <f>GEOMEAN(D15:D31)</f>
        <v>14.076821976739488</v>
      </c>
      <c r="E35" s="69">
        <f t="shared" ref="E35:J35" si="2">GEOMEAN(E15:E31)</f>
        <v>13.352127708539999</v>
      </c>
      <c r="F35" s="69">
        <f t="shared" si="2"/>
        <v>11.138322413648888</v>
      </c>
      <c r="G35" s="69">
        <f t="shared" si="2"/>
        <v>11.478272530415873</v>
      </c>
      <c r="H35" s="69">
        <f t="shared" si="2"/>
        <v>12.078911026368516</v>
      </c>
      <c r="I35" s="69">
        <f t="shared" si="2"/>
        <v>9.3085737029181512</v>
      </c>
      <c r="J35" s="69">
        <f t="shared" si="2"/>
        <v>12.402012034507633</v>
      </c>
      <c r="K35" s="69">
        <f t="shared" ref="K35" si="3">GEOMEAN(K15:K31)</f>
        <v>13.587503269011384</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E8D92-D835-4FE8-98CE-BC06C96B6009}">
  <sheetPr codeName="Sheet10"/>
  <dimension ref="A1:P80"/>
  <sheetViews>
    <sheetView topLeftCell="B28" workbookViewId="0">
      <selection activeCell="L40" sqref="D40:L41"/>
    </sheetView>
  </sheetViews>
  <sheetFormatPr defaultRowHeight="14.5" x14ac:dyDescent="0.35"/>
  <cols>
    <col min="4" max="4" width="18.90625" customWidth="1"/>
    <col min="5" max="5" width="19.90625" customWidth="1"/>
    <col min="6" max="6" width="27.1796875" customWidth="1"/>
    <col min="7" max="7" width="32.1796875" customWidth="1"/>
    <col min="8" max="8" width="26.6328125" customWidth="1"/>
    <col min="11" max="11" width="22.81640625" customWidth="1"/>
  </cols>
  <sheetData>
    <row r="1" spans="4:13" x14ac:dyDescent="0.35">
      <c r="G1" s="1"/>
      <c r="H1" s="1"/>
      <c r="I1" s="2"/>
      <c r="J1" s="3"/>
    </row>
    <row r="2" spans="4:13" x14ac:dyDescent="0.35">
      <c r="G2" s="1"/>
      <c r="H2" s="1"/>
      <c r="I2" s="2"/>
      <c r="J2" s="3"/>
    </row>
    <row r="3" spans="4:13" x14ac:dyDescent="0.35">
      <c r="G3" s="1"/>
      <c r="H3" s="1"/>
      <c r="I3" s="2"/>
      <c r="J3" s="3"/>
    </row>
    <row r="4" spans="4:13" x14ac:dyDescent="0.35">
      <c r="G4" s="1"/>
      <c r="H4" s="1"/>
      <c r="I4" s="2"/>
      <c r="J4" s="3"/>
    </row>
    <row r="5" spans="4:13" x14ac:dyDescent="0.35">
      <c r="G5" s="1"/>
      <c r="H5" s="1"/>
      <c r="I5" s="2"/>
      <c r="J5" s="3"/>
    </row>
    <row r="6" spans="4:13" x14ac:dyDescent="0.35">
      <c r="G6" s="1"/>
      <c r="H6" s="1"/>
      <c r="I6" s="2"/>
      <c r="J6" s="3"/>
    </row>
    <row r="7" spans="4:13" x14ac:dyDescent="0.35">
      <c r="G7" s="1"/>
      <c r="H7" s="1"/>
      <c r="I7" s="2"/>
      <c r="J7" s="3"/>
    </row>
    <row r="8" spans="4:13" x14ac:dyDescent="0.35">
      <c r="G8" s="1"/>
      <c r="H8" s="1"/>
      <c r="I8" s="2"/>
      <c r="J8" s="3"/>
    </row>
    <row r="9" spans="4:13" x14ac:dyDescent="0.35">
      <c r="G9" s="1"/>
      <c r="H9" s="1"/>
      <c r="I9" s="2"/>
      <c r="J9" s="3"/>
    </row>
    <row r="10" spans="4:13" x14ac:dyDescent="0.35">
      <c r="G10" s="1"/>
      <c r="H10" s="1"/>
      <c r="I10" s="2"/>
      <c r="J10" s="3"/>
    </row>
    <row r="11" spans="4:13" ht="21" x14ac:dyDescent="0.5">
      <c r="D11" s="119" t="s">
        <v>60</v>
      </c>
      <c r="E11" s="119"/>
      <c r="F11" s="119"/>
      <c r="G11" s="1"/>
      <c r="H11" s="1"/>
      <c r="I11" s="2"/>
      <c r="J11" s="3"/>
    </row>
    <row r="12" spans="4:13" x14ac:dyDescent="0.35">
      <c r="G12" s="1"/>
      <c r="H12" s="1"/>
      <c r="I12" s="2"/>
      <c r="J12" s="3"/>
    </row>
    <row r="13" spans="4:13" x14ac:dyDescent="0.35">
      <c r="G13" s="1"/>
      <c r="H13" s="1"/>
      <c r="I13" s="2"/>
      <c r="J13" s="3"/>
    </row>
    <row r="14" spans="4:13" ht="18.5" x14ac:dyDescent="0.45">
      <c r="D14" s="4" t="s">
        <v>65</v>
      </c>
      <c r="E14" s="4" t="s">
        <v>66</v>
      </c>
      <c r="F14" s="4" t="s">
        <v>67</v>
      </c>
      <c r="G14" s="5" t="s">
        <v>68</v>
      </c>
      <c r="H14" s="5" t="s">
        <v>69</v>
      </c>
      <c r="I14" s="6" t="s">
        <v>70</v>
      </c>
      <c r="J14" s="7" t="s">
        <v>71</v>
      </c>
      <c r="K14" s="8" t="s">
        <v>72</v>
      </c>
      <c r="L14" s="7" t="s">
        <v>73</v>
      </c>
    </row>
    <row r="15" spans="4:13" ht="21.5" thickBot="1" x14ac:dyDescent="0.55000000000000004">
      <c r="D15" s="9" t="s">
        <v>74</v>
      </c>
      <c r="E15" s="120" t="s">
        <v>75</v>
      </c>
      <c r="F15" s="121"/>
      <c r="G15" s="121"/>
      <c r="H15" s="121"/>
      <c r="I15" s="121"/>
      <c r="J15" s="121"/>
      <c r="K15" s="121"/>
      <c r="L15" s="122"/>
      <c r="M15" t="s">
        <v>76</v>
      </c>
    </row>
    <row r="16" spans="4:13" x14ac:dyDescent="0.35">
      <c r="D16" s="92" t="s">
        <v>77</v>
      </c>
      <c r="E16" s="10">
        <v>1</v>
      </c>
      <c r="F16" s="10" t="s">
        <v>43</v>
      </c>
      <c r="G16" s="11">
        <v>1336880048433</v>
      </c>
      <c r="H16" s="111">
        <f>SUM(G16:G18)</f>
        <v>2621918389082</v>
      </c>
      <c r="I16" s="114">
        <v>9770</v>
      </c>
      <c r="J16" s="117">
        <f>I16/(H16/1000000000)</f>
        <v>3.7262792162729079</v>
      </c>
      <c r="K16">
        <v>1.7962373875429771</v>
      </c>
      <c r="L16" s="88">
        <f>I16/((G16/1000000000/K16)+(G17/1000000000/K17)+(G18/1000000000/K18))</f>
        <v>7.5342529442698636</v>
      </c>
    </row>
    <row r="17" spans="4:16" x14ac:dyDescent="0.35">
      <c r="D17" s="93"/>
      <c r="E17" s="12">
        <v>2</v>
      </c>
      <c r="F17" s="12" t="s">
        <v>44</v>
      </c>
      <c r="G17" s="13">
        <v>485943847689</v>
      </c>
      <c r="H17" s="112"/>
      <c r="I17" s="115"/>
      <c r="J17" s="87"/>
      <c r="K17">
        <v>2.6758361501952628</v>
      </c>
      <c r="L17" s="89"/>
      <c r="O17">
        <v>1.139037169971018</v>
      </c>
      <c r="P17" t="s">
        <v>0</v>
      </c>
    </row>
    <row r="18" spans="4:16" ht="15" thickBot="1" x14ac:dyDescent="0.4">
      <c r="D18" s="123"/>
      <c r="E18" s="14">
        <v>3</v>
      </c>
      <c r="F18" s="14" t="s">
        <v>45</v>
      </c>
      <c r="G18" s="15">
        <v>799094492960</v>
      </c>
      <c r="H18" s="124"/>
      <c r="I18" s="125"/>
      <c r="J18" s="126"/>
      <c r="K18">
        <v>2.1546312923952327</v>
      </c>
      <c r="L18" s="89"/>
      <c r="O18">
        <v>1.2986223983120502</v>
      </c>
      <c r="P18" t="s">
        <v>1</v>
      </c>
    </row>
    <row r="19" spans="4:16" x14ac:dyDescent="0.35">
      <c r="D19" s="92" t="s">
        <v>78</v>
      </c>
      <c r="E19" s="16">
        <v>1</v>
      </c>
      <c r="F19" s="16" t="s">
        <v>8</v>
      </c>
      <c r="G19" s="17">
        <v>528828935089</v>
      </c>
      <c r="H19" s="95">
        <f>SUM(G19:G24)</f>
        <v>3033921720842</v>
      </c>
      <c r="I19" s="98">
        <v>9650</v>
      </c>
      <c r="J19" s="103">
        <f>I19/(H19/1000000000)</f>
        <v>3.180701708191024</v>
      </c>
      <c r="K19">
        <v>1.46417514719082</v>
      </c>
      <c r="L19" s="88">
        <f>I19/((G19/1000000000/K19)+(G20/1000000000/K20)+(G21/1000000000/K21)+(G22/1000000000/K22)+(G23/1000000000/K23)+(G24/1000000000/K24))</f>
        <v>5.7877379560568736</v>
      </c>
      <c r="O19">
        <v>2.6028361372382749</v>
      </c>
      <c r="P19" t="s">
        <v>2</v>
      </c>
    </row>
    <row r="20" spans="4:16" x14ac:dyDescent="0.35">
      <c r="D20" s="93"/>
      <c r="E20" s="12">
        <v>2</v>
      </c>
      <c r="F20" s="12" t="s">
        <v>3</v>
      </c>
      <c r="G20" s="18">
        <v>197935867524</v>
      </c>
      <c r="H20" s="96"/>
      <c r="I20" s="86"/>
      <c r="J20" s="105"/>
      <c r="K20">
        <v>2.0555221546984299</v>
      </c>
      <c r="L20" s="89"/>
      <c r="O20">
        <v>2.0555221546984299</v>
      </c>
      <c r="P20" t="s">
        <v>3</v>
      </c>
    </row>
    <row r="21" spans="4:16" x14ac:dyDescent="0.35">
      <c r="D21" s="93"/>
      <c r="E21" s="12">
        <v>3</v>
      </c>
      <c r="F21" s="12" t="s">
        <v>6</v>
      </c>
      <c r="G21" s="18">
        <v>349230042356</v>
      </c>
      <c r="H21" s="96"/>
      <c r="I21" s="86"/>
      <c r="J21" s="105"/>
      <c r="K21">
        <v>2.5104606485710406</v>
      </c>
      <c r="L21" s="89"/>
      <c r="O21">
        <v>1.580207116353219</v>
      </c>
      <c r="P21" t="s">
        <v>4</v>
      </c>
    </row>
    <row r="22" spans="4:16" x14ac:dyDescent="0.35">
      <c r="D22" s="109"/>
      <c r="E22" s="19">
        <v>4</v>
      </c>
      <c r="F22" s="19" t="s">
        <v>7</v>
      </c>
      <c r="G22" s="18">
        <v>634304301167</v>
      </c>
      <c r="H22" s="96"/>
      <c r="I22" s="86"/>
      <c r="J22" s="105"/>
      <c r="K22">
        <v>1.6124195821158054</v>
      </c>
      <c r="L22" s="89"/>
      <c r="O22">
        <v>2.1920148144061233</v>
      </c>
      <c r="P22" t="s">
        <v>5</v>
      </c>
    </row>
    <row r="23" spans="4:16" x14ac:dyDescent="0.35">
      <c r="D23" s="109"/>
      <c r="E23" s="12">
        <v>5</v>
      </c>
      <c r="F23" s="12" t="s">
        <v>5</v>
      </c>
      <c r="G23" s="18">
        <v>907436705387</v>
      </c>
      <c r="H23" s="96"/>
      <c r="I23" s="86"/>
      <c r="J23" s="105"/>
      <c r="K23">
        <v>2.1920148144061233</v>
      </c>
      <c r="L23" s="89"/>
      <c r="O23">
        <v>2.5104606485710406</v>
      </c>
      <c r="P23" t="s">
        <v>6</v>
      </c>
    </row>
    <row r="24" spans="4:16" ht="15" thickBot="1" x14ac:dyDescent="0.4">
      <c r="D24" s="94"/>
      <c r="E24" s="20">
        <v>6</v>
      </c>
      <c r="F24" s="20" t="s">
        <v>4</v>
      </c>
      <c r="G24" s="21">
        <v>416185869319</v>
      </c>
      <c r="H24" s="97"/>
      <c r="I24" s="99"/>
      <c r="J24" s="104"/>
      <c r="K24">
        <v>1.580207116353219</v>
      </c>
      <c r="L24" s="110"/>
      <c r="O24">
        <v>1.6124195821158054</v>
      </c>
      <c r="P24" t="s">
        <v>7</v>
      </c>
    </row>
    <row r="25" spans="4:16" x14ac:dyDescent="0.35">
      <c r="D25" s="92" t="s">
        <v>79</v>
      </c>
      <c r="E25" s="22">
        <v>1</v>
      </c>
      <c r="F25" s="22" t="s">
        <v>15</v>
      </c>
      <c r="G25" s="11">
        <v>85762263121</v>
      </c>
      <c r="H25" s="111">
        <f>SUM(G25:G33)</f>
        <v>1241193071612</v>
      </c>
      <c r="I25" s="114">
        <v>8050</v>
      </c>
      <c r="J25" s="117">
        <f>I25/(H25/1000000000)</f>
        <v>6.4856952428400678</v>
      </c>
      <c r="K25">
        <v>1.5064420673134722</v>
      </c>
      <c r="L25" s="90">
        <f>I25/((G25/1000000000/K25)+(G26/1000000000/K26)+(G27/1000000000/K27)+(G28/1000000000/K28)+(G29/1000000000/K29)+(G30/1000000000/K30)+(G31/1000000000/K31)+(G32/1000000000/K32)+(G33/1000000000/K33))</f>
        <v>9.8424912286349393</v>
      </c>
      <c r="O25">
        <v>1.46417514719082</v>
      </c>
      <c r="P25" t="s">
        <v>8</v>
      </c>
    </row>
    <row r="26" spans="4:16" x14ac:dyDescent="0.35">
      <c r="D26" s="93"/>
      <c r="E26" s="23">
        <v>2</v>
      </c>
      <c r="F26" s="23" t="s">
        <v>16</v>
      </c>
      <c r="G26" s="24">
        <v>170110679749</v>
      </c>
      <c r="H26" s="112"/>
      <c r="I26" s="115"/>
      <c r="J26" s="87"/>
      <c r="K26">
        <v>1.6971986060016175</v>
      </c>
      <c r="L26" s="106"/>
      <c r="O26">
        <v>3.3295503696016815</v>
      </c>
      <c r="P26" t="s">
        <v>9</v>
      </c>
    </row>
    <row r="27" spans="4:16" x14ac:dyDescent="0.35">
      <c r="D27" s="93"/>
      <c r="E27" s="12">
        <v>3</v>
      </c>
      <c r="F27" s="12" t="s">
        <v>23</v>
      </c>
      <c r="G27" s="24">
        <v>145000257157</v>
      </c>
      <c r="H27" s="112"/>
      <c r="I27" s="115"/>
      <c r="J27" s="87"/>
      <c r="K27">
        <v>1.4764791474795391</v>
      </c>
      <c r="L27" s="106"/>
      <c r="O27">
        <v>3.9234601044112094</v>
      </c>
      <c r="P27" t="s">
        <v>10</v>
      </c>
    </row>
    <row r="28" spans="4:16" x14ac:dyDescent="0.35">
      <c r="D28" s="93"/>
      <c r="E28" s="12">
        <v>4</v>
      </c>
      <c r="F28" s="12" t="s">
        <v>17</v>
      </c>
      <c r="G28" s="13">
        <v>107364702506</v>
      </c>
      <c r="H28" s="112"/>
      <c r="I28" s="115"/>
      <c r="J28" s="87"/>
      <c r="K28">
        <v>1.5448518421080328</v>
      </c>
      <c r="L28" s="106"/>
      <c r="O28">
        <v>2.5500705174989893</v>
      </c>
      <c r="P28" t="s">
        <v>11</v>
      </c>
    </row>
    <row r="29" spans="4:16" x14ac:dyDescent="0.35">
      <c r="D29" s="93"/>
      <c r="E29" s="23">
        <v>5</v>
      </c>
      <c r="F29" s="23" t="s">
        <v>18</v>
      </c>
      <c r="G29" s="13">
        <v>118960836281</v>
      </c>
      <c r="H29" s="112"/>
      <c r="I29" s="115"/>
      <c r="J29" s="87"/>
      <c r="K29">
        <v>1.5754430208457504</v>
      </c>
      <c r="L29" s="106"/>
      <c r="O29">
        <v>3.7037613058944641</v>
      </c>
      <c r="P29" t="s">
        <v>12</v>
      </c>
    </row>
    <row r="30" spans="4:16" x14ac:dyDescent="0.35">
      <c r="D30" s="93"/>
      <c r="E30" s="12">
        <v>6</v>
      </c>
      <c r="F30" s="12" t="s">
        <v>19</v>
      </c>
      <c r="G30" s="13">
        <v>161461896947</v>
      </c>
      <c r="H30" s="112"/>
      <c r="I30" s="115"/>
      <c r="J30" s="87"/>
      <c r="K30">
        <v>1.4752396712321538</v>
      </c>
      <c r="L30" s="106"/>
      <c r="O30">
        <v>4.6932572055034871</v>
      </c>
      <c r="P30" t="s">
        <v>13</v>
      </c>
    </row>
    <row r="31" spans="4:16" x14ac:dyDescent="0.35">
      <c r="D31" s="93"/>
      <c r="E31" s="23">
        <v>7</v>
      </c>
      <c r="F31" s="23" t="s">
        <v>20</v>
      </c>
      <c r="G31" s="13">
        <v>203545611460</v>
      </c>
      <c r="H31" s="112"/>
      <c r="I31" s="115"/>
      <c r="J31" s="87"/>
      <c r="K31">
        <v>1.2653601429825334</v>
      </c>
      <c r="L31" s="106"/>
      <c r="O31">
        <v>4.4546409760999444</v>
      </c>
      <c r="P31" t="s">
        <v>14</v>
      </c>
    </row>
    <row r="32" spans="4:16" x14ac:dyDescent="0.35">
      <c r="D32" s="93"/>
      <c r="E32" s="23">
        <v>8</v>
      </c>
      <c r="F32" s="23" t="s">
        <v>21</v>
      </c>
      <c r="G32" s="24">
        <v>183165290444</v>
      </c>
      <c r="H32" s="112"/>
      <c r="I32" s="115"/>
      <c r="J32" s="87"/>
      <c r="K32">
        <v>1.6769503666637418</v>
      </c>
      <c r="L32" s="106"/>
      <c r="O32">
        <v>1.5064420673134722</v>
      </c>
      <c r="P32" t="s">
        <v>15</v>
      </c>
    </row>
    <row r="33" spans="4:16" ht="15" thickBot="1" x14ac:dyDescent="0.4">
      <c r="D33" s="94"/>
      <c r="E33" s="25">
        <v>9</v>
      </c>
      <c r="F33" s="25" t="s">
        <v>22</v>
      </c>
      <c r="G33" s="26">
        <v>65821533947</v>
      </c>
      <c r="H33" s="113"/>
      <c r="I33" s="116"/>
      <c r="J33" s="118"/>
      <c r="K33">
        <v>1.7333235337665016</v>
      </c>
      <c r="L33" s="91"/>
      <c r="O33">
        <v>1.6971986060016175</v>
      </c>
      <c r="P33" t="s">
        <v>16</v>
      </c>
    </row>
    <row r="34" spans="4:16" ht="19" thickBot="1" x14ac:dyDescent="0.4">
      <c r="D34" s="27" t="s">
        <v>80</v>
      </c>
      <c r="E34" s="28">
        <v>1</v>
      </c>
      <c r="F34" s="28" t="s">
        <v>39</v>
      </c>
      <c r="G34" s="29">
        <v>286763190074</v>
      </c>
      <c r="H34" s="29">
        <v>286763190074</v>
      </c>
      <c r="I34" s="30">
        <v>9120</v>
      </c>
      <c r="J34" s="31">
        <f>I34/(H34/1000000000)</f>
        <v>31.803245031716099</v>
      </c>
      <c r="K34">
        <v>0.47477168398228403</v>
      </c>
      <c r="L34" s="32">
        <f>I34/((G34/1000000000/K34))</f>
        <v>15.099280199809058</v>
      </c>
      <c r="O34">
        <v>1.5448518421080328</v>
      </c>
      <c r="P34" t="s">
        <v>17</v>
      </c>
    </row>
    <row r="35" spans="4:16" x14ac:dyDescent="0.35">
      <c r="D35" s="92" t="s">
        <v>81</v>
      </c>
      <c r="E35" s="16">
        <v>1</v>
      </c>
      <c r="F35" s="16" t="s">
        <v>25</v>
      </c>
      <c r="G35" s="17">
        <v>266743806875</v>
      </c>
      <c r="H35" s="95">
        <f>SUM(G35:G39)</f>
        <v>1991041526174</v>
      </c>
      <c r="I35" s="98">
        <v>10490</v>
      </c>
      <c r="J35" s="103">
        <f>I35/(H35/1000000000)</f>
        <v>5.2685993044844528</v>
      </c>
      <c r="K35">
        <v>1.7757751498989944</v>
      </c>
      <c r="L35" s="90">
        <f>I35/((G35/1000000000/K35)+(G36/1000000000/K36)+(G37/1000000000/K37)+(G37/1000000000/K37)+(G38/1000000000/K38)+(G39/1000000000/K39))</f>
        <v>8.3658793679011296</v>
      </c>
      <c r="O35">
        <v>1.5754430208457504</v>
      </c>
      <c r="P35" t="s">
        <v>18</v>
      </c>
    </row>
    <row r="36" spans="4:16" x14ac:dyDescent="0.35">
      <c r="D36" s="93"/>
      <c r="E36" s="12">
        <v>2</v>
      </c>
      <c r="F36" s="12" t="s">
        <v>26</v>
      </c>
      <c r="G36" s="18">
        <v>716198135199</v>
      </c>
      <c r="H36" s="96"/>
      <c r="I36" s="86"/>
      <c r="J36" s="105"/>
      <c r="K36">
        <v>1.8634589832352817</v>
      </c>
      <c r="L36" s="106"/>
      <c r="O36">
        <v>1.4752396712321538</v>
      </c>
      <c r="P36" t="s">
        <v>19</v>
      </c>
    </row>
    <row r="37" spans="4:16" x14ac:dyDescent="0.35">
      <c r="D37" s="93"/>
      <c r="E37" s="12">
        <v>3</v>
      </c>
      <c r="F37" s="12" t="s">
        <v>27</v>
      </c>
      <c r="G37" s="18">
        <v>350698994773</v>
      </c>
      <c r="H37" s="96"/>
      <c r="I37" s="86"/>
      <c r="J37" s="105"/>
      <c r="K37">
        <v>1.8493042167229787</v>
      </c>
      <c r="L37" s="106"/>
      <c r="O37">
        <v>1.2653601429825334</v>
      </c>
      <c r="P37" t="s">
        <v>20</v>
      </c>
    </row>
    <row r="38" spans="4:16" x14ac:dyDescent="0.35">
      <c r="D38" s="93"/>
      <c r="E38" s="12">
        <v>4</v>
      </c>
      <c r="F38" s="12" t="s">
        <v>28</v>
      </c>
      <c r="G38" s="18">
        <v>269619527680</v>
      </c>
      <c r="H38" s="96"/>
      <c r="I38" s="86"/>
      <c r="J38" s="105"/>
      <c r="K38">
        <v>1.8669353914923168</v>
      </c>
      <c r="L38" s="106"/>
      <c r="O38">
        <v>1.6769503666637418</v>
      </c>
      <c r="P38" t="s">
        <v>21</v>
      </c>
    </row>
    <row r="39" spans="4:16" ht="15" thickBot="1" x14ac:dyDescent="0.4">
      <c r="D39" s="94"/>
      <c r="E39" s="33">
        <v>5</v>
      </c>
      <c r="F39" s="33" t="s">
        <v>29</v>
      </c>
      <c r="G39" s="21">
        <v>387781061647</v>
      </c>
      <c r="H39" s="97"/>
      <c r="I39" s="99"/>
      <c r="J39" s="104"/>
      <c r="K39">
        <v>1.9819402301701641</v>
      </c>
      <c r="L39" s="91"/>
      <c r="O39">
        <v>1.7333235337665016</v>
      </c>
      <c r="P39" t="s">
        <v>22</v>
      </c>
    </row>
    <row r="40" spans="4:16" x14ac:dyDescent="0.35">
      <c r="D40" s="92" t="s">
        <v>82</v>
      </c>
      <c r="E40" s="16">
        <v>1</v>
      </c>
      <c r="F40" s="16" t="s">
        <v>34</v>
      </c>
      <c r="G40" s="17">
        <v>1225711258147</v>
      </c>
      <c r="H40" s="107">
        <f>SUM(G40:G41)</f>
        <v>3799491209371</v>
      </c>
      <c r="I40" s="98">
        <v>9330</v>
      </c>
      <c r="J40" s="103">
        <f>I40/(H40/1000000000)</f>
        <v>2.4555919426760742</v>
      </c>
      <c r="K40">
        <v>4.6375061862771689</v>
      </c>
      <c r="L40" s="90">
        <f>I40/((G40/1000000000/K40)+(G41/1000000000/K41))</f>
        <v>10.213300120341547</v>
      </c>
      <c r="O40">
        <v>1.4764791474795391</v>
      </c>
      <c r="P40" t="s">
        <v>23</v>
      </c>
    </row>
    <row r="41" spans="4:16" ht="15" thickBot="1" x14ac:dyDescent="0.4">
      <c r="D41" s="94"/>
      <c r="E41" s="33">
        <v>2</v>
      </c>
      <c r="F41" s="33" t="s">
        <v>35</v>
      </c>
      <c r="G41" s="21">
        <v>2573779951224</v>
      </c>
      <c r="H41" s="108"/>
      <c r="I41" s="99"/>
      <c r="J41" s="104"/>
      <c r="K41">
        <v>3.9644752013263345</v>
      </c>
      <c r="L41" s="91"/>
      <c r="O41">
        <v>2.3272713484205312</v>
      </c>
      <c r="P41" t="s">
        <v>24</v>
      </c>
    </row>
    <row r="42" spans="4:16" ht="19" thickBot="1" x14ac:dyDescent="0.4">
      <c r="D42" s="27" t="s">
        <v>83</v>
      </c>
      <c r="E42" s="28">
        <v>1</v>
      </c>
      <c r="F42" s="28" t="s">
        <v>47</v>
      </c>
      <c r="G42" s="29">
        <v>2870324786576</v>
      </c>
      <c r="H42" s="29">
        <v>2870324786576</v>
      </c>
      <c r="I42" s="30">
        <v>12100</v>
      </c>
      <c r="J42" s="31">
        <f>I42/(H42/1000000000)</f>
        <v>4.2155508173115299</v>
      </c>
      <c r="K42">
        <v>2.0876279728531064</v>
      </c>
      <c r="L42" s="32">
        <f>I42/((G42/1000000000/K42))</f>
        <v>8.8005018072033252</v>
      </c>
      <c r="O42">
        <v>1.7757751498989944</v>
      </c>
      <c r="P42" t="s">
        <v>25</v>
      </c>
    </row>
    <row r="43" spans="4:16" ht="19" thickBot="1" x14ac:dyDescent="0.4">
      <c r="D43" s="27" t="s">
        <v>84</v>
      </c>
      <c r="E43" s="28">
        <v>1</v>
      </c>
      <c r="F43" s="28" t="s">
        <v>38</v>
      </c>
      <c r="G43" s="29">
        <v>1228470882964</v>
      </c>
      <c r="H43" s="29">
        <v>1228470882964</v>
      </c>
      <c r="I43" s="30">
        <v>20720</v>
      </c>
      <c r="J43" s="31">
        <f>I43/(H43/1000000000)</f>
        <v>16.866496623841584</v>
      </c>
      <c r="K43">
        <v>0.84013040825132745</v>
      </c>
      <c r="L43" s="32">
        <f>I43/((G43/1000000000/K43))</f>
        <v>14.170056694357669</v>
      </c>
      <c r="O43">
        <v>1.8634589832352817</v>
      </c>
      <c r="P43" t="s">
        <v>26</v>
      </c>
    </row>
    <row r="44" spans="4:16" x14ac:dyDescent="0.35">
      <c r="D44" s="92" t="s">
        <v>85</v>
      </c>
      <c r="E44" s="16">
        <v>1</v>
      </c>
      <c r="F44" s="16" t="s">
        <v>31</v>
      </c>
      <c r="G44" s="17">
        <v>598424479704</v>
      </c>
      <c r="H44" s="95">
        <f>SUM(G44:G46)</f>
        <v>5665833559406</v>
      </c>
      <c r="I44" s="98">
        <v>22130</v>
      </c>
      <c r="J44" s="100">
        <f>I44/(H44/1000000000)</f>
        <v>3.9058683542267851</v>
      </c>
      <c r="K44">
        <v>3.0078290495383633</v>
      </c>
      <c r="L44" s="88">
        <f>I44/((G44/1000000000/K44)+(G45/1000000000/K45)+(G46/1000000000/K46))</f>
        <v>14.13700111477592</v>
      </c>
      <c r="O44">
        <v>1.8493042167229787</v>
      </c>
      <c r="P44" t="s">
        <v>27</v>
      </c>
    </row>
    <row r="45" spans="4:16" x14ac:dyDescent="0.35">
      <c r="D45" s="93"/>
      <c r="E45" s="19">
        <v>2</v>
      </c>
      <c r="F45" s="19" t="s">
        <v>32</v>
      </c>
      <c r="G45" s="18">
        <v>499395511962</v>
      </c>
      <c r="H45" s="96"/>
      <c r="I45" s="86"/>
      <c r="J45" s="101"/>
      <c r="K45">
        <v>3.5263552868778101</v>
      </c>
      <c r="L45" s="89"/>
      <c r="O45">
        <v>1.8669353914923168</v>
      </c>
      <c r="P45" t="s">
        <v>28</v>
      </c>
    </row>
    <row r="46" spans="4:16" ht="15" thickBot="1" x14ac:dyDescent="0.4">
      <c r="D46" s="94"/>
      <c r="E46" s="36">
        <v>3</v>
      </c>
      <c r="F46" s="36" t="s">
        <v>33</v>
      </c>
      <c r="G46" s="21">
        <v>4568013567740</v>
      </c>
      <c r="H46" s="97"/>
      <c r="I46" s="99"/>
      <c r="J46" s="102"/>
      <c r="K46">
        <v>3.729532608164551</v>
      </c>
      <c r="L46" s="89"/>
      <c r="O46">
        <v>1.9819402301701641</v>
      </c>
      <c r="P46" t="s">
        <v>29</v>
      </c>
    </row>
    <row r="47" spans="4:16" ht="19" thickBot="1" x14ac:dyDescent="0.4">
      <c r="D47" s="27" t="s">
        <v>86</v>
      </c>
      <c r="E47" s="28">
        <v>1</v>
      </c>
      <c r="F47" s="28" t="s">
        <v>42</v>
      </c>
      <c r="G47" s="29">
        <v>596700550884</v>
      </c>
      <c r="H47" s="29">
        <v>596700550884</v>
      </c>
      <c r="I47" s="30">
        <v>6250</v>
      </c>
      <c r="J47" s="31">
        <f>I47/(H47/1000000000)</f>
        <v>10.474265510130248</v>
      </c>
      <c r="K47">
        <v>0.81455913331975505</v>
      </c>
      <c r="L47" s="32">
        <f>I47/((G47/1000000000/K47))</f>
        <v>8.5319086360926963</v>
      </c>
      <c r="O47">
        <v>2.2030377208501815</v>
      </c>
      <c r="P47" t="s">
        <v>30</v>
      </c>
    </row>
    <row r="48" spans="4:16" x14ac:dyDescent="0.35">
      <c r="D48" s="92" t="s">
        <v>87</v>
      </c>
      <c r="E48" s="16">
        <v>1</v>
      </c>
      <c r="F48" s="16" t="s">
        <v>1</v>
      </c>
      <c r="G48" s="17">
        <v>719326249157</v>
      </c>
      <c r="H48" s="95">
        <f>SUM(G48:G49)</f>
        <v>1065237477766</v>
      </c>
      <c r="I48" s="98">
        <v>7020</v>
      </c>
      <c r="J48" s="103">
        <f>I48/(H48/1000000000)</f>
        <v>6.5900798146177113</v>
      </c>
      <c r="K48">
        <v>1.2986223983120502</v>
      </c>
      <c r="L48" s="90">
        <f>I48/((G48/1000000000/K48)+(G49/1000000000/K49))</f>
        <v>8.1856127862846524</v>
      </c>
      <c r="O48">
        <v>3.0078290495383633</v>
      </c>
      <c r="P48" t="s">
        <v>31</v>
      </c>
    </row>
    <row r="49" spans="4:16" ht="15" thickBot="1" x14ac:dyDescent="0.4">
      <c r="D49" s="94"/>
      <c r="E49" s="33">
        <v>2</v>
      </c>
      <c r="F49" s="33" t="s">
        <v>0</v>
      </c>
      <c r="G49" s="21">
        <v>345911228609</v>
      </c>
      <c r="H49" s="97"/>
      <c r="I49" s="99"/>
      <c r="J49" s="104"/>
      <c r="K49">
        <v>1.13903716997102</v>
      </c>
      <c r="L49" s="91"/>
      <c r="O49">
        <v>3.5263552868778101</v>
      </c>
      <c r="P49" t="s">
        <v>32</v>
      </c>
    </row>
    <row r="50" spans="4:16" ht="19" thickBot="1" x14ac:dyDescent="0.4">
      <c r="D50" s="37" t="s">
        <v>88</v>
      </c>
      <c r="E50" s="38">
        <v>1</v>
      </c>
      <c r="F50" s="38" t="s">
        <v>53</v>
      </c>
      <c r="G50" s="39">
        <v>1012616257524</v>
      </c>
      <c r="H50" s="39">
        <v>1012616257524</v>
      </c>
      <c r="I50" s="40">
        <v>6900</v>
      </c>
      <c r="J50" s="41">
        <f>I50/(H50/1000000000)</f>
        <v>6.8140324123094214</v>
      </c>
      <c r="K50">
        <v>1.693175255264036</v>
      </c>
      <c r="L50" s="32">
        <f>I50/((G50/1000000000/K50))</f>
        <v>11.53735106908942</v>
      </c>
      <c r="O50">
        <v>3.729532608164551</v>
      </c>
      <c r="P50" t="s">
        <v>33</v>
      </c>
    </row>
    <row r="51" spans="4:16" ht="18.5" x14ac:dyDescent="0.45">
      <c r="D51" s="42" t="s">
        <v>89</v>
      </c>
      <c r="E51" s="80"/>
      <c r="F51" s="81"/>
      <c r="G51" s="81"/>
      <c r="H51" s="81"/>
      <c r="I51" s="81"/>
      <c r="J51" s="81"/>
      <c r="K51" s="82"/>
      <c r="L51" s="43">
        <f>GEOMEAN(L16:L50)</f>
        <v>9.8019087211964617</v>
      </c>
      <c r="O51">
        <v>4.6375061862771689</v>
      </c>
      <c r="P51" t="s">
        <v>34</v>
      </c>
    </row>
    <row r="52" spans="4:16" ht="21.5" thickBot="1" x14ac:dyDescent="0.55000000000000004">
      <c r="D52" s="44" t="s">
        <v>90</v>
      </c>
      <c r="E52" s="83"/>
      <c r="F52" s="83"/>
      <c r="G52" s="83"/>
      <c r="H52" s="83"/>
      <c r="I52" s="83"/>
      <c r="J52" s="83"/>
      <c r="K52" s="83"/>
      <c r="L52" s="83"/>
      <c r="O52">
        <v>3.9644752013263345</v>
      </c>
      <c r="P52" t="s">
        <v>35</v>
      </c>
    </row>
    <row r="53" spans="4:16" ht="19" thickBot="1" x14ac:dyDescent="0.4">
      <c r="D53" s="45" t="s">
        <v>91</v>
      </c>
      <c r="E53" s="12">
        <v>1</v>
      </c>
      <c r="F53" s="12" t="s">
        <v>2</v>
      </c>
      <c r="G53" s="18">
        <v>1662419839883</v>
      </c>
      <c r="H53" s="18">
        <v>1662419839883</v>
      </c>
      <c r="I53" s="46">
        <v>13590</v>
      </c>
      <c r="J53" s="47">
        <f>I53/(H53/1000000000)</f>
        <v>8.1748302528418186</v>
      </c>
      <c r="K53">
        <v>2.6028361372382749</v>
      </c>
      <c r="L53" s="32">
        <f>I53/((G53/1000000000/K53))</f>
        <v>21.27774359788539</v>
      </c>
      <c r="O53">
        <v>1.8168449362881482</v>
      </c>
      <c r="P53" t="s">
        <v>36</v>
      </c>
    </row>
    <row r="54" spans="4:16" x14ac:dyDescent="0.35">
      <c r="D54" s="84" t="s">
        <v>92</v>
      </c>
      <c r="E54" s="12">
        <v>1</v>
      </c>
      <c r="F54" s="12" t="s">
        <v>12</v>
      </c>
      <c r="G54" s="18">
        <v>1368261277380</v>
      </c>
      <c r="H54" s="85">
        <f>SUM(G54:G56)</f>
        <v>6812176292745</v>
      </c>
      <c r="I54" s="86">
        <v>19580</v>
      </c>
      <c r="J54" s="87">
        <f>I54/(H54/1000000000)</f>
        <v>2.874265015844172</v>
      </c>
      <c r="K54">
        <v>3.7037613058944641</v>
      </c>
      <c r="L54" s="88">
        <f>I54/((G54/1000000000/K54)+(G55/1000000000/K55)+(G56/1000000000/K56))</f>
        <v>12.400705612542168</v>
      </c>
      <c r="O54">
        <v>2.017048181635464</v>
      </c>
      <c r="P54" t="s">
        <v>37</v>
      </c>
    </row>
    <row r="55" spans="4:16" x14ac:dyDescent="0.35">
      <c r="D55" s="84"/>
      <c r="E55" s="12">
        <v>2</v>
      </c>
      <c r="F55" s="12" t="s">
        <v>13</v>
      </c>
      <c r="G55" s="18">
        <v>1100427239527</v>
      </c>
      <c r="H55" s="85"/>
      <c r="I55" s="86"/>
      <c r="J55" s="87"/>
      <c r="K55">
        <v>4.6932572055034871</v>
      </c>
      <c r="L55" s="89"/>
      <c r="O55">
        <v>0.84013040825132745</v>
      </c>
      <c r="P55" t="s">
        <v>38</v>
      </c>
    </row>
    <row r="56" spans="4:16" ht="15" thickBot="1" x14ac:dyDescent="0.4">
      <c r="D56" s="84"/>
      <c r="E56" s="19">
        <v>3</v>
      </c>
      <c r="F56" s="19" t="s">
        <v>14</v>
      </c>
      <c r="G56" s="18">
        <v>4343487775838</v>
      </c>
      <c r="H56" s="85"/>
      <c r="I56" s="86"/>
      <c r="J56" s="87"/>
      <c r="K56">
        <v>4.4546409760999444</v>
      </c>
      <c r="L56" s="89"/>
      <c r="O56">
        <v>0.47477168398228403</v>
      </c>
      <c r="P56" t="s">
        <v>39</v>
      </c>
    </row>
    <row r="57" spans="4:16" ht="19" thickBot="1" x14ac:dyDescent="0.4">
      <c r="D57" s="45" t="s">
        <v>93</v>
      </c>
      <c r="E57" s="12">
        <v>1</v>
      </c>
      <c r="F57" s="50" t="s">
        <v>40</v>
      </c>
      <c r="G57" s="18">
        <v>904639118622</v>
      </c>
      <c r="H57" s="18">
        <v>904639118622</v>
      </c>
      <c r="I57" s="51">
        <v>9180</v>
      </c>
      <c r="J57" s="47">
        <f>I57/(H57/1000000000)</f>
        <v>10.147692942997558</v>
      </c>
      <c r="K57">
        <v>0.92311180238732182</v>
      </c>
      <c r="L57" s="32">
        <f>I57/((G57/1000000000/K57))</f>
        <v>9.367455122683582</v>
      </c>
      <c r="O57">
        <v>0.92311180238732182</v>
      </c>
      <c r="P57" t="s">
        <v>40</v>
      </c>
    </row>
    <row r="58" spans="4:16" ht="19" thickBot="1" x14ac:dyDescent="0.4">
      <c r="D58" s="45" t="s">
        <v>94</v>
      </c>
      <c r="E58" s="12">
        <v>1</v>
      </c>
      <c r="F58" s="12" t="s">
        <v>54</v>
      </c>
      <c r="G58" s="18">
        <v>1550802777157</v>
      </c>
      <c r="H58" s="18">
        <v>1550802777157</v>
      </c>
      <c r="I58" s="51">
        <v>9100</v>
      </c>
      <c r="J58" s="47">
        <f t="shared" ref="J58:J64" si="0">I58/(H58/1000000000)</f>
        <v>5.8679286199645073</v>
      </c>
      <c r="K58">
        <v>2.2413070571576323</v>
      </c>
      <c r="L58" s="32">
        <f t="shared" ref="L58:L63" si="1">I58/((G58/1000000000/K58))</f>
        <v>13.151829826823695</v>
      </c>
      <c r="O58">
        <v>2.7430372908110603</v>
      </c>
      <c r="P58" t="s">
        <v>41</v>
      </c>
    </row>
    <row r="59" spans="4:16" ht="19" thickBot="1" x14ac:dyDescent="0.4">
      <c r="D59" s="45" t="s">
        <v>95</v>
      </c>
      <c r="E59" s="12">
        <v>1</v>
      </c>
      <c r="F59" s="12" t="s">
        <v>30</v>
      </c>
      <c r="G59" s="18">
        <v>1503904010927</v>
      </c>
      <c r="H59" s="18">
        <v>1503904010927</v>
      </c>
      <c r="I59" s="51">
        <v>7140</v>
      </c>
      <c r="J59" s="47">
        <f t="shared" si="0"/>
        <v>4.7476434321090313</v>
      </c>
      <c r="K59">
        <v>2.2030377208501815</v>
      </c>
      <c r="L59" s="32">
        <f t="shared" si="1"/>
        <v>10.459237566082813</v>
      </c>
      <c r="O59">
        <v>0.81455913331975505</v>
      </c>
      <c r="P59" t="s">
        <v>42</v>
      </c>
    </row>
    <row r="60" spans="4:16" ht="19" thickBot="1" x14ac:dyDescent="0.4">
      <c r="D60" s="45" t="s">
        <v>96</v>
      </c>
      <c r="E60" s="12">
        <v>1</v>
      </c>
      <c r="F60" s="12" t="s">
        <v>9</v>
      </c>
      <c r="G60" s="18">
        <v>3222499431329</v>
      </c>
      <c r="H60" s="18">
        <v>3222499431329</v>
      </c>
      <c r="I60" s="51">
        <v>11950</v>
      </c>
      <c r="J60" s="47">
        <f t="shared" si="0"/>
        <v>3.7083016629336276</v>
      </c>
      <c r="K60">
        <v>3.3295503696016815</v>
      </c>
      <c r="L60" s="32">
        <f t="shared" si="1"/>
        <v>12.34697717241519</v>
      </c>
      <c r="O60">
        <v>1.7962373875429771</v>
      </c>
      <c r="P60" t="s">
        <v>43</v>
      </c>
    </row>
    <row r="61" spans="4:16" ht="19" thickBot="1" x14ac:dyDescent="0.4">
      <c r="D61" s="45" t="s">
        <v>97</v>
      </c>
      <c r="E61" s="12">
        <v>1</v>
      </c>
      <c r="F61" s="12" t="s">
        <v>37</v>
      </c>
      <c r="G61" s="18">
        <v>1869881307149</v>
      </c>
      <c r="H61" s="18">
        <v>1869881307149</v>
      </c>
      <c r="I61" s="51">
        <v>9400</v>
      </c>
      <c r="J61" s="47">
        <f t="shared" si="0"/>
        <v>5.0270570458464769</v>
      </c>
      <c r="K61">
        <v>2.017048181635464</v>
      </c>
      <c r="L61" s="32">
        <f t="shared" si="1"/>
        <v>10.139816273302383</v>
      </c>
      <c r="O61">
        <v>2.6758361501952628</v>
      </c>
      <c r="P61" t="s">
        <v>44</v>
      </c>
    </row>
    <row r="62" spans="4:16" ht="19" thickBot="1" x14ac:dyDescent="0.4">
      <c r="D62" s="45" t="s">
        <v>98</v>
      </c>
      <c r="E62" s="12">
        <v>1</v>
      </c>
      <c r="F62" s="12" t="s">
        <v>41</v>
      </c>
      <c r="G62" s="18">
        <v>1763396848950</v>
      </c>
      <c r="H62" s="18">
        <v>1763396848950</v>
      </c>
      <c r="I62" s="51">
        <v>8020</v>
      </c>
      <c r="J62" s="47">
        <f t="shared" si="0"/>
        <v>4.5480403374744842</v>
      </c>
      <c r="K62">
        <v>2.7430372908110603</v>
      </c>
      <c r="L62" s="32">
        <f t="shared" si="1"/>
        <v>12.475444245805429</v>
      </c>
      <c r="O62">
        <v>2.1546312923952327</v>
      </c>
      <c r="P62" t="s">
        <v>45</v>
      </c>
    </row>
    <row r="63" spans="4:16" ht="19" thickBot="1" x14ac:dyDescent="0.4">
      <c r="D63" s="45" t="s">
        <v>99</v>
      </c>
      <c r="E63" s="12">
        <v>1</v>
      </c>
      <c r="F63" s="12" t="s">
        <v>11</v>
      </c>
      <c r="G63" s="18">
        <v>2044260845958</v>
      </c>
      <c r="H63" s="18">
        <v>2044260845958</v>
      </c>
      <c r="I63" s="51">
        <v>11440</v>
      </c>
      <c r="J63" s="47">
        <f t="shared" si="0"/>
        <v>5.5961547287958178</v>
      </c>
      <c r="K63">
        <v>2.5500705174989893</v>
      </c>
      <c r="L63" s="32">
        <f t="shared" si="1"/>
        <v>14.270589185264766</v>
      </c>
      <c r="O63">
        <v>2.2605262869689651</v>
      </c>
      <c r="P63" t="s">
        <v>46</v>
      </c>
    </row>
    <row r="64" spans="4:16" x14ac:dyDescent="0.35">
      <c r="D64" s="84" t="s">
        <v>100</v>
      </c>
      <c r="E64" s="52">
        <v>1</v>
      </c>
      <c r="F64" s="19" t="s">
        <v>48</v>
      </c>
      <c r="G64" s="18">
        <v>350868254623</v>
      </c>
      <c r="H64" s="85">
        <f>SUM(G64:G65)</f>
        <v>702207404631</v>
      </c>
      <c r="I64" s="83">
        <v>8340</v>
      </c>
      <c r="J64" s="87">
        <f t="shared" si="0"/>
        <v>11.876832891533736</v>
      </c>
      <c r="K64">
        <v>1.161593432638091</v>
      </c>
      <c r="L64" s="90">
        <f>I64/((G64/1000000000/K64)+(G65/1000000000/K65))</f>
        <v>12.881572433915776</v>
      </c>
      <c r="O64">
        <v>2.0876279728531064</v>
      </c>
      <c r="P64" t="s">
        <v>47</v>
      </c>
    </row>
    <row r="65" spans="1:16" ht="15" thickBot="1" x14ac:dyDescent="0.4">
      <c r="D65" s="84"/>
      <c r="E65" s="53">
        <v>2</v>
      </c>
      <c r="F65" s="12" t="s">
        <v>49</v>
      </c>
      <c r="G65" s="18">
        <v>351339150008</v>
      </c>
      <c r="H65" s="85"/>
      <c r="I65" s="83"/>
      <c r="J65" s="87"/>
      <c r="K65">
        <v>1.0172575033647901</v>
      </c>
      <c r="L65" s="91"/>
      <c r="O65">
        <v>1.161593432638091</v>
      </c>
      <c r="P65" t="s">
        <v>48</v>
      </c>
    </row>
    <row r="66" spans="1:16" ht="19" thickBot="1" x14ac:dyDescent="0.4">
      <c r="D66" s="45" t="s">
        <v>101</v>
      </c>
      <c r="E66" s="12">
        <v>1</v>
      </c>
      <c r="F66" s="12" t="s">
        <v>46</v>
      </c>
      <c r="G66" s="18">
        <v>1192880148868</v>
      </c>
      <c r="H66" s="18">
        <v>1192880148868</v>
      </c>
      <c r="I66" s="51">
        <v>5320</v>
      </c>
      <c r="J66" s="47">
        <f t="shared" ref="J66:J72" si="2">I66/(H66/1000000000)</f>
        <v>4.4597942258059087</v>
      </c>
      <c r="K66">
        <v>2.2605262869689651</v>
      </c>
      <c r="L66" s="32">
        <f t="shared" ref="L66:L72" si="3">I66/((G66/1000000000/K66))</f>
        <v>10.081482081906662</v>
      </c>
      <c r="O66">
        <v>1.0172575033647901</v>
      </c>
      <c r="P66" t="s">
        <v>49</v>
      </c>
    </row>
    <row r="67" spans="1:16" ht="19" thickBot="1" x14ac:dyDescent="0.4">
      <c r="D67" s="45" t="s">
        <v>102</v>
      </c>
      <c r="E67" s="12">
        <v>1</v>
      </c>
      <c r="F67" s="12" t="s">
        <v>10</v>
      </c>
      <c r="G67" s="18">
        <v>5939693812661</v>
      </c>
      <c r="H67" s="18">
        <v>5939693812661</v>
      </c>
      <c r="I67" s="51">
        <v>8250</v>
      </c>
      <c r="J67" s="47">
        <f t="shared" si="2"/>
        <v>1.3889604852045354</v>
      </c>
      <c r="K67">
        <v>3.9234601044112094</v>
      </c>
      <c r="L67" s="32">
        <f t="shared" si="3"/>
        <v>5.4495310503036309</v>
      </c>
      <c r="O67">
        <v>3.1054729150831855</v>
      </c>
      <c r="P67" t="s">
        <v>50</v>
      </c>
    </row>
    <row r="68" spans="1:16" ht="19" thickBot="1" x14ac:dyDescent="0.4">
      <c r="D68" s="45" t="s">
        <v>103</v>
      </c>
      <c r="E68" s="12">
        <v>1</v>
      </c>
      <c r="F68" s="12" t="s">
        <v>24</v>
      </c>
      <c r="G68" s="18">
        <v>1634221311168</v>
      </c>
      <c r="H68" s="18">
        <v>1634221311168</v>
      </c>
      <c r="I68" s="51">
        <v>10610</v>
      </c>
      <c r="J68" s="47">
        <f t="shared" si="2"/>
        <v>6.492388715954811</v>
      </c>
      <c r="K68">
        <v>2.3272713484205312</v>
      </c>
      <c r="L68" s="32">
        <f t="shared" si="3"/>
        <v>15.109550241450394</v>
      </c>
      <c r="O68">
        <v>2.4690031368540346</v>
      </c>
      <c r="P68" t="s">
        <v>51</v>
      </c>
    </row>
    <row r="69" spans="1:16" ht="19" thickBot="1" x14ac:dyDescent="0.4">
      <c r="A69" s="3"/>
      <c r="B69" s="3"/>
      <c r="C69" s="3"/>
      <c r="D69" s="45" t="s">
        <v>104</v>
      </c>
      <c r="E69" s="12">
        <v>1</v>
      </c>
      <c r="F69" s="12" t="s">
        <v>51</v>
      </c>
      <c r="G69" s="18">
        <v>2364810921309</v>
      </c>
      <c r="H69" s="18">
        <v>2364810921309</v>
      </c>
      <c r="I69" s="51">
        <v>9840</v>
      </c>
      <c r="J69" s="47">
        <f t="shared" si="2"/>
        <v>4.1610092000730603</v>
      </c>
      <c r="K69">
        <v>2.4690031368540346</v>
      </c>
      <c r="L69" s="32">
        <f t="shared" si="3"/>
        <v>10.273544767458883</v>
      </c>
      <c r="O69">
        <v>2.9807916577253883</v>
      </c>
      <c r="P69" t="s">
        <v>52</v>
      </c>
    </row>
    <row r="70" spans="1:16" ht="19" thickBot="1" x14ac:dyDescent="0.4">
      <c r="A70" s="3"/>
      <c r="B70" s="3"/>
      <c r="C70" s="3"/>
      <c r="D70" s="45" t="s">
        <v>105</v>
      </c>
      <c r="E70" s="12">
        <v>1</v>
      </c>
      <c r="F70" s="12" t="s">
        <v>36</v>
      </c>
      <c r="G70" s="18">
        <v>1028842640046</v>
      </c>
      <c r="H70" s="18">
        <v>1028842640046</v>
      </c>
      <c r="I70" s="51">
        <v>13740</v>
      </c>
      <c r="J70" s="47">
        <f t="shared" si="2"/>
        <v>13.354811965594347</v>
      </c>
      <c r="K70">
        <v>1.8168449362881482</v>
      </c>
      <c r="L70" s="32">
        <f t="shared" si="3"/>
        <v>24.263622494770463</v>
      </c>
      <c r="O70">
        <v>1.693175255264036</v>
      </c>
      <c r="P70" t="s">
        <v>53</v>
      </c>
    </row>
    <row r="71" spans="1:16" ht="19" thickBot="1" x14ac:dyDescent="0.4">
      <c r="A71" s="3"/>
      <c r="B71" s="3"/>
      <c r="C71" s="3"/>
      <c r="D71" s="45" t="s">
        <v>106</v>
      </c>
      <c r="E71" s="12">
        <v>1</v>
      </c>
      <c r="F71" s="12" t="s">
        <v>52</v>
      </c>
      <c r="G71" s="18">
        <v>3028162666892</v>
      </c>
      <c r="H71" s="18">
        <v>3028162666892</v>
      </c>
      <c r="I71" s="51">
        <v>11170</v>
      </c>
      <c r="J71" s="47">
        <f t="shared" si="2"/>
        <v>3.6887054061281646</v>
      </c>
      <c r="K71">
        <v>2.9807916577253883</v>
      </c>
      <c r="L71" s="32">
        <f t="shared" si="3"/>
        <v>10.995262302393373</v>
      </c>
      <c r="O71">
        <v>2.2413070571576323</v>
      </c>
      <c r="P71" t="s">
        <v>54</v>
      </c>
    </row>
    <row r="72" spans="1:16" ht="19" thickBot="1" x14ac:dyDescent="0.4">
      <c r="A72" s="3"/>
      <c r="B72" s="3"/>
      <c r="C72" s="3"/>
      <c r="D72" s="45" t="s">
        <v>107</v>
      </c>
      <c r="E72" s="12">
        <v>1</v>
      </c>
      <c r="F72" s="12" t="s">
        <v>50</v>
      </c>
      <c r="G72" s="18">
        <v>3462434706428</v>
      </c>
      <c r="H72" s="18">
        <v>3462434706428</v>
      </c>
      <c r="I72" s="51">
        <v>19490</v>
      </c>
      <c r="J72" s="47">
        <f t="shared" si="2"/>
        <v>5.6289870142004039</v>
      </c>
      <c r="K72">
        <v>3.1054729150831855</v>
      </c>
      <c r="L72" s="32">
        <f t="shared" si="3"/>
        <v>17.480666711954328</v>
      </c>
    </row>
    <row r="73" spans="1:16" ht="18.5" x14ac:dyDescent="0.45">
      <c r="A73" s="3"/>
      <c r="B73" s="3"/>
      <c r="C73" s="3"/>
      <c r="D73" s="42" t="s">
        <v>89</v>
      </c>
      <c r="E73" s="77"/>
      <c r="F73" s="78"/>
      <c r="G73" s="78"/>
      <c r="H73" s="78"/>
      <c r="I73" s="78"/>
      <c r="J73" s="78"/>
      <c r="K73" s="79"/>
      <c r="L73" s="54">
        <f>GEOMEAN(L53:L72)</f>
        <v>12.401584373329502</v>
      </c>
    </row>
    <row r="74" spans="1:16" x14ac:dyDescent="0.35">
      <c r="A74" s="3"/>
      <c r="B74" s="3"/>
      <c r="C74" s="3"/>
    </row>
    <row r="75" spans="1:16" x14ac:dyDescent="0.35">
      <c r="A75" s="3"/>
      <c r="B75" s="3"/>
      <c r="C75" s="3"/>
    </row>
    <row r="76" spans="1:16" x14ac:dyDescent="0.35">
      <c r="A76" s="3"/>
      <c r="B76" s="3"/>
      <c r="C76" s="3"/>
    </row>
    <row r="78" spans="1:16" x14ac:dyDescent="0.35">
      <c r="A78" s="3"/>
      <c r="B78" s="3"/>
      <c r="C78" s="3"/>
      <c r="D78" s="55" t="s">
        <v>108</v>
      </c>
    </row>
    <row r="79" spans="1:16" x14ac:dyDescent="0.35">
      <c r="D79" t="s">
        <v>109</v>
      </c>
    </row>
    <row r="80" spans="1:16" x14ac:dyDescent="0.35">
      <c r="D80" t="s">
        <v>110</v>
      </c>
    </row>
  </sheetData>
  <mergeCells count="50">
    <mergeCell ref="D11:F11"/>
    <mergeCell ref="E15:L15"/>
    <mergeCell ref="D16:D18"/>
    <mergeCell ref="H16:H18"/>
    <mergeCell ref="I16:I18"/>
    <mergeCell ref="J16:J18"/>
    <mergeCell ref="L16:L18"/>
    <mergeCell ref="D25:D33"/>
    <mergeCell ref="H25:H33"/>
    <mergeCell ref="I25:I33"/>
    <mergeCell ref="J25:J33"/>
    <mergeCell ref="L25:L33"/>
    <mergeCell ref="D19:D24"/>
    <mergeCell ref="H19:H24"/>
    <mergeCell ref="I19:I24"/>
    <mergeCell ref="J19:J24"/>
    <mergeCell ref="L19:L24"/>
    <mergeCell ref="D40:D41"/>
    <mergeCell ref="H40:H41"/>
    <mergeCell ref="I40:I41"/>
    <mergeCell ref="J40:J41"/>
    <mergeCell ref="L40:L41"/>
    <mergeCell ref="D35:D39"/>
    <mergeCell ref="H35:H39"/>
    <mergeCell ref="I35:I39"/>
    <mergeCell ref="J35:J39"/>
    <mergeCell ref="L35:L39"/>
    <mergeCell ref="D48:D49"/>
    <mergeCell ref="H48:H49"/>
    <mergeCell ref="I48:I49"/>
    <mergeCell ref="J48:J49"/>
    <mergeCell ref="L48:L49"/>
    <mergeCell ref="D44:D46"/>
    <mergeCell ref="H44:H46"/>
    <mergeCell ref="I44:I46"/>
    <mergeCell ref="J44:J46"/>
    <mergeCell ref="L44:L46"/>
    <mergeCell ref="E73:K73"/>
    <mergeCell ref="E51:K51"/>
    <mergeCell ref="E52:L52"/>
    <mergeCell ref="D54:D56"/>
    <mergeCell ref="H54:H56"/>
    <mergeCell ref="I54:I56"/>
    <mergeCell ref="J54:J56"/>
    <mergeCell ref="L54:L56"/>
    <mergeCell ref="D64:D65"/>
    <mergeCell ref="H64:H65"/>
    <mergeCell ref="I64:I65"/>
    <mergeCell ref="J64:J65"/>
    <mergeCell ref="L64:L6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CF63B-1DC5-4117-A92B-64454DC8BE2B}">
  <sheetPr codeName="Sheet11"/>
  <dimension ref="A1:P80"/>
  <sheetViews>
    <sheetView topLeftCell="A19" workbookViewId="0">
      <selection activeCell="L40" sqref="D40:L41"/>
    </sheetView>
  </sheetViews>
  <sheetFormatPr defaultRowHeight="14.5" x14ac:dyDescent="0.35"/>
  <cols>
    <col min="4" max="4" width="18.90625" customWidth="1"/>
    <col min="5" max="5" width="19.90625" customWidth="1"/>
    <col min="6" max="6" width="27.1796875" customWidth="1"/>
    <col min="7" max="7" width="32.1796875" customWidth="1"/>
    <col min="8" max="8" width="26.6328125" customWidth="1"/>
    <col min="11" max="11" width="22.81640625" customWidth="1"/>
  </cols>
  <sheetData>
    <row r="1" spans="4:13" x14ac:dyDescent="0.35">
      <c r="G1" s="1"/>
      <c r="H1" s="1"/>
      <c r="I1" s="2"/>
      <c r="J1" s="3"/>
    </row>
    <row r="2" spans="4:13" x14ac:dyDescent="0.35">
      <c r="G2" s="1"/>
      <c r="H2" s="1"/>
      <c r="I2" s="2"/>
      <c r="J2" s="3"/>
    </row>
    <row r="3" spans="4:13" x14ac:dyDescent="0.35">
      <c r="G3" s="1"/>
      <c r="H3" s="1"/>
      <c r="I3" s="2"/>
      <c r="J3" s="3"/>
    </row>
    <row r="4" spans="4:13" x14ac:dyDescent="0.35">
      <c r="G4" s="1"/>
      <c r="H4" s="1"/>
      <c r="I4" s="2"/>
      <c r="J4" s="3"/>
    </row>
    <row r="5" spans="4:13" x14ac:dyDescent="0.35">
      <c r="G5" s="1"/>
      <c r="H5" s="1"/>
      <c r="I5" s="2"/>
      <c r="J5" s="3"/>
    </row>
    <row r="6" spans="4:13" x14ac:dyDescent="0.35">
      <c r="G6" s="1"/>
      <c r="H6" s="1"/>
      <c r="I6" s="2"/>
      <c r="J6" s="3"/>
    </row>
    <row r="7" spans="4:13" x14ac:dyDescent="0.35">
      <c r="G7" s="1"/>
      <c r="H7" s="1"/>
      <c r="I7" s="2"/>
      <c r="J7" s="3"/>
    </row>
    <row r="8" spans="4:13" x14ac:dyDescent="0.35">
      <c r="G8" s="1"/>
      <c r="H8" s="1"/>
      <c r="I8" s="2"/>
      <c r="J8" s="3"/>
    </row>
    <row r="9" spans="4:13" x14ac:dyDescent="0.35">
      <c r="G9" s="1"/>
      <c r="H9" s="1"/>
      <c r="I9" s="2"/>
      <c r="J9" s="3"/>
    </row>
    <row r="10" spans="4:13" x14ac:dyDescent="0.35">
      <c r="G10" s="1"/>
      <c r="H10" s="1"/>
      <c r="I10" s="2"/>
      <c r="J10" s="3"/>
    </row>
    <row r="11" spans="4:13" ht="21" x14ac:dyDescent="0.5">
      <c r="D11" s="119" t="s">
        <v>60</v>
      </c>
      <c r="E11" s="119"/>
      <c r="F11" s="119"/>
      <c r="G11" s="1"/>
      <c r="H11" s="1"/>
      <c r="I11" s="2"/>
      <c r="J11" s="3"/>
    </row>
    <row r="12" spans="4:13" x14ac:dyDescent="0.35">
      <c r="D12" t="s">
        <v>60</v>
      </c>
      <c r="G12" s="1"/>
      <c r="H12" s="1"/>
      <c r="I12" s="2"/>
      <c r="J12" s="3"/>
    </row>
    <row r="13" spans="4:13" x14ac:dyDescent="0.35">
      <c r="G13" s="1"/>
      <c r="H13" s="1"/>
      <c r="I13" s="2"/>
      <c r="J13" s="3"/>
    </row>
    <row r="14" spans="4:13" ht="18.5" x14ac:dyDescent="0.45">
      <c r="D14" s="4" t="s">
        <v>65</v>
      </c>
      <c r="E14" s="4" t="s">
        <v>66</v>
      </c>
      <c r="F14" s="4" t="s">
        <v>67</v>
      </c>
      <c r="G14" s="5" t="s">
        <v>68</v>
      </c>
      <c r="H14" s="5" t="s">
        <v>69</v>
      </c>
      <c r="I14" s="6" t="s">
        <v>70</v>
      </c>
      <c r="J14" s="7" t="s">
        <v>71</v>
      </c>
      <c r="K14" s="8" t="s">
        <v>72</v>
      </c>
      <c r="L14" s="7" t="s">
        <v>73</v>
      </c>
    </row>
    <row r="15" spans="4:13" ht="21.5" thickBot="1" x14ac:dyDescent="0.55000000000000004">
      <c r="D15" s="9" t="s">
        <v>74</v>
      </c>
      <c r="E15" s="120" t="s">
        <v>75</v>
      </c>
      <c r="F15" s="121"/>
      <c r="G15" s="121"/>
      <c r="H15" s="121"/>
      <c r="I15" s="121"/>
      <c r="J15" s="121"/>
      <c r="K15" s="121"/>
      <c r="L15" s="122"/>
      <c r="M15" t="s">
        <v>76</v>
      </c>
    </row>
    <row r="16" spans="4:13" x14ac:dyDescent="0.35">
      <c r="D16" s="92" t="s">
        <v>77</v>
      </c>
      <c r="E16" s="10">
        <v>1</v>
      </c>
      <c r="F16" s="10" t="s">
        <v>43</v>
      </c>
      <c r="G16" s="11">
        <v>1336880048433</v>
      </c>
      <c r="H16" s="111">
        <f>SUM(G16:G18)</f>
        <v>2621918389082</v>
      </c>
      <c r="I16" s="114">
        <v>9770</v>
      </c>
      <c r="J16" s="117">
        <f>I16/(H16/1000000000)</f>
        <v>3.7262792162729079</v>
      </c>
      <c r="K16">
        <v>1.6570399901296229</v>
      </c>
      <c r="L16" s="88">
        <f>I16/((G16/1000000000/K16)+(G17/1000000000/K17)+(G18/1000000000/K18))</f>
        <v>7.0844893935794957</v>
      </c>
    </row>
    <row r="17" spans="4:16" x14ac:dyDescent="0.35">
      <c r="D17" s="93"/>
      <c r="E17" s="12">
        <v>2</v>
      </c>
      <c r="F17" s="12" t="s">
        <v>44</v>
      </c>
      <c r="G17" s="13">
        <v>485943847689</v>
      </c>
      <c r="H17" s="112"/>
      <c r="I17" s="115"/>
      <c r="J17" s="87"/>
      <c r="K17">
        <v>2.5824894755530141</v>
      </c>
      <c r="L17" s="89"/>
      <c r="O17">
        <v>1.050219587007599</v>
      </c>
      <c r="P17" t="s">
        <v>0</v>
      </c>
    </row>
    <row r="18" spans="4:16" ht="15" thickBot="1" x14ac:dyDescent="0.4">
      <c r="D18" s="123"/>
      <c r="E18" s="14">
        <v>3</v>
      </c>
      <c r="F18" s="14" t="s">
        <v>45</v>
      </c>
      <c r="G18" s="15">
        <v>799094492960</v>
      </c>
      <c r="H18" s="124"/>
      <c r="I18" s="125"/>
      <c r="J18" s="126"/>
      <c r="K18">
        <v>2.0803671778012038</v>
      </c>
      <c r="L18" s="89"/>
      <c r="O18">
        <v>1.2813983874999422</v>
      </c>
      <c r="P18" t="s">
        <v>1</v>
      </c>
    </row>
    <row r="19" spans="4:16" x14ac:dyDescent="0.35">
      <c r="D19" s="92" t="s">
        <v>78</v>
      </c>
      <c r="E19" s="16">
        <v>1</v>
      </c>
      <c r="F19" s="16" t="s">
        <v>8</v>
      </c>
      <c r="G19" s="34">
        <v>528828935089</v>
      </c>
      <c r="H19" s="95">
        <f>SUM(G19:G24)</f>
        <v>3033921720842</v>
      </c>
      <c r="I19" s="98">
        <v>9650</v>
      </c>
      <c r="J19" s="103">
        <f>I19/(H19/1000000000)</f>
        <v>3.180701708191024</v>
      </c>
      <c r="K19">
        <v>1.3825845027774202</v>
      </c>
      <c r="L19" s="88">
        <f>I19/((G19/1000000000/K19)+(G20/1000000000/K20)+(G21/1000000000/K21)+(G22/1000000000/K22)+(G23/1000000000/K23)+(G24/1000000000/K24))</f>
        <v>5.3806132302033447</v>
      </c>
      <c r="O19">
        <v>1.3191327437878846</v>
      </c>
      <c r="P19" t="s">
        <v>2</v>
      </c>
    </row>
    <row r="20" spans="4:16" x14ac:dyDescent="0.35">
      <c r="D20" s="93"/>
      <c r="E20" s="12">
        <v>2</v>
      </c>
      <c r="F20" s="12" t="s">
        <v>3</v>
      </c>
      <c r="G20" s="49">
        <v>197935867524</v>
      </c>
      <c r="H20" s="96"/>
      <c r="I20" s="86"/>
      <c r="J20" s="105"/>
      <c r="K20">
        <v>1.8529456555187551</v>
      </c>
      <c r="L20" s="89"/>
      <c r="O20">
        <v>1.8529456555187551</v>
      </c>
      <c r="P20" t="s">
        <v>3</v>
      </c>
    </row>
    <row r="21" spans="4:16" x14ac:dyDescent="0.35">
      <c r="D21" s="93"/>
      <c r="E21" s="12">
        <v>3</v>
      </c>
      <c r="F21" s="12" t="s">
        <v>6</v>
      </c>
      <c r="G21" s="49">
        <v>349230042356</v>
      </c>
      <c r="H21" s="96"/>
      <c r="I21" s="86"/>
      <c r="J21" s="105"/>
      <c r="K21">
        <v>2.1933010798416466</v>
      </c>
      <c r="L21" s="89"/>
      <c r="O21">
        <v>1.4929954011273072</v>
      </c>
      <c r="P21" t="s">
        <v>4</v>
      </c>
    </row>
    <row r="22" spans="4:16" x14ac:dyDescent="0.35">
      <c r="D22" s="109"/>
      <c r="E22" s="19">
        <v>4</v>
      </c>
      <c r="F22" s="19" t="s">
        <v>7</v>
      </c>
      <c r="G22" s="49">
        <v>634304301167</v>
      </c>
      <c r="H22" s="96"/>
      <c r="I22" s="86"/>
      <c r="J22" s="105"/>
      <c r="K22">
        <v>1.5186082987378269</v>
      </c>
      <c r="L22" s="89"/>
      <c r="O22">
        <v>2.0233246815529857</v>
      </c>
      <c r="P22" t="s">
        <v>5</v>
      </c>
    </row>
    <row r="23" spans="4:16" x14ac:dyDescent="0.35">
      <c r="D23" s="109"/>
      <c r="E23" s="12">
        <v>5</v>
      </c>
      <c r="F23" s="12" t="s">
        <v>5</v>
      </c>
      <c r="G23" s="49">
        <v>907436705387</v>
      </c>
      <c r="H23" s="96"/>
      <c r="I23" s="86"/>
      <c r="J23" s="105"/>
      <c r="K23">
        <v>2.0233246815529857</v>
      </c>
      <c r="L23" s="89"/>
      <c r="O23">
        <v>2.1933010798416466</v>
      </c>
      <c r="P23" t="s">
        <v>6</v>
      </c>
    </row>
    <row r="24" spans="4:16" ht="15" thickBot="1" x14ac:dyDescent="0.4">
      <c r="D24" s="94"/>
      <c r="E24" s="20">
        <v>6</v>
      </c>
      <c r="F24" s="20" t="s">
        <v>4</v>
      </c>
      <c r="G24" s="35">
        <v>416185869319</v>
      </c>
      <c r="H24" s="97"/>
      <c r="I24" s="99"/>
      <c r="J24" s="104"/>
      <c r="K24">
        <v>1.4929954011273072</v>
      </c>
      <c r="L24" s="110"/>
      <c r="O24">
        <v>1.5186082987378269</v>
      </c>
      <c r="P24" t="s">
        <v>7</v>
      </c>
    </row>
    <row r="25" spans="4:16" x14ac:dyDescent="0.35">
      <c r="D25" s="92" t="s">
        <v>79</v>
      </c>
      <c r="E25" s="22">
        <v>1</v>
      </c>
      <c r="F25" s="22" t="s">
        <v>15</v>
      </c>
      <c r="G25" s="11">
        <v>85762263121</v>
      </c>
      <c r="H25" s="111">
        <f>SUM(G25:G33)</f>
        <v>1241193071612</v>
      </c>
      <c r="I25" s="114">
        <v>8050</v>
      </c>
      <c r="J25" s="117">
        <f>I25/(H25/1000000000)</f>
        <v>6.4856952428400678</v>
      </c>
      <c r="K25">
        <v>1.3522702930502144</v>
      </c>
      <c r="L25" s="90">
        <f>I25/((G25/1000000000/K25)+(G26/1000000000/K26)+(G27/1000000000/K27)+(G28/1000000000/K28)+(G29/1000000000/K29)+(G30/1000000000/K30)+(G31/1000000000/K31)+(G32/1000000000/K32)+(G33/1000000000/K33))</f>
        <v>8.7955914534413253</v>
      </c>
      <c r="O25">
        <v>1.3825845027774202</v>
      </c>
      <c r="P25" t="s">
        <v>8</v>
      </c>
    </row>
    <row r="26" spans="4:16" x14ac:dyDescent="0.35">
      <c r="D26" s="93"/>
      <c r="E26" s="23">
        <v>2</v>
      </c>
      <c r="F26" s="23" t="s">
        <v>16</v>
      </c>
      <c r="G26" s="24">
        <v>170110679749</v>
      </c>
      <c r="H26" s="112"/>
      <c r="I26" s="115"/>
      <c r="J26" s="87"/>
      <c r="K26">
        <v>1.5305368219702769</v>
      </c>
      <c r="L26" s="106"/>
      <c r="O26">
        <v>2.8083397972630761</v>
      </c>
      <c r="P26" t="s">
        <v>9</v>
      </c>
    </row>
    <row r="27" spans="4:16" x14ac:dyDescent="0.35">
      <c r="D27" s="93"/>
      <c r="E27" s="12">
        <v>3</v>
      </c>
      <c r="F27" s="12" t="s">
        <v>23</v>
      </c>
      <c r="G27" s="24">
        <v>145000257157</v>
      </c>
      <c r="H27" s="112"/>
      <c r="I27" s="115"/>
      <c r="J27" s="87"/>
      <c r="K27">
        <v>1.3584847731521088</v>
      </c>
      <c r="L27" s="106"/>
      <c r="O27">
        <v>3.7488040114274184</v>
      </c>
      <c r="P27" t="s">
        <v>10</v>
      </c>
    </row>
    <row r="28" spans="4:16" x14ac:dyDescent="0.35">
      <c r="D28" s="93"/>
      <c r="E28" s="12">
        <v>4</v>
      </c>
      <c r="F28" s="12" t="s">
        <v>17</v>
      </c>
      <c r="G28" s="13">
        <v>107364702506</v>
      </c>
      <c r="H28" s="112"/>
      <c r="I28" s="115"/>
      <c r="J28" s="87"/>
      <c r="K28">
        <v>1.4944064602659897</v>
      </c>
      <c r="L28" s="106"/>
      <c r="O28">
        <v>2.2308599130028335</v>
      </c>
      <c r="P28" t="s">
        <v>11</v>
      </c>
    </row>
    <row r="29" spans="4:16" x14ac:dyDescent="0.35">
      <c r="D29" s="93"/>
      <c r="E29" s="23">
        <v>5</v>
      </c>
      <c r="F29" s="23" t="s">
        <v>18</v>
      </c>
      <c r="G29" s="13">
        <v>118960836281</v>
      </c>
      <c r="H29" s="112"/>
      <c r="I29" s="115"/>
      <c r="J29" s="87"/>
      <c r="K29">
        <v>1.4641638000789305</v>
      </c>
      <c r="L29" s="106"/>
      <c r="O29">
        <v>3.6529669709287371</v>
      </c>
      <c r="P29" t="s">
        <v>12</v>
      </c>
    </row>
    <row r="30" spans="4:16" x14ac:dyDescent="0.35">
      <c r="D30" s="93"/>
      <c r="E30" s="12">
        <v>6</v>
      </c>
      <c r="F30" s="12" t="s">
        <v>19</v>
      </c>
      <c r="G30" s="13">
        <v>161461896947</v>
      </c>
      <c r="H30" s="112"/>
      <c r="I30" s="115"/>
      <c r="J30" s="87"/>
      <c r="K30">
        <v>1.3675111863676002</v>
      </c>
      <c r="L30" s="106"/>
      <c r="O30">
        <v>4.6488552739002431</v>
      </c>
      <c r="P30" t="s">
        <v>13</v>
      </c>
    </row>
    <row r="31" spans="4:16" x14ac:dyDescent="0.35">
      <c r="D31" s="93"/>
      <c r="E31" s="23">
        <v>7</v>
      </c>
      <c r="F31" s="23" t="s">
        <v>20</v>
      </c>
      <c r="G31" s="13">
        <v>203545611460</v>
      </c>
      <c r="H31" s="112"/>
      <c r="I31" s="115"/>
      <c r="J31" s="87"/>
      <c r="K31">
        <v>1.0813986121719403</v>
      </c>
      <c r="L31" s="106"/>
      <c r="O31">
        <v>4.3288392662966197</v>
      </c>
      <c r="P31" t="s">
        <v>14</v>
      </c>
    </row>
    <row r="32" spans="4:16" x14ac:dyDescent="0.35">
      <c r="D32" s="93"/>
      <c r="E32" s="23">
        <v>8</v>
      </c>
      <c r="F32" s="23" t="s">
        <v>21</v>
      </c>
      <c r="G32" s="24">
        <v>183165290444</v>
      </c>
      <c r="H32" s="112"/>
      <c r="I32" s="115"/>
      <c r="J32" s="87"/>
      <c r="K32">
        <v>1.3726305602372215</v>
      </c>
      <c r="L32" s="106"/>
      <c r="O32">
        <v>1.3522702930502144</v>
      </c>
      <c r="P32" t="s">
        <v>15</v>
      </c>
    </row>
    <row r="33" spans="4:16" ht="15" thickBot="1" x14ac:dyDescent="0.4">
      <c r="D33" s="94"/>
      <c r="E33" s="25">
        <v>9</v>
      </c>
      <c r="F33" s="25" t="s">
        <v>22</v>
      </c>
      <c r="G33" s="26">
        <v>65821533947</v>
      </c>
      <c r="H33" s="113"/>
      <c r="I33" s="116"/>
      <c r="J33" s="118"/>
      <c r="K33">
        <v>1.6014574989462544</v>
      </c>
      <c r="L33" s="91"/>
      <c r="O33">
        <v>1.5305368219702769</v>
      </c>
      <c r="P33" t="s">
        <v>16</v>
      </c>
    </row>
    <row r="34" spans="4:16" ht="19" thickBot="1" x14ac:dyDescent="0.4">
      <c r="D34" s="27" t="s">
        <v>80</v>
      </c>
      <c r="E34" s="28">
        <v>1</v>
      </c>
      <c r="F34" s="28" t="s">
        <v>39</v>
      </c>
      <c r="G34" s="29">
        <v>286763190074</v>
      </c>
      <c r="H34" s="29">
        <v>286763190074</v>
      </c>
      <c r="I34" s="30">
        <v>9120</v>
      </c>
      <c r="J34" s="31">
        <f>I34/(H34/1000000000)</f>
        <v>31.803245031716099</v>
      </c>
      <c r="K34">
        <v>0.41247750708983472</v>
      </c>
      <c r="L34" s="32">
        <f>I34/((G34/1000000000/K34))</f>
        <v>13.118123228049427</v>
      </c>
      <c r="O34">
        <v>1.4944064602659897</v>
      </c>
      <c r="P34" t="s">
        <v>17</v>
      </c>
    </row>
    <row r="35" spans="4:16" x14ac:dyDescent="0.35">
      <c r="D35" s="92" t="s">
        <v>81</v>
      </c>
      <c r="E35" s="16">
        <v>1</v>
      </c>
      <c r="F35" s="16" t="s">
        <v>25</v>
      </c>
      <c r="G35" s="34">
        <v>266743806875</v>
      </c>
      <c r="H35" s="95">
        <f>SUM(G35:G39)</f>
        <v>1991041526174</v>
      </c>
      <c r="I35" s="98">
        <v>10490</v>
      </c>
      <c r="J35" s="103">
        <f>I35/(H35/1000000000)</f>
        <v>5.2685993044844528</v>
      </c>
      <c r="K35">
        <v>1.7510906710631682</v>
      </c>
      <c r="L35" s="90">
        <f>I35/((G35/1000000000/K35)+(G36/1000000000/K36)+(G37/1000000000/K37)+(G37/1000000000/K37)+(G38/1000000000/K38)+(G39/1000000000/K39))</f>
        <v>8.2143029049684042</v>
      </c>
      <c r="O35">
        <v>1.4641638000789305</v>
      </c>
      <c r="P35" t="s">
        <v>18</v>
      </c>
    </row>
    <row r="36" spans="4:16" x14ac:dyDescent="0.35">
      <c r="D36" s="93"/>
      <c r="E36" s="12">
        <v>2</v>
      </c>
      <c r="F36" s="12" t="s">
        <v>26</v>
      </c>
      <c r="G36" s="49">
        <v>716198135199</v>
      </c>
      <c r="H36" s="96"/>
      <c r="I36" s="86"/>
      <c r="J36" s="105"/>
      <c r="K36">
        <v>1.8286992009039684</v>
      </c>
      <c r="L36" s="106"/>
      <c r="O36">
        <v>1.3675111863676002</v>
      </c>
      <c r="P36" t="s">
        <v>19</v>
      </c>
    </row>
    <row r="37" spans="4:16" x14ac:dyDescent="0.35">
      <c r="D37" s="93"/>
      <c r="E37" s="12">
        <v>3</v>
      </c>
      <c r="F37" s="12" t="s">
        <v>27</v>
      </c>
      <c r="G37" s="49">
        <v>350698994773</v>
      </c>
      <c r="H37" s="96"/>
      <c r="I37" s="86"/>
      <c r="J37" s="105"/>
      <c r="K37">
        <v>1.8051804360808428</v>
      </c>
      <c r="L37" s="106"/>
      <c r="O37">
        <v>1.0813986121719403</v>
      </c>
      <c r="P37" t="s">
        <v>20</v>
      </c>
    </row>
    <row r="38" spans="4:16" x14ac:dyDescent="0.35">
      <c r="D38" s="93"/>
      <c r="E38" s="12">
        <v>4</v>
      </c>
      <c r="F38" s="12" t="s">
        <v>28</v>
      </c>
      <c r="G38" s="49">
        <v>269619527680</v>
      </c>
      <c r="H38" s="96"/>
      <c r="I38" s="86"/>
      <c r="J38" s="105"/>
      <c r="K38">
        <v>1.8368083018235672</v>
      </c>
      <c r="L38" s="106"/>
      <c r="O38">
        <v>1.3726305602372215</v>
      </c>
      <c r="P38" t="s">
        <v>21</v>
      </c>
    </row>
    <row r="39" spans="4:16" ht="15" thickBot="1" x14ac:dyDescent="0.4">
      <c r="D39" s="94"/>
      <c r="E39" s="33">
        <v>5</v>
      </c>
      <c r="F39" s="33" t="s">
        <v>29</v>
      </c>
      <c r="G39" s="35">
        <v>387781061647</v>
      </c>
      <c r="H39" s="97"/>
      <c r="I39" s="99"/>
      <c r="J39" s="104"/>
      <c r="K39">
        <v>1.9611352829937716</v>
      </c>
      <c r="L39" s="91"/>
      <c r="O39">
        <v>1.6014574989462544</v>
      </c>
      <c r="P39" t="s">
        <v>22</v>
      </c>
    </row>
    <row r="40" spans="4:16" x14ac:dyDescent="0.35">
      <c r="D40" s="92" t="s">
        <v>82</v>
      </c>
      <c r="E40" s="16">
        <v>1</v>
      </c>
      <c r="F40" s="16" t="s">
        <v>34</v>
      </c>
      <c r="G40" s="34">
        <v>1225711258147</v>
      </c>
      <c r="H40" s="107">
        <f>SUM(G40:G41)</f>
        <v>3799491209371</v>
      </c>
      <c r="I40" s="98">
        <v>9330</v>
      </c>
      <c r="J40" s="103">
        <f>I40/(H40/1000000000)</f>
        <v>2.4555919426760742</v>
      </c>
      <c r="K40">
        <v>3.8463690534234511</v>
      </c>
      <c r="L40" s="90">
        <f>I40/((G40/1000000000/K40)+(G41/1000000000/K41))</f>
        <v>9.2452142305561189</v>
      </c>
      <c r="O40">
        <v>1.3584847731521088</v>
      </c>
      <c r="P40" t="s">
        <v>23</v>
      </c>
    </row>
    <row r="41" spans="4:16" ht="15" thickBot="1" x14ac:dyDescent="0.4">
      <c r="D41" s="94"/>
      <c r="E41" s="33">
        <v>2</v>
      </c>
      <c r="F41" s="33" t="s">
        <v>35</v>
      </c>
      <c r="G41" s="35">
        <v>2573779951224</v>
      </c>
      <c r="H41" s="108"/>
      <c r="I41" s="99"/>
      <c r="J41" s="104"/>
      <c r="K41">
        <v>3.7273949947871805</v>
      </c>
      <c r="L41" s="91"/>
      <c r="O41">
        <v>1.0161314259437688</v>
      </c>
      <c r="P41" t="s">
        <v>24</v>
      </c>
    </row>
    <row r="42" spans="4:16" ht="19" thickBot="1" x14ac:dyDescent="0.4">
      <c r="D42" s="27" t="s">
        <v>83</v>
      </c>
      <c r="E42" s="28">
        <v>1</v>
      </c>
      <c r="F42" s="28" t="s">
        <v>47</v>
      </c>
      <c r="G42" s="29">
        <v>2870324786576</v>
      </c>
      <c r="H42" s="29">
        <v>2870324786576</v>
      </c>
      <c r="I42" s="30">
        <v>12100</v>
      </c>
      <c r="J42" s="31">
        <f>I42/(H42/1000000000)</f>
        <v>4.2155508173115299</v>
      </c>
      <c r="K42">
        <v>2.0849583467321695</v>
      </c>
      <c r="L42" s="32">
        <f>I42/((G42/1000000000/K42))</f>
        <v>8.7892478626272936</v>
      </c>
      <c r="O42">
        <v>1.7510906710631682</v>
      </c>
      <c r="P42" t="s">
        <v>25</v>
      </c>
    </row>
    <row r="43" spans="4:16" ht="19" thickBot="1" x14ac:dyDescent="0.4">
      <c r="D43" s="27" t="s">
        <v>84</v>
      </c>
      <c r="E43" s="28">
        <v>1</v>
      </c>
      <c r="F43" s="28" t="s">
        <v>38</v>
      </c>
      <c r="G43" s="29">
        <v>1228470882964</v>
      </c>
      <c r="H43" s="29">
        <v>1228470882964</v>
      </c>
      <c r="I43" s="30">
        <v>20720</v>
      </c>
      <c r="J43" s="31">
        <f>I43/(H43/1000000000)</f>
        <v>16.866496623841584</v>
      </c>
      <c r="K43">
        <v>0.72549673041339546</v>
      </c>
      <c r="L43" s="32">
        <f>I43/((G43/1000000000/K43))</f>
        <v>12.236588154125643</v>
      </c>
      <c r="O43">
        <v>1.8286992009039684</v>
      </c>
      <c r="P43" t="s">
        <v>26</v>
      </c>
    </row>
    <row r="44" spans="4:16" x14ac:dyDescent="0.35">
      <c r="D44" s="92" t="s">
        <v>85</v>
      </c>
      <c r="E44" s="16">
        <v>1</v>
      </c>
      <c r="F44" s="16" t="s">
        <v>31</v>
      </c>
      <c r="G44" s="34">
        <v>598424479704</v>
      </c>
      <c r="H44" s="95">
        <f>SUM(G44:G46)</f>
        <v>5665833559406</v>
      </c>
      <c r="I44" s="98">
        <v>22130</v>
      </c>
      <c r="J44" s="100">
        <f>I44/(H44/1000000000)</f>
        <v>3.9058683542267851</v>
      </c>
      <c r="K44">
        <v>2.8077661055659835</v>
      </c>
      <c r="L44" s="88">
        <f>I44/((G44/1000000000/K44)+(G45/1000000000/K45)+(G46/1000000000/K46))</f>
        <v>13.55365077805498</v>
      </c>
      <c r="O44">
        <v>1.8051804360808428</v>
      </c>
      <c r="P44" t="s">
        <v>27</v>
      </c>
    </row>
    <row r="45" spans="4:16" x14ac:dyDescent="0.35">
      <c r="D45" s="93"/>
      <c r="E45" s="19">
        <v>2</v>
      </c>
      <c r="F45" s="19" t="s">
        <v>32</v>
      </c>
      <c r="G45" s="49">
        <v>499395511962</v>
      </c>
      <c r="H45" s="96"/>
      <c r="I45" s="86"/>
      <c r="J45" s="101"/>
      <c r="K45">
        <v>3.412595850377603</v>
      </c>
      <c r="L45" s="89"/>
      <c r="O45">
        <v>1.8368083018235672</v>
      </c>
      <c r="P45" t="s">
        <v>28</v>
      </c>
    </row>
    <row r="46" spans="4:16" ht="15" thickBot="1" x14ac:dyDescent="0.4">
      <c r="D46" s="94"/>
      <c r="E46" s="36">
        <v>3</v>
      </c>
      <c r="F46" s="36" t="s">
        <v>33</v>
      </c>
      <c r="G46" s="35">
        <v>4568013567740</v>
      </c>
      <c r="H46" s="97"/>
      <c r="I46" s="99"/>
      <c r="J46" s="102"/>
      <c r="K46">
        <v>3.5875401565120701</v>
      </c>
      <c r="L46" s="89"/>
      <c r="O46">
        <v>1.9611352829937716</v>
      </c>
      <c r="P46" t="s">
        <v>29</v>
      </c>
    </row>
    <row r="47" spans="4:16" ht="19" thickBot="1" x14ac:dyDescent="0.4">
      <c r="D47" s="27" t="s">
        <v>86</v>
      </c>
      <c r="E47" s="28">
        <v>1</v>
      </c>
      <c r="F47" s="28" t="s">
        <v>42</v>
      </c>
      <c r="G47" s="29">
        <v>596700550884</v>
      </c>
      <c r="H47" s="29">
        <v>596700550884</v>
      </c>
      <c r="I47" s="30">
        <v>6250</v>
      </c>
      <c r="J47" s="31">
        <f>I47/(H47/1000000000)</f>
        <v>10.474265510130248</v>
      </c>
      <c r="K47">
        <v>0.80275361562417202</v>
      </c>
      <c r="L47" s="32">
        <f>I47/((G47/1000000000/K47))</f>
        <v>8.4082545092646193</v>
      </c>
      <c r="O47">
        <v>1.9298149620047469</v>
      </c>
      <c r="P47" t="s">
        <v>30</v>
      </c>
    </row>
    <row r="48" spans="4:16" x14ac:dyDescent="0.35">
      <c r="D48" s="92" t="s">
        <v>87</v>
      </c>
      <c r="E48" s="16">
        <v>1</v>
      </c>
      <c r="F48" s="16" t="s">
        <v>1</v>
      </c>
      <c r="G48" s="34">
        <v>719326249157</v>
      </c>
      <c r="H48" s="95">
        <f>SUM(G48:G49)</f>
        <v>1065237477766</v>
      </c>
      <c r="I48" s="98">
        <v>7020</v>
      </c>
      <c r="J48" s="103">
        <f>I48/(H48/1000000000)</f>
        <v>6.5900798146177113</v>
      </c>
      <c r="K48">
        <v>1.2813983874999422</v>
      </c>
      <c r="L48" s="90">
        <f>I48/((G48/1000000000/K48)+(G49/1000000000/K49))</f>
        <v>7.8811696071068953</v>
      </c>
      <c r="O48">
        <v>2.8077661055659835</v>
      </c>
      <c r="P48" t="s">
        <v>31</v>
      </c>
    </row>
    <row r="49" spans="4:16" ht="15" thickBot="1" x14ac:dyDescent="0.4">
      <c r="D49" s="94"/>
      <c r="E49" s="33">
        <v>2</v>
      </c>
      <c r="F49" s="33" t="s">
        <v>0</v>
      </c>
      <c r="G49" s="35">
        <v>345911228609</v>
      </c>
      <c r="H49" s="97"/>
      <c r="I49" s="99"/>
      <c r="J49" s="104"/>
      <c r="K49">
        <v>1.050219587007599</v>
      </c>
      <c r="L49" s="91"/>
      <c r="O49">
        <v>3.412595850377603</v>
      </c>
      <c r="P49" t="s">
        <v>32</v>
      </c>
    </row>
    <row r="50" spans="4:16" ht="19" thickBot="1" x14ac:dyDescent="0.4">
      <c r="D50" s="37" t="s">
        <v>88</v>
      </c>
      <c r="E50" s="38">
        <v>1</v>
      </c>
      <c r="F50" s="38" t="s">
        <v>53</v>
      </c>
      <c r="G50" s="39">
        <v>1012616257524</v>
      </c>
      <c r="H50" s="39">
        <v>1012616257524</v>
      </c>
      <c r="I50" s="40">
        <v>6900</v>
      </c>
      <c r="J50" s="41">
        <f>I50/(H50/1000000000)</f>
        <v>6.8140324123094214</v>
      </c>
      <c r="K50">
        <v>1.4165999765268709</v>
      </c>
      <c r="L50" s="32">
        <f>I50/((G50/1000000000/K50))</f>
        <v>9.6527581553308632</v>
      </c>
      <c r="O50">
        <v>3.5875401565120701</v>
      </c>
      <c r="P50" t="s">
        <v>33</v>
      </c>
    </row>
    <row r="51" spans="4:16" ht="18.5" x14ac:dyDescent="0.45">
      <c r="D51" s="42" t="s">
        <v>89</v>
      </c>
      <c r="E51" s="80"/>
      <c r="F51" s="81"/>
      <c r="G51" s="81"/>
      <c r="H51" s="81"/>
      <c r="I51" s="81"/>
      <c r="J51" s="81"/>
      <c r="K51" s="82"/>
      <c r="L51" s="43">
        <f>GEOMEAN(L16:L50)</f>
        <v>9.0736444191238856</v>
      </c>
      <c r="O51">
        <v>3.8463690534234511</v>
      </c>
      <c r="P51" t="s">
        <v>34</v>
      </c>
    </row>
    <row r="52" spans="4:16" ht="21.5" thickBot="1" x14ac:dyDescent="0.55000000000000004">
      <c r="D52" s="44" t="s">
        <v>90</v>
      </c>
      <c r="E52" s="83"/>
      <c r="F52" s="83"/>
      <c r="G52" s="83"/>
      <c r="H52" s="83"/>
      <c r="I52" s="83"/>
      <c r="J52" s="83"/>
      <c r="K52" s="83"/>
      <c r="L52" s="83"/>
      <c r="O52">
        <v>3.7273949947871805</v>
      </c>
      <c r="P52" t="s">
        <v>35</v>
      </c>
    </row>
    <row r="53" spans="4:16" ht="19" thickBot="1" x14ac:dyDescent="0.4">
      <c r="D53" s="48" t="s">
        <v>91</v>
      </c>
      <c r="E53" s="12">
        <v>1</v>
      </c>
      <c r="F53" s="12" t="s">
        <v>2</v>
      </c>
      <c r="G53" s="49">
        <v>1662419839883</v>
      </c>
      <c r="H53" s="49">
        <v>1662419839883</v>
      </c>
      <c r="I53" s="46">
        <v>13590</v>
      </c>
      <c r="J53" s="47">
        <f>I53/(H53/1000000000)</f>
        <v>8.1748302528418186</v>
      </c>
      <c r="K53">
        <v>1.3191327437878846</v>
      </c>
      <c r="L53" s="32">
        <f>I53/((G53/1000000000/K53))</f>
        <v>10.783686261431434</v>
      </c>
      <c r="O53">
        <v>0.7905523661256324</v>
      </c>
      <c r="P53" t="s">
        <v>36</v>
      </c>
    </row>
    <row r="54" spans="4:16" x14ac:dyDescent="0.35">
      <c r="D54" s="84" t="s">
        <v>92</v>
      </c>
      <c r="E54" s="12">
        <v>1</v>
      </c>
      <c r="F54" s="12" t="s">
        <v>12</v>
      </c>
      <c r="G54" s="49">
        <v>1368261277380</v>
      </c>
      <c r="H54" s="85">
        <f>SUM(G54:G56)</f>
        <v>6812176292745</v>
      </c>
      <c r="I54" s="86">
        <v>19580</v>
      </c>
      <c r="J54" s="87">
        <f>I54/(H54/1000000000)</f>
        <v>2.874265015844172</v>
      </c>
      <c r="K54">
        <v>3.6529669709287371</v>
      </c>
      <c r="L54" s="88">
        <f>I54/((G54/1000000000/K54)+(G55/1000000000/K55)+(G56/1000000000/K56))</f>
        <v>12.126430532846788</v>
      </c>
      <c r="O54">
        <v>1.2314585197230894</v>
      </c>
      <c r="P54" t="s">
        <v>37</v>
      </c>
    </row>
    <row r="55" spans="4:16" x14ac:dyDescent="0.35">
      <c r="D55" s="84"/>
      <c r="E55" s="12">
        <v>2</v>
      </c>
      <c r="F55" s="12" t="s">
        <v>13</v>
      </c>
      <c r="G55" s="49">
        <v>1100427239527</v>
      </c>
      <c r="H55" s="85"/>
      <c r="I55" s="86"/>
      <c r="J55" s="87"/>
      <c r="K55">
        <v>4.6488552739002431</v>
      </c>
      <c r="L55" s="89"/>
      <c r="O55">
        <v>0.72549673041339546</v>
      </c>
      <c r="P55" t="s">
        <v>38</v>
      </c>
    </row>
    <row r="56" spans="4:16" ht="15" thickBot="1" x14ac:dyDescent="0.4">
      <c r="D56" s="84"/>
      <c r="E56" s="19">
        <v>3</v>
      </c>
      <c r="F56" s="19" t="s">
        <v>14</v>
      </c>
      <c r="G56" s="49">
        <v>4343487775838</v>
      </c>
      <c r="H56" s="85"/>
      <c r="I56" s="86"/>
      <c r="J56" s="87"/>
      <c r="K56">
        <v>4.3288392662966197</v>
      </c>
      <c r="L56" s="89"/>
      <c r="O56">
        <v>0.41247750708983472</v>
      </c>
      <c r="P56" t="s">
        <v>39</v>
      </c>
    </row>
    <row r="57" spans="4:16" ht="19" thickBot="1" x14ac:dyDescent="0.4">
      <c r="D57" s="48" t="s">
        <v>93</v>
      </c>
      <c r="E57" s="12">
        <v>1</v>
      </c>
      <c r="F57" s="50" t="s">
        <v>40</v>
      </c>
      <c r="G57" s="49">
        <v>904639118622</v>
      </c>
      <c r="H57" s="49">
        <v>904639118622</v>
      </c>
      <c r="I57" s="51">
        <v>9180</v>
      </c>
      <c r="J57" s="47">
        <f>I57/(H57/1000000000)</f>
        <v>10.147692942997558</v>
      </c>
      <c r="K57">
        <v>0.83674785101393112</v>
      </c>
      <c r="L57" s="32">
        <f>I57/((G57/1000000000/K57))</f>
        <v>8.4910602628024403</v>
      </c>
      <c r="O57">
        <v>0.83674785101393112</v>
      </c>
      <c r="P57" t="s">
        <v>40</v>
      </c>
    </row>
    <row r="58" spans="4:16" ht="19" thickBot="1" x14ac:dyDescent="0.4">
      <c r="D58" s="48" t="s">
        <v>94</v>
      </c>
      <c r="E58" s="12">
        <v>1</v>
      </c>
      <c r="F58" s="12" t="s">
        <v>54</v>
      </c>
      <c r="G58" s="49">
        <v>1550802777157</v>
      </c>
      <c r="H58" s="49">
        <v>1550802777157</v>
      </c>
      <c r="I58" s="51">
        <v>9100</v>
      </c>
      <c r="J58" s="47">
        <f t="shared" ref="J58:J64" si="0">I58/(H58/1000000000)</f>
        <v>5.8679286199645073</v>
      </c>
      <c r="K58">
        <v>1.6404721874584851</v>
      </c>
      <c r="L58" s="32">
        <f t="shared" ref="L58:L63" si="1">I58/((G58/1000000000/K58))</f>
        <v>9.6261736990434237</v>
      </c>
      <c r="O58">
        <v>2.7047648609731931</v>
      </c>
      <c r="P58" t="s">
        <v>41</v>
      </c>
    </row>
    <row r="59" spans="4:16" ht="19" thickBot="1" x14ac:dyDescent="0.4">
      <c r="D59" s="48" t="s">
        <v>95</v>
      </c>
      <c r="E59" s="12">
        <v>1</v>
      </c>
      <c r="F59" s="12" t="s">
        <v>30</v>
      </c>
      <c r="G59" s="49">
        <v>1503904010927</v>
      </c>
      <c r="H59" s="49">
        <v>1503904010927</v>
      </c>
      <c r="I59" s="51">
        <v>7140</v>
      </c>
      <c r="J59" s="47">
        <f t="shared" si="0"/>
        <v>4.7476434321090313</v>
      </c>
      <c r="K59">
        <v>1.9298149620047469</v>
      </c>
      <c r="L59" s="32">
        <f t="shared" si="1"/>
        <v>9.1620733295475763</v>
      </c>
      <c r="O59">
        <v>0.80275361562417202</v>
      </c>
      <c r="P59" t="s">
        <v>42</v>
      </c>
    </row>
    <row r="60" spans="4:16" ht="19" thickBot="1" x14ac:dyDescent="0.4">
      <c r="D60" s="48" t="s">
        <v>96</v>
      </c>
      <c r="E60" s="12">
        <v>1</v>
      </c>
      <c r="F60" s="12" t="s">
        <v>9</v>
      </c>
      <c r="G60" s="49">
        <v>3222499431329</v>
      </c>
      <c r="H60" s="49">
        <v>3222499431329</v>
      </c>
      <c r="I60" s="51">
        <v>11950</v>
      </c>
      <c r="J60" s="47">
        <f t="shared" si="0"/>
        <v>3.7083016629336276</v>
      </c>
      <c r="K60">
        <v>2.8083397972630761</v>
      </c>
      <c r="L60" s="32">
        <f t="shared" si="1"/>
        <v>10.414171140273353</v>
      </c>
      <c r="O60">
        <v>1.6570399901296229</v>
      </c>
      <c r="P60" t="s">
        <v>43</v>
      </c>
    </row>
    <row r="61" spans="4:16" ht="19" thickBot="1" x14ac:dyDescent="0.4">
      <c r="D61" s="48" t="s">
        <v>97</v>
      </c>
      <c r="E61" s="12">
        <v>1</v>
      </c>
      <c r="F61" s="12" t="s">
        <v>37</v>
      </c>
      <c r="G61" s="49">
        <v>1869881307149</v>
      </c>
      <c r="H61" s="49">
        <v>1869881307149</v>
      </c>
      <c r="I61" s="51">
        <v>9400</v>
      </c>
      <c r="J61" s="47">
        <f t="shared" si="0"/>
        <v>5.0270570458464769</v>
      </c>
      <c r="K61">
        <v>1.2314585197230894</v>
      </c>
      <c r="L61" s="32">
        <f t="shared" si="1"/>
        <v>6.1906122282416289</v>
      </c>
      <c r="O61">
        <v>2.5824894755530141</v>
      </c>
      <c r="P61" t="s">
        <v>44</v>
      </c>
    </row>
    <row r="62" spans="4:16" ht="19" thickBot="1" x14ac:dyDescent="0.4">
      <c r="D62" s="48" t="s">
        <v>98</v>
      </c>
      <c r="E62" s="12">
        <v>1</v>
      </c>
      <c r="F62" s="12" t="s">
        <v>41</v>
      </c>
      <c r="G62" s="49">
        <v>1763396848950</v>
      </c>
      <c r="H62" s="49">
        <v>1763396848950</v>
      </c>
      <c r="I62" s="51">
        <v>8020</v>
      </c>
      <c r="J62" s="47">
        <f t="shared" si="0"/>
        <v>4.5480403374744842</v>
      </c>
      <c r="K62">
        <v>2.7047648609731931</v>
      </c>
      <c r="L62" s="32">
        <f t="shared" si="1"/>
        <v>12.301379691089648</v>
      </c>
      <c r="O62">
        <v>2.0803671778012038</v>
      </c>
      <c r="P62" t="s">
        <v>45</v>
      </c>
    </row>
    <row r="63" spans="4:16" ht="19" thickBot="1" x14ac:dyDescent="0.4">
      <c r="D63" s="48" t="s">
        <v>99</v>
      </c>
      <c r="E63" s="12">
        <v>1</v>
      </c>
      <c r="F63" s="12" t="s">
        <v>11</v>
      </c>
      <c r="G63" s="49">
        <v>2044260845958</v>
      </c>
      <c r="H63" s="49">
        <v>2044260845958</v>
      </c>
      <c r="I63" s="51">
        <v>11440</v>
      </c>
      <c r="J63" s="47">
        <f t="shared" si="0"/>
        <v>5.5961547287958178</v>
      </c>
      <c r="K63">
        <v>2.2308599130028335</v>
      </c>
      <c r="L63" s="32">
        <f t="shared" si="1"/>
        <v>12.484237251431832</v>
      </c>
      <c r="O63">
        <v>2.2617835819910992</v>
      </c>
      <c r="P63" t="s">
        <v>46</v>
      </c>
    </row>
    <row r="64" spans="4:16" x14ac:dyDescent="0.35">
      <c r="D64" s="84" t="s">
        <v>100</v>
      </c>
      <c r="E64" s="52">
        <v>1</v>
      </c>
      <c r="F64" s="19" t="s">
        <v>48</v>
      </c>
      <c r="G64" s="49">
        <v>350868254623</v>
      </c>
      <c r="H64" s="85">
        <f>SUM(G64:G65)</f>
        <v>702207404631</v>
      </c>
      <c r="I64" s="83">
        <v>8340</v>
      </c>
      <c r="J64" s="87">
        <f t="shared" si="0"/>
        <v>11.876832891533736</v>
      </c>
      <c r="K64">
        <v>0.98280690727790376</v>
      </c>
      <c r="L64" s="90">
        <f>I64/((G64/1000000000/K64)+(G65/1000000000/K65))</f>
        <v>9.4599886941161149</v>
      </c>
      <c r="O64">
        <v>2.0849583467321695</v>
      </c>
      <c r="P64" t="s">
        <v>47</v>
      </c>
    </row>
    <row r="65" spans="1:16" ht="15" thickBot="1" x14ac:dyDescent="0.4">
      <c r="D65" s="84"/>
      <c r="E65" s="53">
        <v>2</v>
      </c>
      <c r="F65" s="12" t="s">
        <v>49</v>
      </c>
      <c r="G65" s="49">
        <v>351339150008</v>
      </c>
      <c r="H65" s="85"/>
      <c r="I65" s="83"/>
      <c r="J65" s="87"/>
      <c r="K65">
        <v>0.66972575429963765</v>
      </c>
      <c r="L65" s="91"/>
      <c r="O65">
        <v>0.98280690727790376</v>
      </c>
      <c r="P65" t="s">
        <v>48</v>
      </c>
    </row>
    <row r="66" spans="1:16" ht="19" thickBot="1" x14ac:dyDescent="0.4">
      <c r="D66" s="48" t="s">
        <v>101</v>
      </c>
      <c r="E66" s="12">
        <v>1</v>
      </c>
      <c r="F66" s="12" t="s">
        <v>46</v>
      </c>
      <c r="G66" s="49">
        <v>1192880148868</v>
      </c>
      <c r="H66" s="49">
        <v>1192880148868</v>
      </c>
      <c r="I66" s="51">
        <v>5320</v>
      </c>
      <c r="J66" s="47">
        <f t="shared" ref="J66:J72" si="2">I66/(H66/1000000000)</f>
        <v>4.4597942258059087</v>
      </c>
      <c r="K66">
        <v>2.2617835819910992</v>
      </c>
      <c r="L66" s="32">
        <f t="shared" ref="L66:L72" si="3">I66/((G66/1000000000/K66))</f>
        <v>10.08708935898651</v>
      </c>
      <c r="O66">
        <v>0.66972575429963765</v>
      </c>
      <c r="P66" t="s">
        <v>49</v>
      </c>
    </row>
    <row r="67" spans="1:16" ht="19" thickBot="1" x14ac:dyDescent="0.4">
      <c r="D67" s="48" t="s">
        <v>102</v>
      </c>
      <c r="E67" s="12">
        <v>1</v>
      </c>
      <c r="F67" s="12" t="s">
        <v>10</v>
      </c>
      <c r="G67" s="49">
        <v>5939693812661</v>
      </c>
      <c r="H67" s="49">
        <v>5939693812661</v>
      </c>
      <c r="I67" s="51">
        <v>8250</v>
      </c>
      <c r="J67" s="47">
        <f t="shared" si="2"/>
        <v>1.3889604852045354</v>
      </c>
      <c r="K67">
        <v>3.7488040114274184</v>
      </c>
      <c r="L67" s="32">
        <f t="shared" si="3"/>
        <v>5.2069406386489359</v>
      </c>
      <c r="O67">
        <v>2.3097346458470991</v>
      </c>
      <c r="P67" t="s">
        <v>50</v>
      </c>
    </row>
    <row r="68" spans="1:16" ht="19" thickBot="1" x14ac:dyDescent="0.4">
      <c r="D68" s="48" t="s">
        <v>103</v>
      </c>
      <c r="E68" s="12">
        <v>1</v>
      </c>
      <c r="F68" s="12" t="s">
        <v>24</v>
      </c>
      <c r="G68" s="49">
        <v>1634221311168</v>
      </c>
      <c r="H68" s="49">
        <v>1634221311168</v>
      </c>
      <c r="I68" s="51">
        <v>10610</v>
      </c>
      <c r="J68" s="47">
        <f t="shared" si="2"/>
        <v>6.492388715954811</v>
      </c>
      <c r="K68">
        <v>1.0161314259437688</v>
      </c>
      <c r="L68" s="32">
        <f t="shared" si="3"/>
        <v>6.5971202037243959</v>
      </c>
      <c r="O68">
        <v>2.3495352259785061</v>
      </c>
      <c r="P68" t="s">
        <v>51</v>
      </c>
    </row>
    <row r="69" spans="1:16" ht="19" thickBot="1" x14ac:dyDescent="0.4">
      <c r="A69" s="3"/>
      <c r="B69" s="3"/>
      <c r="C69" s="3"/>
      <c r="D69" s="48" t="s">
        <v>104</v>
      </c>
      <c r="E69" s="12">
        <v>1</v>
      </c>
      <c r="F69" s="12" t="s">
        <v>51</v>
      </c>
      <c r="G69" s="49">
        <v>2364810921309</v>
      </c>
      <c r="H69" s="49">
        <v>2364810921309</v>
      </c>
      <c r="I69" s="51">
        <v>9840</v>
      </c>
      <c r="J69" s="47">
        <f t="shared" si="2"/>
        <v>4.1610092000730603</v>
      </c>
      <c r="K69">
        <v>2.3495352259785061</v>
      </c>
      <c r="L69" s="32">
        <f t="shared" si="3"/>
        <v>9.7764376911923012</v>
      </c>
      <c r="O69">
        <v>1.8783076424352554</v>
      </c>
      <c r="P69" t="s">
        <v>52</v>
      </c>
    </row>
    <row r="70" spans="1:16" ht="19" thickBot="1" x14ac:dyDescent="0.4">
      <c r="A70" s="3"/>
      <c r="B70" s="3"/>
      <c r="C70" s="3"/>
      <c r="D70" s="48" t="s">
        <v>105</v>
      </c>
      <c r="E70" s="12">
        <v>1</v>
      </c>
      <c r="F70" s="12" t="s">
        <v>36</v>
      </c>
      <c r="G70" s="49">
        <v>1028842640046</v>
      </c>
      <c r="H70" s="49">
        <v>1028842640046</v>
      </c>
      <c r="I70" s="51">
        <v>13740</v>
      </c>
      <c r="J70" s="47">
        <f t="shared" si="2"/>
        <v>13.354811965594347</v>
      </c>
      <c r="K70">
        <v>0.7905523661256324</v>
      </c>
      <c r="L70" s="32">
        <f t="shared" si="3"/>
        <v>10.55767819856352</v>
      </c>
      <c r="O70">
        <v>1.4165999765268709</v>
      </c>
      <c r="P70" t="s">
        <v>53</v>
      </c>
    </row>
    <row r="71" spans="1:16" ht="19" thickBot="1" x14ac:dyDescent="0.4">
      <c r="A71" s="3"/>
      <c r="B71" s="3"/>
      <c r="C71" s="3"/>
      <c r="D71" s="48" t="s">
        <v>106</v>
      </c>
      <c r="E71" s="12">
        <v>1</v>
      </c>
      <c r="F71" s="12" t="s">
        <v>52</v>
      </c>
      <c r="G71" s="49">
        <v>3028162666892</v>
      </c>
      <c r="H71" s="49">
        <v>3028162666892</v>
      </c>
      <c r="I71" s="51">
        <v>11170</v>
      </c>
      <c r="J71" s="47">
        <f t="shared" si="2"/>
        <v>3.6887054061281646</v>
      </c>
      <c r="K71">
        <v>1.8783076424352554</v>
      </c>
      <c r="L71" s="32">
        <f t="shared" si="3"/>
        <v>6.9285235550227737</v>
      </c>
      <c r="O71">
        <v>1.6404721874584851</v>
      </c>
      <c r="P71" t="s">
        <v>54</v>
      </c>
    </row>
    <row r="72" spans="1:16" ht="19" thickBot="1" x14ac:dyDescent="0.4">
      <c r="A72" s="3"/>
      <c r="B72" s="3"/>
      <c r="C72" s="3"/>
      <c r="D72" s="48" t="s">
        <v>107</v>
      </c>
      <c r="E72" s="12">
        <v>1</v>
      </c>
      <c r="F72" s="12" t="s">
        <v>50</v>
      </c>
      <c r="G72" s="49">
        <v>3462434706428</v>
      </c>
      <c r="H72" s="49">
        <v>3462434706428</v>
      </c>
      <c r="I72" s="51">
        <v>19490</v>
      </c>
      <c r="J72" s="47">
        <f t="shared" si="2"/>
        <v>5.6289870142004039</v>
      </c>
      <c r="K72">
        <v>2.3097346458470991</v>
      </c>
      <c r="L72" s="32">
        <f t="shared" si="3"/>
        <v>13.00146632772209</v>
      </c>
    </row>
    <row r="73" spans="1:16" ht="18.5" x14ac:dyDescent="0.45">
      <c r="A73" s="3"/>
      <c r="B73" s="3"/>
      <c r="C73" s="3"/>
      <c r="D73" s="42" t="s">
        <v>89</v>
      </c>
      <c r="E73" s="77"/>
      <c r="F73" s="78"/>
      <c r="G73" s="78"/>
      <c r="H73" s="78"/>
      <c r="I73" s="78"/>
      <c r="J73" s="78"/>
      <c r="K73" s="79"/>
      <c r="L73" s="54">
        <f>GEOMEAN(L53:L72)</f>
        <v>9.3080012453110843</v>
      </c>
    </row>
    <row r="74" spans="1:16" x14ac:dyDescent="0.35">
      <c r="A74" s="3"/>
      <c r="B74" s="3"/>
      <c r="C74" s="3"/>
    </row>
    <row r="75" spans="1:16" x14ac:dyDescent="0.35">
      <c r="A75" s="3"/>
      <c r="B75" s="3"/>
      <c r="C75" s="3"/>
    </row>
    <row r="76" spans="1:16" x14ac:dyDescent="0.35">
      <c r="A76" s="3"/>
      <c r="B76" s="3"/>
      <c r="C76" s="3"/>
    </row>
    <row r="78" spans="1:16" x14ac:dyDescent="0.35">
      <c r="A78" s="3"/>
      <c r="B78" s="3"/>
      <c r="C78" s="3"/>
      <c r="D78" s="55" t="s">
        <v>108</v>
      </c>
    </row>
    <row r="79" spans="1:16" x14ac:dyDescent="0.35">
      <c r="D79" t="s">
        <v>109</v>
      </c>
    </row>
    <row r="80" spans="1:16" x14ac:dyDescent="0.35">
      <c r="D80" t="s">
        <v>110</v>
      </c>
    </row>
  </sheetData>
  <mergeCells count="50">
    <mergeCell ref="E73:K73"/>
    <mergeCell ref="E51:K51"/>
    <mergeCell ref="E52:L52"/>
    <mergeCell ref="D54:D56"/>
    <mergeCell ref="H54:H56"/>
    <mergeCell ref="I54:I56"/>
    <mergeCell ref="J54:J56"/>
    <mergeCell ref="L54:L56"/>
    <mergeCell ref="D64:D65"/>
    <mergeCell ref="H64:H65"/>
    <mergeCell ref="I64:I65"/>
    <mergeCell ref="J64:J65"/>
    <mergeCell ref="L64:L65"/>
    <mergeCell ref="D44:D46"/>
    <mergeCell ref="H44:H46"/>
    <mergeCell ref="I44:I46"/>
    <mergeCell ref="J44:J46"/>
    <mergeCell ref="L44:L46"/>
    <mergeCell ref="D48:D49"/>
    <mergeCell ref="H48:H49"/>
    <mergeCell ref="I48:I49"/>
    <mergeCell ref="J48:J49"/>
    <mergeCell ref="L48:L49"/>
    <mergeCell ref="D35:D39"/>
    <mergeCell ref="H35:H39"/>
    <mergeCell ref="I35:I39"/>
    <mergeCell ref="J35:J39"/>
    <mergeCell ref="L35:L39"/>
    <mergeCell ref="D40:D41"/>
    <mergeCell ref="H40:H41"/>
    <mergeCell ref="I40:I41"/>
    <mergeCell ref="J40:J41"/>
    <mergeCell ref="L40:L41"/>
    <mergeCell ref="D19:D24"/>
    <mergeCell ref="H19:H24"/>
    <mergeCell ref="I19:I24"/>
    <mergeCell ref="J19:J24"/>
    <mergeCell ref="L19:L24"/>
    <mergeCell ref="D25:D33"/>
    <mergeCell ref="H25:H33"/>
    <mergeCell ref="I25:I33"/>
    <mergeCell ref="J25:J33"/>
    <mergeCell ref="L25:L33"/>
    <mergeCell ref="D11:F11"/>
    <mergeCell ref="E15:L15"/>
    <mergeCell ref="D16:D18"/>
    <mergeCell ref="H16:H18"/>
    <mergeCell ref="I16:I18"/>
    <mergeCell ref="J16:J18"/>
    <mergeCell ref="L16:L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987F9-A02B-4E0D-BD5B-B7E534CB7B7B}">
  <sheetPr codeName="Sheet15"/>
  <dimension ref="A1:M80"/>
  <sheetViews>
    <sheetView topLeftCell="A34" workbookViewId="0">
      <selection activeCell="E52" sqref="E52:L52"/>
    </sheetView>
  </sheetViews>
  <sheetFormatPr defaultRowHeight="14.5" x14ac:dyDescent="0.35"/>
  <cols>
    <col min="4" max="4" width="18.90625" customWidth="1"/>
    <col min="5" max="5" width="19.90625" customWidth="1"/>
    <col min="6" max="6" width="27.1796875" customWidth="1"/>
    <col min="7" max="7" width="32.1796875" customWidth="1"/>
    <col min="8" max="8" width="26.6328125" customWidth="1"/>
    <col min="11" max="11" width="22.81640625" customWidth="1"/>
  </cols>
  <sheetData>
    <row r="1" spans="4:13" x14ac:dyDescent="0.35">
      <c r="G1" s="1"/>
      <c r="H1" s="1"/>
      <c r="I1" s="2"/>
      <c r="J1" s="3"/>
    </row>
    <row r="2" spans="4:13" x14ac:dyDescent="0.35">
      <c r="G2" s="1"/>
      <c r="H2" s="1"/>
      <c r="I2" s="2"/>
      <c r="J2" s="3"/>
    </row>
    <row r="3" spans="4:13" x14ac:dyDescent="0.35">
      <c r="G3" s="1"/>
      <c r="H3" s="1"/>
      <c r="I3" s="2"/>
      <c r="J3" s="3"/>
    </row>
    <row r="4" spans="4:13" x14ac:dyDescent="0.35">
      <c r="G4" s="1"/>
      <c r="H4" s="1"/>
      <c r="I4" s="2"/>
      <c r="J4" s="3"/>
    </row>
    <row r="5" spans="4:13" x14ac:dyDescent="0.35">
      <c r="G5" s="1"/>
      <c r="H5" s="1"/>
      <c r="I5" s="2"/>
      <c r="J5" s="3"/>
    </row>
    <row r="6" spans="4:13" x14ac:dyDescent="0.35">
      <c r="G6" s="1"/>
      <c r="H6" s="1"/>
      <c r="I6" s="2"/>
      <c r="J6" s="3"/>
    </row>
    <row r="7" spans="4:13" x14ac:dyDescent="0.35">
      <c r="G7" s="1"/>
      <c r="H7" s="1"/>
      <c r="I7" s="2"/>
      <c r="J7" s="3"/>
    </row>
    <row r="8" spans="4:13" x14ac:dyDescent="0.35">
      <c r="G8" s="1"/>
      <c r="H8" s="1"/>
      <c r="I8" s="2"/>
      <c r="J8" s="3"/>
    </row>
    <row r="9" spans="4:13" x14ac:dyDescent="0.35">
      <c r="G9" s="1"/>
      <c r="H9" s="1"/>
      <c r="I9" s="2"/>
      <c r="J9" s="3"/>
    </row>
    <row r="10" spans="4:13" x14ac:dyDescent="0.35">
      <c r="G10" s="1"/>
      <c r="H10" s="1"/>
      <c r="I10" s="2"/>
      <c r="J10" s="3"/>
    </row>
    <row r="11" spans="4:13" ht="21" x14ac:dyDescent="0.5">
      <c r="D11" s="119" t="s">
        <v>60</v>
      </c>
      <c r="E11" s="119"/>
      <c r="F11" s="119"/>
      <c r="G11" s="1"/>
      <c r="H11" s="1"/>
      <c r="I11" s="2"/>
      <c r="J11" s="3"/>
    </row>
    <row r="12" spans="4:13" x14ac:dyDescent="0.35">
      <c r="G12" s="1"/>
      <c r="H12" s="1"/>
      <c r="I12" s="2"/>
      <c r="J12" s="3"/>
    </row>
    <row r="13" spans="4:13" x14ac:dyDescent="0.35">
      <c r="G13" s="1"/>
      <c r="H13" s="1"/>
      <c r="I13" s="2"/>
      <c r="J13" s="3"/>
    </row>
    <row r="14" spans="4:13" ht="18.5" x14ac:dyDescent="0.45">
      <c r="D14" s="4" t="s">
        <v>65</v>
      </c>
      <c r="E14" s="4" t="s">
        <v>66</v>
      </c>
      <c r="F14" s="4" t="s">
        <v>67</v>
      </c>
      <c r="G14" s="5" t="s">
        <v>68</v>
      </c>
      <c r="H14" s="5" t="s">
        <v>69</v>
      </c>
      <c r="I14" s="6" t="s">
        <v>70</v>
      </c>
      <c r="J14" s="7" t="s">
        <v>71</v>
      </c>
      <c r="K14" s="8" t="s">
        <v>72</v>
      </c>
      <c r="L14" s="7" t="s">
        <v>73</v>
      </c>
    </row>
    <row r="15" spans="4:13" ht="21.5" thickBot="1" x14ac:dyDescent="0.55000000000000004">
      <c r="D15" s="9" t="s">
        <v>74</v>
      </c>
      <c r="E15" s="120" t="s">
        <v>75</v>
      </c>
      <c r="F15" s="121"/>
      <c r="G15" s="121"/>
      <c r="H15" s="121"/>
      <c r="I15" s="121"/>
      <c r="J15" s="121"/>
      <c r="K15" s="121"/>
      <c r="L15" s="122"/>
      <c r="M15" t="s">
        <v>76</v>
      </c>
    </row>
    <row r="16" spans="4:13" x14ac:dyDescent="0.35">
      <c r="D16" s="92" t="s">
        <v>77</v>
      </c>
      <c r="E16" s="10">
        <v>1</v>
      </c>
      <c r="F16" s="10" t="s">
        <v>43</v>
      </c>
      <c r="G16" s="11">
        <v>1336880048433</v>
      </c>
      <c r="H16" s="111">
        <f>SUM(G16:G18)</f>
        <v>2621918389082</v>
      </c>
      <c r="I16" s="114">
        <v>9770</v>
      </c>
      <c r="J16" s="117">
        <f>I16/(H16/1000000000)</f>
        <v>3.7262792162729079</v>
      </c>
      <c r="L16" s="88" t="e">
        <f>I16/((G16/1000000000/K16)+(G17/1000000000/K17)+(G18/1000000000/K18))</f>
        <v>#DIV/0!</v>
      </c>
    </row>
    <row r="17" spans="4:12" x14ac:dyDescent="0.35">
      <c r="D17" s="93"/>
      <c r="E17" s="12">
        <v>2</v>
      </c>
      <c r="F17" s="12" t="s">
        <v>44</v>
      </c>
      <c r="G17" s="13">
        <v>485943847689</v>
      </c>
      <c r="H17" s="112"/>
      <c r="I17" s="115"/>
      <c r="J17" s="87"/>
      <c r="L17" s="89"/>
    </row>
    <row r="18" spans="4:12" ht="15" thickBot="1" x14ac:dyDescent="0.4">
      <c r="D18" s="123"/>
      <c r="E18" s="14">
        <v>3</v>
      </c>
      <c r="F18" s="14" t="s">
        <v>45</v>
      </c>
      <c r="G18" s="15">
        <v>799094492960</v>
      </c>
      <c r="H18" s="124"/>
      <c r="I18" s="125"/>
      <c r="J18" s="126"/>
      <c r="L18" s="89"/>
    </row>
    <row r="19" spans="4:12" x14ac:dyDescent="0.35">
      <c r="D19" s="92" t="s">
        <v>78</v>
      </c>
      <c r="E19" s="16">
        <v>1</v>
      </c>
      <c r="F19" s="16" t="s">
        <v>8</v>
      </c>
      <c r="G19" s="17">
        <v>528828935089</v>
      </c>
      <c r="H19" s="95">
        <f>SUM(G19:G24)</f>
        <v>3033921720842</v>
      </c>
      <c r="I19" s="98">
        <v>9650</v>
      </c>
      <c r="J19" s="103">
        <f>I19/(H19/1000000000)</f>
        <v>3.180701708191024</v>
      </c>
      <c r="L19" s="88" t="e">
        <f>I19/((G19/1000000000/K19)+(G20/1000000000/K20)+(G21/1000000000/K21)+(G22/1000000000/K22)+(G23/1000000000/K23)+(G24/1000000000/K24))</f>
        <v>#DIV/0!</v>
      </c>
    </row>
    <row r="20" spans="4:12" x14ac:dyDescent="0.35">
      <c r="D20" s="93"/>
      <c r="E20" s="12">
        <v>2</v>
      </c>
      <c r="F20" s="12" t="s">
        <v>3</v>
      </c>
      <c r="G20" s="18">
        <v>197935867524</v>
      </c>
      <c r="H20" s="96"/>
      <c r="I20" s="86"/>
      <c r="J20" s="105"/>
      <c r="L20" s="89"/>
    </row>
    <row r="21" spans="4:12" x14ac:dyDescent="0.35">
      <c r="D21" s="93"/>
      <c r="E21" s="12">
        <v>3</v>
      </c>
      <c r="F21" s="12" t="s">
        <v>6</v>
      </c>
      <c r="G21" s="18">
        <v>349230042356</v>
      </c>
      <c r="H21" s="96"/>
      <c r="I21" s="86"/>
      <c r="J21" s="105"/>
      <c r="L21" s="89"/>
    </row>
    <row r="22" spans="4:12" x14ac:dyDescent="0.35">
      <c r="D22" s="109"/>
      <c r="E22" s="19">
        <v>4</v>
      </c>
      <c r="F22" s="19" t="s">
        <v>7</v>
      </c>
      <c r="G22" s="18">
        <v>634304301167</v>
      </c>
      <c r="H22" s="96"/>
      <c r="I22" s="86"/>
      <c r="J22" s="105"/>
      <c r="L22" s="89"/>
    </row>
    <row r="23" spans="4:12" x14ac:dyDescent="0.35">
      <c r="D23" s="109"/>
      <c r="E23" s="12">
        <v>5</v>
      </c>
      <c r="F23" s="12" t="s">
        <v>5</v>
      </c>
      <c r="G23" s="18">
        <v>907436705387</v>
      </c>
      <c r="H23" s="96"/>
      <c r="I23" s="86"/>
      <c r="J23" s="105"/>
      <c r="L23" s="89"/>
    </row>
    <row r="24" spans="4:12" ht="15" thickBot="1" x14ac:dyDescent="0.4">
      <c r="D24" s="94"/>
      <c r="E24" s="20">
        <v>6</v>
      </c>
      <c r="F24" s="20" t="s">
        <v>4</v>
      </c>
      <c r="G24" s="21">
        <v>416185869319</v>
      </c>
      <c r="H24" s="97"/>
      <c r="I24" s="99"/>
      <c r="J24" s="104"/>
      <c r="L24" s="110"/>
    </row>
    <row r="25" spans="4:12" x14ac:dyDescent="0.35">
      <c r="D25" s="92" t="s">
        <v>79</v>
      </c>
      <c r="E25" s="22">
        <v>1</v>
      </c>
      <c r="F25" s="22" t="s">
        <v>15</v>
      </c>
      <c r="G25" s="11">
        <v>85762263121</v>
      </c>
      <c r="H25" s="111">
        <f>SUM(G25:G33)</f>
        <v>1241193071612</v>
      </c>
      <c r="I25" s="114">
        <v>8050</v>
      </c>
      <c r="J25" s="117">
        <f>I25/(H25/1000000000)</f>
        <v>6.4856952428400678</v>
      </c>
      <c r="L25" s="90" t="e">
        <f>I25/((G25/1000000000/K25)+(G26/1000000000/K26)+(G27/1000000000/K27)+(G28/1000000000/K28)+(G29/1000000000/K29)+(G30/1000000000/K30)+(G31/1000000000/K31)+(G32/1000000000/K32)+(G33/1000000000/K33))</f>
        <v>#DIV/0!</v>
      </c>
    </row>
    <row r="26" spans="4:12" x14ac:dyDescent="0.35">
      <c r="D26" s="93"/>
      <c r="E26" s="23">
        <v>2</v>
      </c>
      <c r="F26" s="23" t="s">
        <v>16</v>
      </c>
      <c r="G26" s="24">
        <v>170110679749</v>
      </c>
      <c r="H26" s="112"/>
      <c r="I26" s="115"/>
      <c r="J26" s="87"/>
      <c r="L26" s="106"/>
    </row>
    <row r="27" spans="4:12" x14ac:dyDescent="0.35">
      <c r="D27" s="93"/>
      <c r="E27" s="12">
        <v>3</v>
      </c>
      <c r="F27" s="12" t="s">
        <v>23</v>
      </c>
      <c r="G27" s="24">
        <v>145000257157</v>
      </c>
      <c r="H27" s="112"/>
      <c r="I27" s="115"/>
      <c r="J27" s="87"/>
      <c r="L27" s="106"/>
    </row>
    <row r="28" spans="4:12" x14ac:dyDescent="0.35">
      <c r="D28" s="93"/>
      <c r="E28" s="12">
        <v>4</v>
      </c>
      <c r="F28" s="12" t="s">
        <v>17</v>
      </c>
      <c r="G28" s="13">
        <v>107364702506</v>
      </c>
      <c r="H28" s="112"/>
      <c r="I28" s="115"/>
      <c r="J28" s="87"/>
      <c r="L28" s="106"/>
    </row>
    <row r="29" spans="4:12" x14ac:dyDescent="0.35">
      <c r="D29" s="93"/>
      <c r="E29" s="23">
        <v>5</v>
      </c>
      <c r="F29" s="23" t="s">
        <v>18</v>
      </c>
      <c r="G29" s="13">
        <v>118960836281</v>
      </c>
      <c r="H29" s="112"/>
      <c r="I29" s="115"/>
      <c r="J29" s="87"/>
      <c r="L29" s="106"/>
    </row>
    <row r="30" spans="4:12" x14ac:dyDescent="0.35">
      <c r="D30" s="93"/>
      <c r="E30" s="12">
        <v>6</v>
      </c>
      <c r="F30" s="12" t="s">
        <v>19</v>
      </c>
      <c r="G30" s="13">
        <v>161461896947</v>
      </c>
      <c r="H30" s="112"/>
      <c r="I30" s="115"/>
      <c r="J30" s="87"/>
      <c r="L30" s="106"/>
    </row>
    <row r="31" spans="4:12" x14ac:dyDescent="0.35">
      <c r="D31" s="93"/>
      <c r="E31" s="23">
        <v>7</v>
      </c>
      <c r="F31" s="23" t="s">
        <v>20</v>
      </c>
      <c r="G31" s="13">
        <v>203545611460</v>
      </c>
      <c r="H31" s="112"/>
      <c r="I31" s="115"/>
      <c r="J31" s="87"/>
      <c r="L31" s="106"/>
    </row>
    <row r="32" spans="4:12" x14ac:dyDescent="0.35">
      <c r="D32" s="93"/>
      <c r="E32" s="23">
        <v>8</v>
      </c>
      <c r="F32" s="23" t="s">
        <v>21</v>
      </c>
      <c r="G32" s="24">
        <v>183165290444</v>
      </c>
      <c r="H32" s="112"/>
      <c r="I32" s="115"/>
      <c r="J32" s="87"/>
      <c r="L32" s="106"/>
    </row>
    <row r="33" spans="4:12" ht="15" thickBot="1" x14ac:dyDescent="0.4">
      <c r="D33" s="94"/>
      <c r="E33" s="25">
        <v>9</v>
      </c>
      <c r="F33" s="25" t="s">
        <v>22</v>
      </c>
      <c r="G33" s="26">
        <v>65821533947</v>
      </c>
      <c r="H33" s="113"/>
      <c r="I33" s="116"/>
      <c r="J33" s="118"/>
      <c r="L33" s="91"/>
    </row>
    <row r="34" spans="4:12" ht="19" thickBot="1" x14ac:dyDescent="0.4">
      <c r="D34" s="27" t="s">
        <v>80</v>
      </c>
      <c r="E34" s="28">
        <v>1</v>
      </c>
      <c r="F34" s="28" t="s">
        <v>39</v>
      </c>
      <c r="G34" s="29">
        <v>286763190074</v>
      </c>
      <c r="H34" s="29">
        <v>286763190074</v>
      </c>
      <c r="I34" s="30">
        <v>9120</v>
      </c>
      <c r="J34" s="31">
        <f>I34/(H34/1000000000)</f>
        <v>31.803245031716099</v>
      </c>
      <c r="L34" s="32" t="e">
        <f>I34/((G34/1000000000/K34))</f>
        <v>#DIV/0!</v>
      </c>
    </row>
    <row r="35" spans="4:12" x14ac:dyDescent="0.35">
      <c r="D35" s="92" t="s">
        <v>81</v>
      </c>
      <c r="E35" s="16">
        <v>1</v>
      </c>
      <c r="F35" s="16" t="s">
        <v>25</v>
      </c>
      <c r="G35" s="17">
        <v>266743806875</v>
      </c>
      <c r="H35" s="95">
        <f>SUM(G35:G39)</f>
        <v>1991041526174</v>
      </c>
      <c r="I35" s="98">
        <v>10490</v>
      </c>
      <c r="J35" s="103">
        <f>I35/(H35/1000000000)</f>
        <v>5.2685993044844528</v>
      </c>
      <c r="L35" s="90" t="e">
        <f>I35/((G35/1000000000/K35)+(G36/1000000000/K36)+(G37/1000000000/K37)+(G37/1000000000/K37)+(G38/1000000000/K38)+(G39/1000000000/K39))</f>
        <v>#DIV/0!</v>
      </c>
    </row>
    <row r="36" spans="4:12" x14ac:dyDescent="0.35">
      <c r="D36" s="93"/>
      <c r="E36" s="12">
        <v>2</v>
      </c>
      <c r="F36" s="12" t="s">
        <v>26</v>
      </c>
      <c r="G36" s="18">
        <v>716198135199</v>
      </c>
      <c r="H36" s="96"/>
      <c r="I36" s="86"/>
      <c r="J36" s="105"/>
      <c r="L36" s="106"/>
    </row>
    <row r="37" spans="4:12" x14ac:dyDescent="0.35">
      <c r="D37" s="93"/>
      <c r="E37" s="12">
        <v>3</v>
      </c>
      <c r="F37" s="12" t="s">
        <v>27</v>
      </c>
      <c r="G37" s="18">
        <v>350698994773</v>
      </c>
      <c r="H37" s="96"/>
      <c r="I37" s="86"/>
      <c r="J37" s="105"/>
      <c r="L37" s="106"/>
    </row>
    <row r="38" spans="4:12" x14ac:dyDescent="0.35">
      <c r="D38" s="93"/>
      <c r="E38" s="12">
        <v>4</v>
      </c>
      <c r="F38" s="12" t="s">
        <v>28</v>
      </c>
      <c r="G38" s="18">
        <v>269619527680</v>
      </c>
      <c r="H38" s="96"/>
      <c r="I38" s="86"/>
      <c r="J38" s="105"/>
      <c r="L38" s="106"/>
    </row>
    <row r="39" spans="4:12" ht="15" thickBot="1" x14ac:dyDescent="0.4">
      <c r="D39" s="94"/>
      <c r="E39" s="33">
        <v>5</v>
      </c>
      <c r="F39" s="33" t="s">
        <v>29</v>
      </c>
      <c r="G39" s="21">
        <v>387781061647</v>
      </c>
      <c r="H39" s="97"/>
      <c r="I39" s="99"/>
      <c r="J39" s="104"/>
      <c r="L39" s="91"/>
    </row>
    <row r="40" spans="4:12" x14ac:dyDescent="0.35">
      <c r="D40" s="92" t="s">
        <v>82</v>
      </c>
      <c r="E40" s="16">
        <v>1</v>
      </c>
      <c r="F40" s="16" t="s">
        <v>34</v>
      </c>
      <c r="G40" s="17">
        <v>1225711258147</v>
      </c>
      <c r="H40" s="107">
        <f>SUM(G40:G41)</f>
        <v>3799491209371</v>
      </c>
      <c r="I40" s="98">
        <v>9330</v>
      </c>
      <c r="J40" s="103">
        <f>I40/(H40/1000000000)</f>
        <v>2.4555919426760742</v>
      </c>
      <c r="L40" s="90" t="e">
        <f>I40/((G40/1000000000/K40)+(G41/1000000000/K41))</f>
        <v>#DIV/0!</v>
      </c>
    </row>
    <row r="41" spans="4:12" ht="15" thickBot="1" x14ac:dyDescent="0.4">
      <c r="D41" s="94"/>
      <c r="E41" s="33">
        <v>2</v>
      </c>
      <c r="F41" s="33" t="s">
        <v>35</v>
      </c>
      <c r="G41" s="21">
        <v>2573779951224</v>
      </c>
      <c r="H41" s="108"/>
      <c r="I41" s="99"/>
      <c r="J41" s="104"/>
      <c r="L41" s="91"/>
    </row>
    <row r="42" spans="4:12" ht="19" thickBot="1" x14ac:dyDescent="0.4">
      <c r="D42" s="27" t="s">
        <v>83</v>
      </c>
      <c r="E42" s="28">
        <v>1</v>
      </c>
      <c r="F42" s="28" t="s">
        <v>47</v>
      </c>
      <c r="G42" s="29">
        <v>2870324786576</v>
      </c>
      <c r="H42" s="29">
        <v>2870324786576</v>
      </c>
      <c r="I42" s="30">
        <v>12100</v>
      </c>
      <c r="J42" s="31">
        <f>I42/(H42/1000000000)</f>
        <v>4.2155508173115299</v>
      </c>
      <c r="L42" s="32" t="e">
        <f>I42/((G42/1000000000/K42))</f>
        <v>#DIV/0!</v>
      </c>
    </row>
    <row r="43" spans="4:12" ht="19" thickBot="1" x14ac:dyDescent="0.4">
      <c r="D43" s="27" t="s">
        <v>84</v>
      </c>
      <c r="E43" s="28">
        <v>1</v>
      </c>
      <c r="F43" s="28" t="s">
        <v>38</v>
      </c>
      <c r="G43" s="29">
        <v>1228470882964</v>
      </c>
      <c r="H43" s="29">
        <v>1228470882964</v>
      </c>
      <c r="I43" s="30">
        <v>20720</v>
      </c>
      <c r="J43" s="31">
        <f>I43/(H43/1000000000)</f>
        <v>16.866496623841584</v>
      </c>
      <c r="L43" s="32" t="e">
        <f>I43/((G43/1000000000/K43))</f>
        <v>#DIV/0!</v>
      </c>
    </row>
    <row r="44" spans="4:12" x14ac:dyDescent="0.35">
      <c r="D44" s="92" t="s">
        <v>85</v>
      </c>
      <c r="E44" s="16">
        <v>1</v>
      </c>
      <c r="F44" s="16" t="s">
        <v>31</v>
      </c>
      <c r="G44" s="17">
        <v>598424479704</v>
      </c>
      <c r="H44" s="95">
        <f>SUM(G44:G46)</f>
        <v>5665833559406</v>
      </c>
      <c r="I44" s="98">
        <v>22130</v>
      </c>
      <c r="J44" s="100">
        <f>I44/(H44/1000000000)</f>
        <v>3.9058683542267851</v>
      </c>
      <c r="L44" s="88" t="e">
        <f>I44/((G44/1000000000/K44)+(G45/1000000000/K45)+(G46/1000000000/K46))</f>
        <v>#DIV/0!</v>
      </c>
    </row>
    <row r="45" spans="4:12" x14ac:dyDescent="0.35">
      <c r="D45" s="93"/>
      <c r="E45" s="19">
        <v>2</v>
      </c>
      <c r="F45" s="19" t="s">
        <v>32</v>
      </c>
      <c r="G45" s="18">
        <v>499395511962</v>
      </c>
      <c r="H45" s="96"/>
      <c r="I45" s="86"/>
      <c r="J45" s="101"/>
      <c r="L45" s="89"/>
    </row>
    <row r="46" spans="4:12" ht="15" thickBot="1" x14ac:dyDescent="0.4">
      <c r="D46" s="94"/>
      <c r="E46" s="36">
        <v>3</v>
      </c>
      <c r="F46" s="36" t="s">
        <v>33</v>
      </c>
      <c r="G46" s="21">
        <v>4568013567740</v>
      </c>
      <c r="H46" s="97"/>
      <c r="I46" s="99"/>
      <c r="J46" s="102"/>
      <c r="L46" s="89"/>
    </row>
    <row r="47" spans="4:12" ht="19" thickBot="1" x14ac:dyDescent="0.4">
      <c r="D47" s="27" t="s">
        <v>86</v>
      </c>
      <c r="E47" s="28">
        <v>1</v>
      </c>
      <c r="F47" s="28" t="s">
        <v>42</v>
      </c>
      <c r="G47" s="29">
        <v>596700550884</v>
      </c>
      <c r="H47" s="29">
        <v>596700550884</v>
      </c>
      <c r="I47" s="30">
        <v>6250</v>
      </c>
      <c r="J47" s="31">
        <f>I47/(H47/1000000000)</f>
        <v>10.474265510130248</v>
      </c>
      <c r="L47" s="32" t="e">
        <f>I47/((G47/1000000000/K47))</f>
        <v>#DIV/0!</v>
      </c>
    </row>
    <row r="48" spans="4:12" x14ac:dyDescent="0.35">
      <c r="D48" s="92" t="s">
        <v>87</v>
      </c>
      <c r="E48" s="16">
        <v>1</v>
      </c>
      <c r="F48" s="16" t="s">
        <v>1</v>
      </c>
      <c r="G48" s="17">
        <v>719326249157</v>
      </c>
      <c r="H48" s="95">
        <f>SUM(G48:G49)</f>
        <v>1065237477766</v>
      </c>
      <c r="I48" s="98">
        <v>7020</v>
      </c>
      <c r="J48" s="103">
        <f>I48/(H48/1000000000)</f>
        <v>6.5900798146177113</v>
      </c>
      <c r="L48" s="90" t="e">
        <f>I48/((G48/1000000000/K48)+(G49/1000000000/K49))</f>
        <v>#DIV/0!</v>
      </c>
    </row>
    <row r="49" spans="4:12" ht="15" thickBot="1" x14ac:dyDescent="0.4">
      <c r="D49" s="94"/>
      <c r="E49" s="33">
        <v>2</v>
      </c>
      <c r="F49" s="33" t="s">
        <v>0</v>
      </c>
      <c r="G49" s="21">
        <v>345911228609</v>
      </c>
      <c r="H49" s="97"/>
      <c r="I49" s="99"/>
      <c r="J49" s="104"/>
      <c r="L49" s="91"/>
    </row>
    <row r="50" spans="4:12" ht="19" thickBot="1" x14ac:dyDescent="0.4">
      <c r="D50" s="37" t="s">
        <v>88</v>
      </c>
      <c r="E50" s="38">
        <v>1</v>
      </c>
      <c r="F50" s="38" t="s">
        <v>53</v>
      </c>
      <c r="G50" s="39">
        <v>1012616257524</v>
      </c>
      <c r="H50" s="39">
        <v>1012616257524</v>
      </c>
      <c r="I50" s="40">
        <v>6900</v>
      </c>
      <c r="J50" s="41">
        <f>I50/(H50/1000000000)</f>
        <v>6.8140324123094214</v>
      </c>
      <c r="L50" s="32" t="e">
        <f>I50/((G50/1000000000/K50))</f>
        <v>#DIV/0!</v>
      </c>
    </row>
    <row r="51" spans="4:12" ht="18.5" x14ac:dyDescent="0.45">
      <c r="D51" s="42" t="s">
        <v>89</v>
      </c>
      <c r="E51" s="80"/>
      <c r="F51" s="81"/>
      <c r="G51" s="81"/>
      <c r="H51" s="81"/>
      <c r="I51" s="81"/>
      <c r="J51" s="81"/>
      <c r="K51" s="82"/>
      <c r="L51" s="43" t="e">
        <f>GEOMEAN(L16:L50)</f>
        <v>#DIV/0!</v>
      </c>
    </row>
    <row r="52" spans="4:12" ht="21.5" thickBot="1" x14ac:dyDescent="0.55000000000000004">
      <c r="D52" s="44" t="s">
        <v>90</v>
      </c>
      <c r="E52" s="83"/>
      <c r="F52" s="83"/>
      <c r="G52" s="83"/>
      <c r="H52" s="83"/>
      <c r="I52" s="83"/>
      <c r="J52" s="83"/>
      <c r="K52" s="83"/>
      <c r="L52" s="83"/>
    </row>
    <row r="53" spans="4:12" ht="19" thickBot="1" x14ac:dyDescent="0.4">
      <c r="D53" s="45" t="s">
        <v>91</v>
      </c>
      <c r="E53" s="12">
        <v>1</v>
      </c>
      <c r="F53" s="12" t="s">
        <v>2</v>
      </c>
      <c r="G53" s="18">
        <v>1662419839883</v>
      </c>
      <c r="H53" s="18">
        <v>1662419839883</v>
      </c>
      <c r="I53" s="46">
        <v>13590</v>
      </c>
      <c r="J53" s="47">
        <f>I53/(H53/1000000000)</f>
        <v>8.1748302528418186</v>
      </c>
      <c r="L53" s="32" t="e">
        <f>I53/((G53/1000000000/K53))</f>
        <v>#DIV/0!</v>
      </c>
    </row>
    <row r="54" spans="4:12" x14ac:dyDescent="0.35">
      <c r="D54" s="84" t="s">
        <v>92</v>
      </c>
      <c r="E54" s="12">
        <v>1</v>
      </c>
      <c r="F54" s="12" t="s">
        <v>12</v>
      </c>
      <c r="G54" s="18">
        <v>1368261277380</v>
      </c>
      <c r="H54" s="85">
        <f>SUM(G54:G56)</f>
        <v>6812176292745</v>
      </c>
      <c r="I54" s="86">
        <v>19580</v>
      </c>
      <c r="J54" s="87">
        <f>I54/(H54/1000000000)</f>
        <v>2.874265015844172</v>
      </c>
      <c r="L54" s="88" t="e">
        <f>I54/((G54/1000000000/K54)+(G55/1000000000/K55)+(G56/1000000000/K56))</f>
        <v>#DIV/0!</v>
      </c>
    </row>
    <row r="55" spans="4:12" x14ac:dyDescent="0.35">
      <c r="D55" s="84"/>
      <c r="E55" s="12">
        <v>2</v>
      </c>
      <c r="F55" s="12" t="s">
        <v>13</v>
      </c>
      <c r="G55" s="18">
        <v>1100427239527</v>
      </c>
      <c r="H55" s="85"/>
      <c r="I55" s="86"/>
      <c r="J55" s="87"/>
      <c r="L55" s="89"/>
    </row>
    <row r="56" spans="4:12" ht="15" thickBot="1" x14ac:dyDescent="0.4">
      <c r="D56" s="84"/>
      <c r="E56" s="19">
        <v>3</v>
      </c>
      <c r="F56" s="19" t="s">
        <v>14</v>
      </c>
      <c r="G56" s="18">
        <v>4343487775838</v>
      </c>
      <c r="H56" s="85"/>
      <c r="I56" s="86"/>
      <c r="J56" s="87"/>
      <c r="L56" s="89"/>
    </row>
    <row r="57" spans="4:12" ht="19" thickBot="1" x14ac:dyDescent="0.4">
      <c r="D57" s="45" t="s">
        <v>93</v>
      </c>
      <c r="E57" s="12">
        <v>1</v>
      </c>
      <c r="F57" s="50" t="s">
        <v>40</v>
      </c>
      <c r="G57" s="18">
        <v>904639118622</v>
      </c>
      <c r="H57" s="18">
        <v>904639118622</v>
      </c>
      <c r="I57" s="51">
        <v>9180</v>
      </c>
      <c r="J57" s="47">
        <f>I57/(H57/1000000000)</f>
        <v>10.147692942997558</v>
      </c>
      <c r="L57" s="32" t="e">
        <f>I57/((G57/1000000000/K57))</f>
        <v>#DIV/0!</v>
      </c>
    </row>
    <row r="58" spans="4:12" ht="19" thickBot="1" x14ac:dyDescent="0.4">
      <c r="D58" s="45" t="s">
        <v>94</v>
      </c>
      <c r="E58" s="12">
        <v>1</v>
      </c>
      <c r="F58" s="12" t="s">
        <v>54</v>
      </c>
      <c r="G58" s="18">
        <v>1550802777157</v>
      </c>
      <c r="H58" s="18">
        <v>1550802777157</v>
      </c>
      <c r="I58" s="51">
        <v>9100</v>
      </c>
      <c r="J58" s="47">
        <f t="shared" ref="J58:J64" si="0">I58/(H58/1000000000)</f>
        <v>5.8679286199645073</v>
      </c>
      <c r="L58" s="32" t="e">
        <f t="shared" ref="L58:L63" si="1">I58/((G58/1000000000/K58))</f>
        <v>#DIV/0!</v>
      </c>
    </row>
    <row r="59" spans="4:12" ht="19" thickBot="1" x14ac:dyDescent="0.4">
      <c r="D59" s="45" t="s">
        <v>95</v>
      </c>
      <c r="E59" s="12">
        <v>1</v>
      </c>
      <c r="F59" s="12" t="s">
        <v>30</v>
      </c>
      <c r="G59" s="18">
        <v>1503904010927</v>
      </c>
      <c r="H59" s="18">
        <v>1503904010927</v>
      </c>
      <c r="I59" s="51">
        <v>7140</v>
      </c>
      <c r="J59" s="47">
        <f t="shared" si="0"/>
        <v>4.7476434321090313</v>
      </c>
      <c r="L59" s="32" t="e">
        <f t="shared" si="1"/>
        <v>#DIV/0!</v>
      </c>
    </row>
    <row r="60" spans="4:12" ht="19" thickBot="1" x14ac:dyDescent="0.4">
      <c r="D60" s="45" t="s">
        <v>96</v>
      </c>
      <c r="E60" s="12">
        <v>1</v>
      </c>
      <c r="F60" s="12" t="s">
        <v>9</v>
      </c>
      <c r="G60" s="18">
        <v>3222499431329</v>
      </c>
      <c r="H60" s="18">
        <v>3222499431329</v>
      </c>
      <c r="I60" s="51">
        <v>11950</v>
      </c>
      <c r="J60" s="47">
        <f t="shared" si="0"/>
        <v>3.7083016629336276</v>
      </c>
      <c r="L60" s="32" t="e">
        <f t="shared" si="1"/>
        <v>#DIV/0!</v>
      </c>
    </row>
    <row r="61" spans="4:12" ht="19" thickBot="1" x14ac:dyDescent="0.4">
      <c r="D61" s="45" t="s">
        <v>97</v>
      </c>
      <c r="E61" s="12">
        <v>1</v>
      </c>
      <c r="F61" s="12" t="s">
        <v>37</v>
      </c>
      <c r="G61" s="18">
        <v>1869881307149</v>
      </c>
      <c r="H61" s="18">
        <v>1869881307149</v>
      </c>
      <c r="I61" s="51">
        <v>9400</v>
      </c>
      <c r="J61" s="47">
        <f t="shared" si="0"/>
        <v>5.0270570458464769</v>
      </c>
      <c r="L61" s="32" t="e">
        <f t="shared" si="1"/>
        <v>#DIV/0!</v>
      </c>
    </row>
    <row r="62" spans="4:12" ht="19" thickBot="1" x14ac:dyDescent="0.4">
      <c r="D62" s="45" t="s">
        <v>98</v>
      </c>
      <c r="E62" s="12">
        <v>1</v>
      </c>
      <c r="F62" s="12" t="s">
        <v>41</v>
      </c>
      <c r="G62" s="18">
        <v>1763396848950</v>
      </c>
      <c r="H62" s="18">
        <v>1763396848950</v>
      </c>
      <c r="I62" s="51">
        <v>8020</v>
      </c>
      <c r="J62" s="47">
        <f t="shared" si="0"/>
        <v>4.5480403374744842</v>
      </c>
      <c r="L62" s="32" t="e">
        <f t="shared" si="1"/>
        <v>#DIV/0!</v>
      </c>
    </row>
    <row r="63" spans="4:12" ht="19" thickBot="1" x14ac:dyDescent="0.4">
      <c r="D63" s="45" t="s">
        <v>99</v>
      </c>
      <c r="E63" s="12">
        <v>1</v>
      </c>
      <c r="F63" s="12" t="s">
        <v>11</v>
      </c>
      <c r="G63" s="18">
        <v>2044260845958</v>
      </c>
      <c r="H63" s="18">
        <v>2044260845958</v>
      </c>
      <c r="I63" s="51">
        <v>11440</v>
      </c>
      <c r="J63" s="47">
        <f t="shared" si="0"/>
        <v>5.5961547287958178</v>
      </c>
      <c r="L63" s="32" t="e">
        <f t="shared" si="1"/>
        <v>#DIV/0!</v>
      </c>
    </row>
    <row r="64" spans="4:12" x14ac:dyDescent="0.35">
      <c r="D64" s="84" t="s">
        <v>100</v>
      </c>
      <c r="E64" s="52">
        <v>1</v>
      </c>
      <c r="F64" s="19" t="s">
        <v>48</v>
      </c>
      <c r="G64" s="18">
        <v>350868254623</v>
      </c>
      <c r="H64" s="85">
        <f>SUM(G64:G65)</f>
        <v>702207404631</v>
      </c>
      <c r="I64" s="83">
        <v>8340</v>
      </c>
      <c r="J64" s="87">
        <f t="shared" si="0"/>
        <v>11.876832891533736</v>
      </c>
      <c r="L64" s="90" t="e">
        <f>I64/((G64/1000000000/K64)+(G65/1000000000/K65))</f>
        <v>#DIV/0!</v>
      </c>
    </row>
    <row r="65" spans="1:12" ht="15" thickBot="1" x14ac:dyDescent="0.4">
      <c r="D65" s="84"/>
      <c r="E65" s="53">
        <v>2</v>
      </c>
      <c r="F65" s="12" t="s">
        <v>49</v>
      </c>
      <c r="G65" s="18">
        <v>351339150008</v>
      </c>
      <c r="H65" s="85"/>
      <c r="I65" s="83"/>
      <c r="J65" s="87"/>
      <c r="L65" s="91"/>
    </row>
    <row r="66" spans="1:12" ht="19" thickBot="1" x14ac:dyDescent="0.4">
      <c r="D66" s="45" t="s">
        <v>101</v>
      </c>
      <c r="E66" s="12">
        <v>1</v>
      </c>
      <c r="F66" s="12" t="s">
        <v>46</v>
      </c>
      <c r="G66" s="18">
        <v>1192880148868</v>
      </c>
      <c r="H66" s="18">
        <v>1192880148868</v>
      </c>
      <c r="I66" s="51">
        <v>5320</v>
      </c>
      <c r="J66" s="47">
        <f t="shared" ref="J66:J72" si="2">I66/(H66/1000000000)</f>
        <v>4.4597942258059087</v>
      </c>
      <c r="L66" s="32" t="e">
        <f t="shared" ref="L66:L72" si="3">I66/((G66/1000000000/K66))</f>
        <v>#DIV/0!</v>
      </c>
    </row>
    <row r="67" spans="1:12" ht="19" thickBot="1" x14ac:dyDescent="0.4">
      <c r="D67" s="45" t="s">
        <v>102</v>
      </c>
      <c r="E67" s="12">
        <v>1</v>
      </c>
      <c r="F67" s="12" t="s">
        <v>10</v>
      </c>
      <c r="G67" s="18">
        <v>5939693812661</v>
      </c>
      <c r="H67" s="18">
        <v>5939693812661</v>
      </c>
      <c r="I67" s="51">
        <v>8250</v>
      </c>
      <c r="J67" s="47">
        <f t="shared" si="2"/>
        <v>1.3889604852045354</v>
      </c>
      <c r="L67" s="32" t="e">
        <f t="shared" si="3"/>
        <v>#DIV/0!</v>
      </c>
    </row>
    <row r="68" spans="1:12" ht="19" thickBot="1" x14ac:dyDescent="0.4">
      <c r="D68" s="45" t="s">
        <v>103</v>
      </c>
      <c r="E68" s="12">
        <v>1</v>
      </c>
      <c r="F68" s="12" t="s">
        <v>24</v>
      </c>
      <c r="G68" s="18">
        <v>1634221311168</v>
      </c>
      <c r="H68" s="18">
        <v>1634221311168</v>
      </c>
      <c r="I68" s="51">
        <v>10610</v>
      </c>
      <c r="J68" s="47">
        <f t="shared" si="2"/>
        <v>6.492388715954811</v>
      </c>
      <c r="L68" s="32" t="e">
        <f t="shared" si="3"/>
        <v>#DIV/0!</v>
      </c>
    </row>
    <row r="69" spans="1:12" ht="19" thickBot="1" x14ac:dyDescent="0.4">
      <c r="A69" s="3"/>
      <c r="B69" s="3"/>
      <c r="C69" s="3"/>
      <c r="D69" s="45" t="s">
        <v>104</v>
      </c>
      <c r="E69" s="12">
        <v>1</v>
      </c>
      <c r="F69" s="12" t="s">
        <v>51</v>
      </c>
      <c r="G69" s="18">
        <v>2364810921309</v>
      </c>
      <c r="H69" s="18">
        <v>2364810921309</v>
      </c>
      <c r="I69" s="51">
        <v>9840</v>
      </c>
      <c r="J69" s="47">
        <f t="shared" si="2"/>
        <v>4.1610092000730603</v>
      </c>
      <c r="L69" s="32" t="e">
        <f t="shared" si="3"/>
        <v>#DIV/0!</v>
      </c>
    </row>
    <row r="70" spans="1:12" ht="19" thickBot="1" x14ac:dyDescent="0.4">
      <c r="A70" s="3"/>
      <c r="B70" s="3"/>
      <c r="C70" s="3"/>
      <c r="D70" s="45" t="s">
        <v>105</v>
      </c>
      <c r="E70" s="12">
        <v>1</v>
      </c>
      <c r="F70" s="12" t="s">
        <v>36</v>
      </c>
      <c r="G70" s="18">
        <v>1028842640046</v>
      </c>
      <c r="H70" s="18">
        <v>1028842640046</v>
      </c>
      <c r="I70" s="51">
        <v>13740</v>
      </c>
      <c r="J70" s="47">
        <f t="shared" si="2"/>
        <v>13.354811965594347</v>
      </c>
      <c r="L70" s="32" t="e">
        <f t="shared" si="3"/>
        <v>#DIV/0!</v>
      </c>
    </row>
    <row r="71" spans="1:12" ht="19" thickBot="1" x14ac:dyDescent="0.4">
      <c r="A71" s="3"/>
      <c r="B71" s="3"/>
      <c r="C71" s="3"/>
      <c r="D71" s="45" t="s">
        <v>106</v>
      </c>
      <c r="E71" s="12">
        <v>1</v>
      </c>
      <c r="F71" s="12" t="s">
        <v>52</v>
      </c>
      <c r="G71" s="18">
        <v>3028162666892</v>
      </c>
      <c r="H71" s="18">
        <v>3028162666892</v>
      </c>
      <c r="I71" s="51">
        <v>11170</v>
      </c>
      <c r="J71" s="47">
        <f t="shared" si="2"/>
        <v>3.6887054061281646</v>
      </c>
      <c r="L71" s="32" t="e">
        <f t="shared" si="3"/>
        <v>#DIV/0!</v>
      </c>
    </row>
    <row r="72" spans="1:12" ht="19" thickBot="1" x14ac:dyDescent="0.4">
      <c r="A72" s="3"/>
      <c r="B72" s="3"/>
      <c r="C72" s="3"/>
      <c r="D72" s="45" t="s">
        <v>107</v>
      </c>
      <c r="E72" s="12">
        <v>1</v>
      </c>
      <c r="F72" s="12" t="s">
        <v>50</v>
      </c>
      <c r="G72" s="18">
        <v>3462434706428</v>
      </c>
      <c r="H72" s="18">
        <v>3462434706428</v>
      </c>
      <c r="I72" s="51">
        <v>19490</v>
      </c>
      <c r="J72" s="47">
        <f t="shared" si="2"/>
        <v>5.6289870142004039</v>
      </c>
      <c r="L72" s="32" t="e">
        <f t="shared" si="3"/>
        <v>#DIV/0!</v>
      </c>
    </row>
    <row r="73" spans="1:12" ht="18.5" x14ac:dyDescent="0.45">
      <c r="A73" s="3"/>
      <c r="B73" s="3"/>
      <c r="C73" s="3"/>
      <c r="D73" s="42" t="s">
        <v>89</v>
      </c>
      <c r="E73" s="77"/>
      <c r="F73" s="78"/>
      <c r="G73" s="78"/>
      <c r="H73" s="78"/>
      <c r="I73" s="78"/>
      <c r="J73" s="78"/>
      <c r="K73" s="79"/>
      <c r="L73" s="54" t="e">
        <f>GEOMEAN(L53:L71)</f>
        <v>#DIV/0!</v>
      </c>
    </row>
    <row r="74" spans="1:12" x14ac:dyDescent="0.35">
      <c r="A74" s="3"/>
      <c r="B74" s="3"/>
      <c r="C74" s="3"/>
    </row>
    <row r="75" spans="1:12" x14ac:dyDescent="0.35">
      <c r="A75" s="3"/>
      <c r="B75" s="3"/>
      <c r="C75" s="3"/>
    </row>
    <row r="76" spans="1:12" x14ac:dyDescent="0.35">
      <c r="A76" s="3"/>
      <c r="B76" s="3"/>
      <c r="C76" s="3"/>
    </row>
    <row r="78" spans="1:12" x14ac:dyDescent="0.35">
      <c r="A78" s="3"/>
      <c r="B78" s="3"/>
      <c r="C78" s="3"/>
      <c r="D78" s="55" t="s">
        <v>108</v>
      </c>
    </row>
    <row r="79" spans="1:12" x14ac:dyDescent="0.35">
      <c r="D79" t="s">
        <v>109</v>
      </c>
    </row>
    <row r="80" spans="1:12" x14ac:dyDescent="0.35">
      <c r="D80" t="s">
        <v>110</v>
      </c>
    </row>
  </sheetData>
  <mergeCells count="50">
    <mergeCell ref="D11:F11"/>
    <mergeCell ref="E15:L15"/>
    <mergeCell ref="D16:D18"/>
    <mergeCell ref="H16:H18"/>
    <mergeCell ref="I16:I18"/>
    <mergeCell ref="J16:J18"/>
    <mergeCell ref="L16:L18"/>
    <mergeCell ref="D25:D33"/>
    <mergeCell ref="H25:H33"/>
    <mergeCell ref="I25:I33"/>
    <mergeCell ref="J25:J33"/>
    <mergeCell ref="L25:L33"/>
    <mergeCell ref="D19:D24"/>
    <mergeCell ref="H19:H24"/>
    <mergeCell ref="I19:I24"/>
    <mergeCell ref="J19:J24"/>
    <mergeCell ref="L19:L24"/>
    <mergeCell ref="D40:D41"/>
    <mergeCell ref="H40:H41"/>
    <mergeCell ref="I40:I41"/>
    <mergeCell ref="J40:J41"/>
    <mergeCell ref="L40:L41"/>
    <mergeCell ref="D35:D39"/>
    <mergeCell ref="H35:H39"/>
    <mergeCell ref="I35:I39"/>
    <mergeCell ref="J35:J39"/>
    <mergeCell ref="L35:L39"/>
    <mergeCell ref="D48:D49"/>
    <mergeCell ref="H48:H49"/>
    <mergeCell ref="I48:I49"/>
    <mergeCell ref="J48:J49"/>
    <mergeCell ref="L48:L49"/>
    <mergeCell ref="D44:D46"/>
    <mergeCell ref="H44:H46"/>
    <mergeCell ref="I44:I46"/>
    <mergeCell ref="J44:J46"/>
    <mergeCell ref="L44:L46"/>
    <mergeCell ref="E73:K73"/>
    <mergeCell ref="E51:K51"/>
    <mergeCell ref="E52:L52"/>
    <mergeCell ref="D54:D56"/>
    <mergeCell ref="H54:H56"/>
    <mergeCell ref="I54:I56"/>
    <mergeCell ref="J54:J56"/>
    <mergeCell ref="L54:L56"/>
    <mergeCell ref="D64:D65"/>
    <mergeCell ref="H64:H65"/>
    <mergeCell ref="I64:I65"/>
    <mergeCell ref="J64:J65"/>
    <mergeCell ref="L64:L6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8F8A-2F1D-4B30-BB5B-936882F04E7B}">
  <sheetPr codeName="Sheet2"/>
  <dimension ref="A2:R35"/>
  <sheetViews>
    <sheetView topLeftCell="O1" zoomScale="130" zoomScaleNormal="130" workbookViewId="0">
      <selection activeCell="L46" sqref="L46"/>
    </sheetView>
  </sheetViews>
  <sheetFormatPr defaultRowHeight="14.5" x14ac:dyDescent="0.35"/>
  <cols>
    <col min="2" max="2" width="18" customWidth="1"/>
  </cols>
  <sheetData>
    <row r="2" spans="1:18" ht="21.5" thickBot="1" x14ac:dyDescent="0.55000000000000004">
      <c r="A2" s="57"/>
      <c r="B2" s="9" t="s">
        <v>74</v>
      </c>
      <c r="C2" t="s">
        <v>115</v>
      </c>
      <c r="D2" t="s">
        <v>59</v>
      </c>
      <c r="E2" t="s">
        <v>56</v>
      </c>
      <c r="F2" t="s">
        <v>111</v>
      </c>
      <c r="G2" t="s">
        <v>55</v>
      </c>
      <c r="H2" t="s">
        <v>112</v>
      </c>
      <c r="I2" t="s">
        <v>57</v>
      </c>
      <c r="J2" t="s">
        <v>58</v>
      </c>
      <c r="K2" t="s">
        <v>117</v>
      </c>
      <c r="L2" t="s">
        <v>59</v>
      </c>
      <c r="M2" t="s">
        <v>56</v>
      </c>
      <c r="N2" t="s">
        <v>111</v>
      </c>
      <c r="O2" t="s">
        <v>55</v>
      </c>
      <c r="P2" t="s">
        <v>112</v>
      </c>
      <c r="Q2" t="s">
        <v>57</v>
      </c>
      <c r="R2" t="s">
        <v>58</v>
      </c>
    </row>
    <row r="3" spans="1:18" ht="14.4" customHeight="1" thickBot="1" x14ac:dyDescent="0.4">
      <c r="A3" s="57"/>
      <c r="B3" s="59" t="s">
        <v>77</v>
      </c>
      <c r="C3" s="58">
        <v>7.08</v>
      </c>
      <c r="D3" s="58">
        <v>7.5462953344245696</v>
      </c>
      <c r="E3" s="57">
        <v>7.5390893788657687</v>
      </c>
      <c r="F3">
        <v>7.17</v>
      </c>
      <c r="G3">
        <v>7.31</v>
      </c>
      <c r="H3">
        <v>7.45</v>
      </c>
      <c r="I3">
        <v>7.08</v>
      </c>
      <c r="J3">
        <v>7.53</v>
      </c>
      <c r="K3">
        <v>7.91</v>
      </c>
      <c r="L3">
        <f>D3/C3</f>
        <v>1.0658609229413234</v>
      </c>
      <c r="M3">
        <f>E3/C3</f>
        <v>1.0648431326081593</v>
      </c>
      <c r="N3">
        <f>F3/C3</f>
        <v>1.0127118644067796</v>
      </c>
      <c r="O3">
        <f>G3/C3</f>
        <v>1.0324858757062145</v>
      </c>
      <c r="P3">
        <f>H3/C3</f>
        <v>1.0522598870056497</v>
      </c>
      <c r="Q3">
        <f>I3/C3</f>
        <v>1</v>
      </c>
      <c r="R3">
        <f>J3/C3</f>
        <v>1.0635593220338984</v>
      </c>
    </row>
    <row r="4" spans="1:18" ht="14.4" customHeight="1" thickBot="1" x14ac:dyDescent="0.4">
      <c r="A4" s="57"/>
      <c r="B4" s="59" t="s">
        <v>78</v>
      </c>
      <c r="C4" s="58">
        <v>5.38</v>
      </c>
      <c r="D4" s="58">
        <v>5.8419013570527145</v>
      </c>
      <c r="E4" s="57">
        <v>5.7799229549403632</v>
      </c>
      <c r="F4">
        <v>5.7</v>
      </c>
      <c r="G4">
        <v>5.64</v>
      </c>
      <c r="H4">
        <v>5.73</v>
      </c>
      <c r="I4">
        <v>5.38</v>
      </c>
      <c r="J4">
        <v>5.79</v>
      </c>
      <c r="K4">
        <v>5.84</v>
      </c>
      <c r="L4">
        <f t="shared" ref="L4:L31" si="0">D4/C4</f>
        <v>1.0858552708276421</v>
      </c>
      <c r="M4">
        <f t="shared" ref="M4:M31" si="1">E4/C4</f>
        <v>1.074335121736127</v>
      </c>
      <c r="N4">
        <f t="shared" ref="N4:N31" si="2">F4/C4</f>
        <v>1.0594795539033457</v>
      </c>
      <c r="O4">
        <f t="shared" ref="O4:O31" si="3">G4/C4</f>
        <v>1.0483271375464684</v>
      </c>
      <c r="P4">
        <f t="shared" ref="P4:P31" si="4">H4/C4</f>
        <v>1.0650557620817844</v>
      </c>
      <c r="Q4">
        <f t="shared" ref="Q4:Q31" si="5">I4/C4</f>
        <v>1</v>
      </c>
      <c r="R4">
        <f t="shared" ref="R4:R31" si="6">J4/C4</f>
        <v>1.0762081784386617</v>
      </c>
    </row>
    <row r="5" spans="1:18" ht="14.4" customHeight="1" thickBot="1" x14ac:dyDescent="0.4">
      <c r="A5" s="57"/>
      <c r="B5" s="59" t="s">
        <v>79</v>
      </c>
      <c r="C5" s="58">
        <v>8.8000000000000007</v>
      </c>
      <c r="D5" s="58">
        <v>10.04648975083394</v>
      </c>
      <c r="E5" s="57">
        <v>9.953163660605151</v>
      </c>
      <c r="F5">
        <v>9.02</v>
      </c>
      <c r="G5">
        <v>9.5</v>
      </c>
      <c r="H5">
        <v>9.68</v>
      </c>
      <c r="I5">
        <v>8.8000000000000007</v>
      </c>
      <c r="J5">
        <v>9.84</v>
      </c>
      <c r="K5">
        <v>10.46</v>
      </c>
      <c r="L5">
        <f t="shared" si="0"/>
        <v>1.1416465625947658</v>
      </c>
      <c r="M5">
        <f t="shared" si="1"/>
        <v>1.131041325068767</v>
      </c>
      <c r="N5">
        <f t="shared" si="2"/>
        <v>1.0249999999999999</v>
      </c>
      <c r="O5">
        <f t="shared" si="3"/>
        <v>1.0795454545454544</v>
      </c>
      <c r="P5">
        <f t="shared" si="4"/>
        <v>1.0999999999999999</v>
      </c>
      <c r="Q5">
        <f t="shared" si="5"/>
        <v>1</v>
      </c>
      <c r="R5">
        <f t="shared" si="6"/>
        <v>1.1181818181818182</v>
      </c>
    </row>
    <row r="6" spans="1:18" ht="19" thickBot="1" x14ac:dyDescent="0.4">
      <c r="A6" s="57"/>
      <c r="B6" s="27" t="s">
        <v>80</v>
      </c>
      <c r="C6">
        <v>13.12</v>
      </c>
      <c r="D6">
        <v>17.206313498925834</v>
      </c>
      <c r="E6">
        <v>15.38430321393245</v>
      </c>
      <c r="F6">
        <v>14.25</v>
      </c>
      <c r="G6">
        <v>14.08</v>
      </c>
      <c r="H6">
        <v>14.97</v>
      </c>
      <c r="I6">
        <v>13.12</v>
      </c>
      <c r="J6">
        <v>15.1</v>
      </c>
      <c r="K6">
        <v>14.63</v>
      </c>
      <c r="L6">
        <f t="shared" si="0"/>
        <v>1.3114568215644691</v>
      </c>
      <c r="M6">
        <f t="shared" si="1"/>
        <v>1.1725840864277783</v>
      </c>
      <c r="N6">
        <f t="shared" si="2"/>
        <v>1.0861280487804879</v>
      </c>
      <c r="O6">
        <f t="shared" si="3"/>
        <v>1.0731707317073171</v>
      </c>
      <c r="P6">
        <f t="shared" si="4"/>
        <v>1.1410060975609757</v>
      </c>
      <c r="Q6">
        <f t="shared" si="5"/>
        <v>1</v>
      </c>
      <c r="R6">
        <f t="shared" si="6"/>
        <v>1.1509146341463414</v>
      </c>
    </row>
    <row r="7" spans="1:18" ht="14.4" customHeight="1" thickBot="1" x14ac:dyDescent="0.4">
      <c r="A7" s="57"/>
      <c r="B7" s="59" t="s">
        <v>81</v>
      </c>
      <c r="C7" s="58">
        <v>8.2100000000000009</v>
      </c>
      <c r="D7" s="58">
        <v>8.407784565704457</v>
      </c>
      <c r="E7" s="57">
        <v>8.3725854738234222</v>
      </c>
      <c r="F7">
        <v>8.2799999999999994</v>
      </c>
      <c r="G7">
        <v>8.31</v>
      </c>
      <c r="H7">
        <v>8.31</v>
      </c>
      <c r="I7">
        <v>8.2100000000000009</v>
      </c>
      <c r="J7">
        <v>8.3699999999999992</v>
      </c>
      <c r="K7">
        <v>8.43</v>
      </c>
      <c r="L7">
        <f t="shared" si="0"/>
        <v>1.0240906900979849</v>
      </c>
      <c r="M7">
        <f t="shared" si="1"/>
        <v>1.0198033463853131</v>
      </c>
      <c r="N7">
        <f t="shared" si="2"/>
        <v>1.0085261875761264</v>
      </c>
      <c r="O7">
        <f t="shared" si="3"/>
        <v>1.0121802679658951</v>
      </c>
      <c r="P7">
        <f t="shared" si="4"/>
        <v>1.0121802679658951</v>
      </c>
      <c r="Q7">
        <f t="shared" si="5"/>
        <v>1</v>
      </c>
      <c r="R7">
        <f t="shared" si="6"/>
        <v>1.0194884287454322</v>
      </c>
    </row>
    <row r="8" spans="1:18" ht="14.4" customHeight="1" thickBot="1" x14ac:dyDescent="0.4">
      <c r="A8" s="57"/>
      <c r="B8" s="59" t="s">
        <v>82</v>
      </c>
      <c r="C8" s="58">
        <v>9.25</v>
      </c>
      <c r="D8" s="58">
        <v>10.015249818004731</v>
      </c>
      <c r="E8" s="57">
        <v>10.10111182005371</v>
      </c>
      <c r="F8">
        <v>10.09</v>
      </c>
      <c r="G8">
        <v>10</v>
      </c>
      <c r="H8">
        <v>9.91</v>
      </c>
      <c r="I8">
        <v>9.25</v>
      </c>
      <c r="J8">
        <v>10.210000000000001</v>
      </c>
      <c r="K8">
        <v>9.94</v>
      </c>
      <c r="L8">
        <f t="shared" si="0"/>
        <v>1.0827297100545656</v>
      </c>
      <c r="M8">
        <f t="shared" si="1"/>
        <v>1.0920120886544551</v>
      </c>
      <c r="N8">
        <f t="shared" si="2"/>
        <v>1.0908108108108108</v>
      </c>
      <c r="O8">
        <f t="shared" si="3"/>
        <v>1.0810810810810811</v>
      </c>
      <c r="P8">
        <f t="shared" si="4"/>
        <v>1.0713513513513513</v>
      </c>
      <c r="Q8">
        <f t="shared" si="5"/>
        <v>1</v>
      </c>
      <c r="R8">
        <f t="shared" si="6"/>
        <v>1.1037837837837838</v>
      </c>
    </row>
    <row r="9" spans="1:18" ht="19" thickBot="1" x14ac:dyDescent="0.4">
      <c r="B9" s="27" t="s">
        <v>83</v>
      </c>
      <c r="C9">
        <v>8.7899999999999991</v>
      </c>
      <c r="D9">
        <v>8.8656305211789963</v>
      </c>
      <c r="E9">
        <v>8.7966370801705516</v>
      </c>
      <c r="F9">
        <v>8.8000000000000007</v>
      </c>
      <c r="G9">
        <v>8.8000000000000007</v>
      </c>
      <c r="H9">
        <v>8.83</v>
      </c>
      <c r="I9">
        <v>8.7899999999999991</v>
      </c>
      <c r="J9">
        <v>8.8000000000000007</v>
      </c>
      <c r="K9">
        <v>8.9</v>
      </c>
      <c r="L9">
        <f t="shared" si="0"/>
        <v>1.0086041548554034</v>
      </c>
      <c r="M9">
        <f t="shared" si="1"/>
        <v>1.0007550716917579</v>
      </c>
      <c r="N9">
        <f t="shared" si="2"/>
        <v>1.001137656427759</v>
      </c>
      <c r="O9">
        <f t="shared" si="3"/>
        <v>1.001137656427759</v>
      </c>
      <c r="P9">
        <f t="shared" si="4"/>
        <v>1.0045506257110355</v>
      </c>
      <c r="Q9">
        <f t="shared" si="5"/>
        <v>1</v>
      </c>
      <c r="R9">
        <f t="shared" si="6"/>
        <v>1.001137656427759</v>
      </c>
    </row>
    <row r="10" spans="1:18" ht="19" thickBot="1" x14ac:dyDescent="0.4">
      <c r="A10" s="57"/>
      <c r="B10" s="27" t="s">
        <v>84</v>
      </c>
      <c r="C10">
        <v>12.24</v>
      </c>
      <c r="D10">
        <v>22.51788290081489</v>
      </c>
      <c r="E10">
        <v>20.638178367099734</v>
      </c>
      <c r="F10">
        <v>13.38</v>
      </c>
      <c r="G10">
        <v>15.45</v>
      </c>
      <c r="H10">
        <v>17.600000000000001</v>
      </c>
      <c r="I10">
        <v>12.24</v>
      </c>
      <c r="J10">
        <v>14.17</v>
      </c>
      <c r="K10">
        <v>18.78</v>
      </c>
      <c r="L10">
        <f t="shared" si="0"/>
        <v>1.8396963154260531</v>
      </c>
      <c r="M10">
        <f t="shared" si="1"/>
        <v>1.6861256835865794</v>
      </c>
      <c r="N10">
        <f t="shared" si="2"/>
        <v>1.0931372549019609</v>
      </c>
      <c r="O10">
        <f t="shared" si="3"/>
        <v>1.2622549019607843</v>
      </c>
      <c r="P10">
        <f t="shared" si="4"/>
        <v>1.4379084967320261</v>
      </c>
      <c r="Q10">
        <f t="shared" si="5"/>
        <v>1</v>
      </c>
      <c r="R10">
        <f t="shared" si="6"/>
        <v>1.1576797385620914</v>
      </c>
    </row>
    <row r="11" spans="1:18" ht="14.4" customHeight="1" thickBot="1" x14ac:dyDescent="0.4">
      <c r="A11" s="57"/>
      <c r="B11" s="59" t="s">
        <v>85</v>
      </c>
      <c r="C11" s="58">
        <v>13.55</v>
      </c>
      <c r="D11" s="58">
        <v>14.149084721773781</v>
      </c>
      <c r="E11" s="57">
        <v>13.984453530206274</v>
      </c>
      <c r="F11">
        <v>13.76</v>
      </c>
      <c r="G11">
        <v>13.92</v>
      </c>
      <c r="H11">
        <v>13.96</v>
      </c>
      <c r="I11">
        <v>13.55</v>
      </c>
      <c r="J11">
        <v>14.14</v>
      </c>
      <c r="K11">
        <v>14.27</v>
      </c>
      <c r="L11">
        <f t="shared" si="0"/>
        <v>1.0442128945958509</v>
      </c>
      <c r="M11">
        <f t="shared" si="1"/>
        <v>1.0320629911591346</v>
      </c>
      <c r="N11">
        <f t="shared" si="2"/>
        <v>1.0154981549815498</v>
      </c>
      <c r="O11">
        <f t="shared" si="3"/>
        <v>1.0273062730627305</v>
      </c>
      <c r="P11">
        <f t="shared" si="4"/>
        <v>1.0302583025830259</v>
      </c>
      <c r="Q11">
        <f t="shared" si="5"/>
        <v>1</v>
      </c>
      <c r="R11">
        <f t="shared" si="6"/>
        <v>1.0435424354243543</v>
      </c>
    </row>
    <row r="12" spans="1:18" ht="19" thickBot="1" x14ac:dyDescent="0.4">
      <c r="A12" s="57"/>
      <c r="B12" s="27" t="s">
        <v>86</v>
      </c>
      <c r="C12">
        <v>8.41</v>
      </c>
      <c r="D12">
        <v>9.013147503530913</v>
      </c>
      <c r="E12">
        <v>9.2606806670348849</v>
      </c>
      <c r="F12">
        <v>8.44</v>
      </c>
      <c r="G12">
        <v>8.01</v>
      </c>
      <c r="H12">
        <v>8.14</v>
      </c>
      <c r="I12">
        <v>8.41</v>
      </c>
      <c r="J12">
        <v>8.5299999999999994</v>
      </c>
      <c r="K12">
        <v>7.99</v>
      </c>
      <c r="L12">
        <f t="shared" si="0"/>
        <v>1.0717178957825104</v>
      </c>
      <c r="M12">
        <f t="shared" si="1"/>
        <v>1.1011510900160386</v>
      </c>
      <c r="N12">
        <f t="shared" si="2"/>
        <v>1.0035671819262781</v>
      </c>
      <c r="O12">
        <f t="shared" si="3"/>
        <v>0.95243757431629006</v>
      </c>
      <c r="P12">
        <f t="shared" si="4"/>
        <v>0.96789536266349585</v>
      </c>
      <c r="Q12">
        <f t="shared" si="5"/>
        <v>1</v>
      </c>
      <c r="R12">
        <f t="shared" si="6"/>
        <v>1.0142687277051128</v>
      </c>
    </row>
    <row r="13" spans="1:18" ht="14.4" customHeight="1" thickBot="1" x14ac:dyDescent="0.4">
      <c r="A13" s="57"/>
      <c r="B13" s="59" t="s">
        <v>87</v>
      </c>
      <c r="C13" s="58">
        <v>7.88</v>
      </c>
      <c r="D13" s="58">
        <v>8.2301088627180992</v>
      </c>
      <c r="E13" s="57">
        <v>8.1188783884607982</v>
      </c>
      <c r="F13">
        <v>8.0399999999999991</v>
      </c>
      <c r="G13">
        <v>7.98</v>
      </c>
      <c r="H13">
        <v>8</v>
      </c>
      <c r="I13">
        <v>7.88</v>
      </c>
      <c r="J13">
        <v>8.19</v>
      </c>
      <c r="K13">
        <v>8.1</v>
      </c>
      <c r="L13">
        <f t="shared" si="0"/>
        <v>1.044430058720571</v>
      </c>
      <c r="M13">
        <f t="shared" si="1"/>
        <v>1.0303145163021317</v>
      </c>
      <c r="N13">
        <f t="shared" si="2"/>
        <v>1.0203045685279186</v>
      </c>
      <c r="O13">
        <f t="shared" si="3"/>
        <v>1.0126903553299493</v>
      </c>
      <c r="P13">
        <f t="shared" si="4"/>
        <v>1.015228426395939</v>
      </c>
      <c r="Q13">
        <f t="shared" si="5"/>
        <v>1</v>
      </c>
      <c r="R13">
        <f t="shared" si="6"/>
        <v>1.0393401015228425</v>
      </c>
    </row>
    <row r="14" spans="1:18" ht="18.5" x14ac:dyDescent="0.35">
      <c r="B14" s="37" t="s">
        <v>88</v>
      </c>
      <c r="C14">
        <v>9.65</v>
      </c>
      <c r="D14">
        <v>12.298225765993172</v>
      </c>
      <c r="E14">
        <v>12.440316498296831</v>
      </c>
      <c r="F14">
        <v>10.89</v>
      </c>
      <c r="G14">
        <v>10.85</v>
      </c>
      <c r="H14">
        <v>11.41</v>
      </c>
      <c r="I14">
        <v>9.65</v>
      </c>
      <c r="J14">
        <v>11.54</v>
      </c>
      <c r="K14">
        <v>11.2</v>
      </c>
      <c r="L14">
        <f t="shared" si="0"/>
        <v>1.274427540517427</v>
      </c>
      <c r="M14">
        <f t="shared" si="1"/>
        <v>1.2891519687354227</v>
      </c>
      <c r="N14">
        <f t="shared" si="2"/>
        <v>1.1284974093264248</v>
      </c>
      <c r="O14">
        <f t="shared" si="3"/>
        <v>1.1243523316062176</v>
      </c>
      <c r="P14">
        <f t="shared" si="4"/>
        <v>1.1823834196891192</v>
      </c>
      <c r="Q14">
        <f t="shared" si="5"/>
        <v>1</v>
      </c>
      <c r="R14">
        <f t="shared" si="6"/>
        <v>1.1958549222797925</v>
      </c>
    </row>
    <row r="15" spans="1:18" ht="18.5" x14ac:dyDescent="0.35">
      <c r="A15" s="57"/>
      <c r="B15" s="48" t="s">
        <v>91</v>
      </c>
      <c r="C15" s="57">
        <v>10.78</v>
      </c>
      <c r="D15" s="57">
        <v>25.239363772665929</v>
      </c>
      <c r="E15">
        <v>25.05015024796629</v>
      </c>
      <c r="F15">
        <v>14.18</v>
      </c>
      <c r="G15">
        <v>18.54</v>
      </c>
      <c r="H15">
        <v>19.3</v>
      </c>
      <c r="I15">
        <v>10.78</v>
      </c>
      <c r="J15">
        <v>21.28</v>
      </c>
      <c r="K15">
        <v>24.25</v>
      </c>
      <c r="L15">
        <f t="shared" si="0"/>
        <v>2.3413138935682682</v>
      </c>
      <c r="M15">
        <f t="shared" si="1"/>
        <v>2.3237616185497485</v>
      </c>
      <c r="N15">
        <f t="shared" si="2"/>
        <v>1.3153988868274582</v>
      </c>
      <c r="O15">
        <f t="shared" si="3"/>
        <v>1.7198515769944343</v>
      </c>
      <c r="P15">
        <f t="shared" si="4"/>
        <v>1.7903525046382192</v>
      </c>
      <c r="Q15">
        <f t="shared" si="5"/>
        <v>1</v>
      </c>
      <c r="R15">
        <f t="shared" si="6"/>
        <v>1.9740259740259742</v>
      </c>
    </row>
    <row r="16" spans="1:18" ht="14.4" customHeight="1" x14ac:dyDescent="0.35">
      <c r="A16" s="57"/>
      <c r="B16" s="56" t="s">
        <v>92</v>
      </c>
      <c r="C16" s="58">
        <v>12.13</v>
      </c>
      <c r="D16" s="58">
        <v>12.470003605279858</v>
      </c>
      <c r="E16" s="57">
        <v>12.223027886649039</v>
      </c>
      <c r="F16">
        <v>12.16</v>
      </c>
      <c r="G16">
        <v>12.2</v>
      </c>
      <c r="H16">
        <v>12.41</v>
      </c>
      <c r="I16">
        <v>12.13</v>
      </c>
      <c r="J16">
        <v>12.4</v>
      </c>
      <c r="K16">
        <v>12.48</v>
      </c>
      <c r="L16">
        <f t="shared" si="0"/>
        <v>1.0280299757032034</v>
      </c>
      <c r="M16">
        <f t="shared" si="1"/>
        <v>1.00766924044922</v>
      </c>
      <c r="N16">
        <f t="shared" si="2"/>
        <v>1.0024732069249793</v>
      </c>
      <c r="O16">
        <f t="shared" si="3"/>
        <v>1.0057708161582852</v>
      </c>
      <c r="P16">
        <f t="shared" si="4"/>
        <v>1.0230832646331409</v>
      </c>
      <c r="Q16">
        <f t="shared" si="5"/>
        <v>1</v>
      </c>
      <c r="R16">
        <f t="shared" si="6"/>
        <v>1.0222588623248146</v>
      </c>
    </row>
    <row r="17" spans="1:18" ht="18.5" x14ac:dyDescent="0.35">
      <c r="B17" s="48" t="s">
        <v>93</v>
      </c>
      <c r="C17">
        <v>8.49</v>
      </c>
      <c r="D17">
        <v>13.823902781915891</v>
      </c>
      <c r="E17">
        <v>13.636034916136939</v>
      </c>
      <c r="F17">
        <v>9.11</v>
      </c>
      <c r="G17">
        <v>8.9499999999999993</v>
      </c>
      <c r="H17">
        <v>8.9700000000000006</v>
      </c>
      <c r="I17">
        <v>8.49</v>
      </c>
      <c r="J17" s="57">
        <v>9.3699999999999992</v>
      </c>
      <c r="K17">
        <v>10.18</v>
      </c>
      <c r="L17">
        <f t="shared" si="0"/>
        <v>1.6282571003434501</v>
      </c>
      <c r="M17">
        <f t="shared" si="1"/>
        <v>1.6061289653871542</v>
      </c>
      <c r="N17">
        <f t="shared" si="2"/>
        <v>1.0730270906949351</v>
      </c>
      <c r="O17">
        <f t="shared" si="3"/>
        <v>1.0541813898704357</v>
      </c>
      <c r="P17">
        <f t="shared" si="4"/>
        <v>1.0565371024734982</v>
      </c>
      <c r="Q17">
        <f t="shared" si="5"/>
        <v>1</v>
      </c>
      <c r="R17">
        <f t="shared" si="6"/>
        <v>1.1036513545347466</v>
      </c>
    </row>
    <row r="18" spans="1:18" ht="18.5" x14ac:dyDescent="0.35">
      <c r="B18" s="48" t="s">
        <v>94</v>
      </c>
      <c r="C18">
        <v>9.6300000000000008</v>
      </c>
      <c r="D18">
        <v>16.125546958090698</v>
      </c>
      <c r="E18">
        <v>13.297933484004439</v>
      </c>
      <c r="F18">
        <v>11.46</v>
      </c>
      <c r="G18">
        <v>11.86</v>
      </c>
      <c r="H18">
        <v>14.11</v>
      </c>
      <c r="I18">
        <v>9.6300000000000008</v>
      </c>
      <c r="J18" s="57">
        <v>13.15</v>
      </c>
      <c r="K18">
        <v>15.1</v>
      </c>
      <c r="L18">
        <f t="shared" si="0"/>
        <v>1.6745116259699582</v>
      </c>
      <c r="M18">
        <f t="shared" si="1"/>
        <v>1.3808861354106374</v>
      </c>
      <c r="N18">
        <f t="shared" si="2"/>
        <v>1.190031152647975</v>
      </c>
      <c r="O18">
        <f t="shared" si="3"/>
        <v>1.2315680166147454</v>
      </c>
      <c r="P18">
        <f t="shared" si="4"/>
        <v>1.4652128764278296</v>
      </c>
      <c r="Q18">
        <f t="shared" si="5"/>
        <v>1</v>
      </c>
      <c r="R18">
        <f t="shared" si="6"/>
        <v>1.3655244029075804</v>
      </c>
    </row>
    <row r="19" spans="1:18" ht="18.5" x14ac:dyDescent="0.35">
      <c r="B19" s="48" t="s">
        <v>95</v>
      </c>
      <c r="C19">
        <v>9.16</v>
      </c>
      <c r="D19">
        <v>10.485719366477397</v>
      </c>
      <c r="E19">
        <v>10.470393279026242</v>
      </c>
      <c r="F19">
        <v>10.32</v>
      </c>
      <c r="G19">
        <v>9.9</v>
      </c>
      <c r="H19">
        <v>10.31</v>
      </c>
      <c r="I19">
        <v>9.16</v>
      </c>
      <c r="J19" s="57">
        <v>10.46</v>
      </c>
      <c r="K19">
        <v>10.54</v>
      </c>
      <c r="L19">
        <f t="shared" si="0"/>
        <v>1.1447291884800652</v>
      </c>
      <c r="M19">
        <f t="shared" si="1"/>
        <v>1.1430560348281924</v>
      </c>
      <c r="N19">
        <f t="shared" si="2"/>
        <v>1.1266375545851528</v>
      </c>
      <c r="O19">
        <f t="shared" si="3"/>
        <v>1.0807860262008735</v>
      </c>
      <c r="P19">
        <f t="shared" si="4"/>
        <v>1.1255458515283843</v>
      </c>
      <c r="Q19">
        <f t="shared" si="5"/>
        <v>1</v>
      </c>
      <c r="R19">
        <f t="shared" si="6"/>
        <v>1.1419213973799127</v>
      </c>
    </row>
    <row r="20" spans="1:18" ht="18.5" x14ac:dyDescent="0.35">
      <c r="B20" s="48" t="s">
        <v>96</v>
      </c>
      <c r="C20">
        <v>10.41</v>
      </c>
      <c r="D20">
        <v>15.053327144419184</v>
      </c>
      <c r="E20">
        <v>10.463642296062625</v>
      </c>
      <c r="F20">
        <v>15.45</v>
      </c>
      <c r="G20">
        <v>10.71</v>
      </c>
      <c r="H20">
        <v>15.38</v>
      </c>
      <c r="I20">
        <v>10.41</v>
      </c>
      <c r="J20">
        <v>12.35</v>
      </c>
      <c r="K20">
        <v>15.32</v>
      </c>
      <c r="L20">
        <f t="shared" si="0"/>
        <v>1.4460448745839753</v>
      </c>
      <c r="M20">
        <f t="shared" si="1"/>
        <v>1.0051529583153338</v>
      </c>
      <c r="N20">
        <f t="shared" si="2"/>
        <v>1.4841498559077808</v>
      </c>
      <c r="O20">
        <f t="shared" si="3"/>
        <v>1.0288184438040346</v>
      </c>
      <c r="P20">
        <f t="shared" si="4"/>
        <v>1.4774255523535063</v>
      </c>
      <c r="Q20">
        <f t="shared" si="5"/>
        <v>1</v>
      </c>
      <c r="R20">
        <f t="shared" si="6"/>
        <v>1.186359269932757</v>
      </c>
    </row>
    <row r="21" spans="1:18" ht="18.5" x14ac:dyDescent="0.35">
      <c r="B21" s="48" t="s">
        <v>97</v>
      </c>
      <c r="C21">
        <v>6.19</v>
      </c>
      <c r="D21">
        <v>13.132845171250816</v>
      </c>
      <c r="E21">
        <v>12.594158636629336</v>
      </c>
      <c r="F21">
        <v>8.64</v>
      </c>
      <c r="G21">
        <v>9.91</v>
      </c>
      <c r="H21">
        <v>10.51</v>
      </c>
      <c r="I21">
        <v>6.19</v>
      </c>
      <c r="J21">
        <v>10.14</v>
      </c>
      <c r="K21">
        <v>13.73</v>
      </c>
      <c r="L21">
        <f t="shared" si="0"/>
        <v>2.1216228063410041</v>
      </c>
      <c r="M21">
        <f t="shared" si="1"/>
        <v>2.0345975180338183</v>
      </c>
      <c r="N21">
        <f t="shared" si="2"/>
        <v>1.395799676898223</v>
      </c>
      <c r="O21">
        <f t="shared" si="3"/>
        <v>1.6009693053311793</v>
      </c>
      <c r="P21">
        <f t="shared" si="4"/>
        <v>1.6978998384491113</v>
      </c>
      <c r="Q21">
        <f t="shared" si="5"/>
        <v>1</v>
      </c>
      <c r="R21">
        <f t="shared" si="6"/>
        <v>1.6381260096930532</v>
      </c>
    </row>
    <row r="22" spans="1:18" ht="18.5" x14ac:dyDescent="0.35">
      <c r="B22" s="48" t="s">
        <v>98</v>
      </c>
      <c r="C22">
        <v>12.3</v>
      </c>
      <c r="D22">
        <v>12.46799920356611</v>
      </c>
      <c r="E22">
        <v>12.43689540396975</v>
      </c>
      <c r="F22">
        <v>12.34</v>
      </c>
      <c r="G22">
        <v>12.39</v>
      </c>
      <c r="H22">
        <v>12.39</v>
      </c>
      <c r="I22">
        <v>12.3</v>
      </c>
      <c r="J22">
        <v>12.48</v>
      </c>
      <c r="K22">
        <v>12.53</v>
      </c>
      <c r="L22">
        <f t="shared" si="0"/>
        <v>1.0136584718346431</v>
      </c>
      <c r="M22">
        <f t="shared" si="1"/>
        <v>1.0111297076398169</v>
      </c>
      <c r="N22">
        <f t="shared" si="2"/>
        <v>1.0032520325203251</v>
      </c>
      <c r="O22">
        <f t="shared" si="3"/>
        <v>1.0073170731707317</v>
      </c>
      <c r="P22">
        <f t="shared" si="4"/>
        <v>1.0073170731707317</v>
      </c>
      <c r="Q22">
        <f t="shared" si="5"/>
        <v>1</v>
      </c>
      <c r="R22">
        <f t="shared" si="6"/>
        <v>1.0146341463414634</v>
      </c>
    </row>
    <row r="23" spans="1:18" ht="18.5" x14ac:dyDescent="0.35">
      <c r="A23" s="57"/>
      <c r="B23" s="48" t="s">
        <v>99</v>
      </c>
      <c r="C23" s="57">
        <v>12.48</v>
      </c>
      <c r="D23" s="57">
        <v>15.578660823494342</v>
      </c>
      <c r="E23">
        <v>15.573169702397058</v>
      </c>
      <c r="F23">
        <v>13.45</v>
      </c>
      <c r="G23">
        <v>14.39</v>
      </c>
      <c r="H23">
        <v>14.4</v>
      </c>
      <c r="I23">
        <v>12.48</v>
      </c>
      <c r="J23">
        <v>14.27</v>
      </c>
      <c r="K23">
        <v>15.73</v>
      </c>
      <c r="L23">
        <f t="shared" si="0"/>
        <v>1.2482901300876876</v>
      </c>
      <c r="M23">
        <f t="shared" si="1"/>
        <v>1.2478501364100205</v>
      </c>
      <c r="N23">
        <f t="shared" si="2"/>
        <v>1.0777243589743588</v>
      </c>
      <c r="O23">
        <f t="shared" si="3"/>
        <v>1.1530448717948718</v>
      </c>
      <c r="P23">
        <f t="shared" si="4"/>
        <v>1.1538461538461537</v>
      </c>
      <c r="Q23">
        <f t="shared" si="5"/>
        <v>1</v>
      </c>
      <c r="R23">
        <f t="shared" si="6"/>
        <v>1.143429487179487</v>
      </c>
    </row>
    <row r="24" spans="1:18" ht="14.4" customHeight="1" x14ac:dyDescent="0.35">
      <c r="A24" s="57"/>
      <c r="B24" s="56" t="s">
        <v>100</v>
      </c>
      <c r="C24" s="58">
        <v>9.4600000000000009</v>
      </c>
      <c r="D24" s="58">
        <v>15.964438469147009</v>
      </c>
      <c r="E24" s="57">
        <v>15.7695345972599</v>
      </c>
      <c r="F24">
        <v>11.68</v>
      </c>
      <c r="G24">
        <v>11.89</v>
      </c>
      <c r="H24">
        <v>10.38</v>
      </c>
      <c r="I24">
        <v>9.4600000000000009</v>
      </c>
      <c r="J24">
        <v>12.88</v>
      </c>
      <c r="K24">
        <v>17.079999999999998</v>
      </c>
      <c r="L24">
        <f t="shared" si="0"/>
        <v>1.6875727768654343</v>
      </c>
      <c r="M24">
        <f t="shared" si="1"/>
        <v>1.6669698305771563</v>
      </c>
      <c r="N24">
        <f t="shared" si="2"/>
        <v>1.2346723044397461</v>
      </c>
      <c r="O24">
        <f t="shared" si="3"/>
        <v>1.2568710359408033</v>
      </c>
      <c r="P24">
        <f t="shared" si="4"/>
        <v>1.0972515856236786</v>
      </c>
      <c r="Q24">
        <f t="shared" si="5"/>
        <v>1</v>
      </c>
      <c r="R24">
        <f t="shared" si="6"/>
        <v>1.3615221987315009</v>
      </c>
    </row>
    <row r="25" spans="1:18" ht="18.5" x14ac:dyDescent="0.35">
      <c r="B25" s="48" t="s">
        <v>101</v>
      </c>
      <c r="C25">
        <v>10.09</v>
      </c>
      <c r="D25">
        <v>10.136274400454267</v>
      </c>
      <c r="E25">
        <v>10.138926446746563</v>
      </c>
      <c r="F25">
        <v>10.119999999999999</v>
      </c>
      <c r="G25">
        <v>10.1</v>
      </c>
      <c r="H25">
        <v>10.09</v>
      </c>
      <c r="I25">
        <v>10.09</v>
      </c>
      <c r="J25">
        <v>10.08</v>
      </c>
      <c r="K25">
        <v>10.19</v>
      </c>
      <c r="L25">
        <f t="shared" si="0"/>
        <v>1.0045861645643477</v>
      </c>
      <c r="M25">
        <f t="shared" si="1"/>
        <v>1.0048490036418793</v>
      </c>
      <c r="N25">
        <f t="shared" si="2"/>
        <v>1.0029732408325074</v>
      </c>
      <c r="O25">
        <f t="shared" si="3"/>
        <v>1.0009910802775024</v>
      </c>
      <c r="P25">
        <f t="shared" si="4"/>
        <v>1</v>
      </c>
      <c r="Q25">
        <f t="shared" si="5"/>
        <v>1</v>
      </c>
      <c r="R25">
        <f t="shared" si="6"/>
        <v>0.9990089197224975</v>
      </c>
    </row>
    <row r="26" spans="1:18" ht="18.5" x14ac:dyDescent="0.35">
      <c r="B26" s="48" t="s">
        <v>102</v>
      </c>
      <c r="C26">
        <v>5.21</v>
      </c>
      <c r="D26">
        <v>5.4602312555873009</v>
      </c>
      <c r="E26">
        <v>5.4735070968959443</v>
      </c>
      <c r="F26">
        <v>5.37</v>
      </c>
      <c r="G26">
        <v>5.31</v>
      </c>
      <c r="H26">
        <v>5.36</v>
      </c>
      <c r="I26">
        <v>5.21</v>
      </c>
      <c r="J26" s="57">
        <v>5.45</v>
      </c>
      <c r="K26">
        <v>5.52</v>
      </c>
      <c r="L26">
        <f t="shared" si="0"/>
        <v>1.0480290317825913</v>
      </c>
      <c r="M26">
        <f t="shared" si="1"/>
        <v>1.0505771779070909</v>
      </c>
      <c r="N26">
        <f t="shared" si="2"/>
        <v>1.0307101727447217</v>
      </c>
      <c r="O26">
        <f t="shared" si="3"/>
        <v>1.0191938579654509</v>
      </c>
      <c r="P26">
        <f t="shared" si="4"/>
        <v>1.0287907869481767</v>
      </c>
      <c r="Q26">
        <f t="shared" si="5"/>
        <v>1</v>
      </c>
      <c r="R26">
        <f t="shared" si="6"/>
        <v>1.0460652591170825</v>
      </c>
    </row>
    <row r="27" spans="1:18" ht="18.5" x14ac:dyDescent="0.35">
      <c r="B27" s="48" t="s">
        <v>103</v>
      </c>
      <c r="C27">
        <v>6.6</v>
      </c>
      <c r="D27">
        <v>20.293002198966004</v>
      </c>
      <c r="E27">
        <v>16.653558145158417</v>
      </c>
      <c r="F27">
        <v>12.12</v>
      </c>
      <c r="G27">
        <v>10.34</v>
      </c>
      <c r="H27">
        <v>12.26</v>
      </c>
      <c r="I27">
        <v>6.6</v>
      </c>
      <c r="J27" s="57">
        <v>15.11</v>
      </c>
      <c r="K27">
        <v>13.99</v>
      </c>
      <c r="L27">
        <f t="shared" si="0"/>
        <v>3.0746973028736373</v>
      </c>
      <c r="M27">
        <f t="shared" si="1"/>
        <v>2.5232663856300634</v>
      </c>
      <c r="N27">
        <f t="shared" si="2"/>
        <v>1.8363636363636364</v>
      </c>
      <c r="O27">
        <f t="shared" si="3"/>
        <v>1.5666666666666667</v>
      </c>
      <c r="P27">
        <f t="shared" si="4"/>
        <v>1.8575757575757577</v>
      </c>
      <c r="Q27">
        <f t="shared" si="5"/>
        <v>1</v>
      </c>
      <c r="R27">
        <f t="shared" si="6"/>
        <v>2.2893939393939395</v>
      </c>
    </row>
    <row r="28" spans="1:18" ht="18.5" x14ac:dyDescent="0.35">
      <c r="B28" s="48" t="s">
        <v>104</v>
      </c>
      <c r="C28">
        <v>9.7799999999999994</v>
      </c>
      <c r="D28">
        <v>10.306982694939089</v>
      </c>
      <c r="E28">
        <v>10.229989144148817</v>
      </c>
      <c r="F28">
        <v>10.06</v>
      </c>
      <c r="G28">
        <v>10.18</v>
      </c>
      <c r="H28">
        <v>10.17</v>
      </c>
      <c r="I28">
        <v>9.7799999999999994</v>
      </c>
      <c r="J28">
        <v>10.27</v>
      </c>
      <c r="K28">
        <v>10.35</v>
      </c>
      <c r="L28">
        <f t="shared" si="0"/>
        <v>1.0538837111389663</v>
      </c>
      <c r="M28">
        <f t="shared" si="1"/>
        <v>1.046011159933417</v>
      </c>
      <c r="N28">
        <f t="shared" si="2"/>
        <v>1.028629856850716</v>
      </c>
      <c r="O28">
        <f t="shared" si="3"/>
        <v>1.0408997955010226</v>
      </c>
      <c r="P28">
        <f t="shared" si="4"/>
        <v>1.0398773006134969</v>
      </c>
      <c r="Q28">
        <f t="shared" si="5"/>
        <v>1</v>
      </c>
      <c r="R28">
        <f t="shared" si="6"/>
        <v>1.0501022494887526</v>
      </c>
    </row>
    <row r="29" spans="1:18" ht="18.5" x14ac:dyDescent="0.35">
      <c r="B29" s="48" t="s">
        <v>105</v>
      </c>
      <c r="C29">
        <v>10.56</v>
      </c>
      <c r="D29">
        <v>27.844358600982446</v>
      </c>
      <c r="E29">
        <v>28.913929864701785</v>
      </c>
      <c r="F29">
        <v>11.6</v>
      </c>
      <c r="G29">
        <v>19.61</v>
      </c>
      <c r="H29">
        <v>21.17</v>
      </c>
      <c r="I29">
        <v>10.56</v>
      </c>
      <c r="J29">
        <v>24.26</v>
      </c>
      <c r="K29">
        <v>28.87</v>
      </c>
      <c r="L29">
        <f t="shared" si="0"/>
        <v>2.636776382668792</v>
      </c>
      <c r="M29">
        <f t="shared" si="1"/>
        <v>2.7380615402179718</v>
      </c>
      <c r="N29">
        <f t="shared" si="2"/>
        <v>1.0984848484848484</v>
      </c>
      <c r="O29">
        <f t="shared" si="3"/>
        <v>1.8570075757575757</v>
      </c>
      <c r="P29">
        <f t="shared" si="4"/>
        <v>2.0047348484848486</v>
      </c>
      <c r="Q29">
        <f t="shared" si="5"/>
        <v>1</v>
      </c>
      <c r="R29">
        <f t="shared" si="6"/>
        <v>2.2973484848484849</v>
      </c>
    </row>
    <row r="30" spans="1:18" ht="18.5" x14ac:dyDescent="0.35">
      <c r="B30" s="48" t="s">
        <v>106</v>
      </c>
      <c r="C30">
        <v>6.93</v>
      </c>
      <c r="D30">
        <v>12.80880617804281</v>
      </c>
      <c r="E30">
        <v>12.244495642973602</v>
      </c>
      <c r="F30">
        <v>10.16</v>
      </c>
      <c r="G30">
        <v>10.7</v>
      </c>
      <c r="H30">
        <v>10.84</v>
      </c>
      <c r="I30">
        <v>6.93</v>
      </c>
      <c r="J30">
        <v>11</v>
      </c>
      <c r="K30">
        <v>12.7</v>
      </c>
      <c r="L30">
        <f t="shared" si="0"/>
        <v>1.8483125798041573</v>
      </c>
      <c r="M30">
        <f t="shared" si="1"/>
        <v>1.766882488163579</v>
      </c>
      <c r="N30">
        <f t="shared" si="2"/>
        <v>1.4660894660894661</v>
      </c>
      <c r="O30">
        <f t="shared" si="3"/>
        <v>1.5440115440115441</v>
      </c>
      <c r="P30">
        <f t="shared" si="4"/>
        <v>1.5642135642135642</v>
      </c>
      <c r="Q30">
        <f t="shared" si="5"/>
        <v>1</v>
      </c>
      <c r="R30">
        <f t="shared" si="6"/>
        <v>1.5873015873015874</v>
      </c>
    </row>
    <row r="31" spans="1:18" ht="18.5" x14ac:dyDescent="0.35">
      <c r="B31" s="48" t="s">
        <v>107</v>
      </c>
      <c r="C31">
        <v>13</v>
      </c>
      <c r="D31">
        <v>17.972363638586021</v>
      </c>
      <c r="E31">
        <v>17.397462713424552</v>
      </c>
      <c r="F31">
        <v>16.649999999999999</v>
      </c>
      <c r="G31">
        <v>16.45</v>
      </c>
      <c r="H31">
        <v>17.13</v>
      </c>
      <c r="I31">
        <v>13</v>
      </c>
      <c r="J31">
        <v>17.48</v>
      </c>
      <c r="K31">
        <v>18.489999999999998</v>
      </c>
      <c r="L31">
        <f t="shared" si="0"/>
        <v>1.3824895106604631</v>
      </c>
      <c r="M31">
        <f t="shared" si="1"/>
        <v>1.3382663625711193</v>
      </c>
      <c r="N31">
        <f t="shared" si="2"/>
        <v>1.2807692307692307</v>
      </c>
      <c r="O31">
        <f t="shared" si="3"/>
        <v>1.2653846153846153</v>
      </c>
      <c r="P31">
        <f t="shared" si="4"/>
        <v>1.3176923076923077</v>
      </c>
      <c r="Q31">
        <f t="shared" si="5"/>
        <v>1</v>
      </c>
      <c r="R31">
        <f t="shared" si="6"/>
        <v>1.3446153846153845</v>
      </c>
    </row>
    <row r="33" spans="2:11" x14ac:dyDescent="0.35">
      <c r="C33" t="s">
        <v>115</v>
      </c>
      <c r="D33" t="s">
        <v>59</v>
      </c>
      <c r="E33" t="s">
        <v>56</v>
      </c>
      <c r="F33" t="s">
        <v>111</v>
      </c>
      <c r="G33" t="s">
        <v>55</v>
      </c>
      <c r="H33" t="s">
        <v>112</v>
      </c>
      <c r="I33" t="s">
        <v>57</v>
      </c>
      <c r="J33" t="s">
        <v>58</v>
      </c>
      <c r="K33" t="s">
        <v>117</v>
      </c>
    </row>
    <row r="34" spans="2:11" x14ac:dyDescent="0.35">
      <c r="B34" t="s">
        <v>113</v>
      </c>
      <c r="C34">
        <f>GEOMEAN(C3:C14)</f>
        <v>9.0734615620022616</v>
      </c>
      <c r="D34">
        <f>GEOMEAN(D3:D14)</f>
        <v>10.428022685421611</v>
      </c>
      <c r="E34">
        <f t="shared" ref="E34:K34" si="7">GEOMEAN(E3:E14)</f>
        <v>10.246905155999681</v>
      </c>
      <c r="F34">
        <f t="shared" si="7"/>
        <v>9.4778546148285834</v>
      </c>
      <c r="G34">
        <f t="shared" si="7"/>
        <v>9.5852462615911573</v>
      </c>
      <c r="H34">
        <f t="shared" si="7"/>
        <v>9.8371689365490731</v>
      </c>
      <c r="I34">
        <f t="shared" si="7"/>
        <v>9.0734615620022616</v>
      </c>
      <c r="J34">
        <f t="shared" si="7"/>
        <v>9.8023029707917377</v>
      </c>
      <c r="K34">
        <f t="shared" si="7"/>
        <v>10.019857782852961</v>
      </c>
    </row>
    <row r="35" spans="2:11" x14ac:dyDescent="0.35">
      <c r="B35" t="s">
        <v>114</v>
      </c>
      <c r="C35">
        <f>GEOMEAN(C15:C31)</f>
        <v>9.3085737029181512</v>
      </c>
      <c r="D35">
        <f>GEOMEAN(D15:D31)</f>
        <v>14.076821976739488</v>
      </c>
      <c r="E35">
        <f t="shared" ref="E35:K35" si="8">GEOMEAN(E15:E31)</f>
        <v>13.352127708539999</v>
      </c>
      <c r="F35">
        <f t="shared" si="8"/>
        <v>11.138322413648888</v>
      </c>
      <c r="G35">
        <f t="shared" si="8"/>
        <v>11.478272530415873</v>
      </c>
      <c r="H35">
        <f t="shared" si="8"/>
        <v>12.078911026368516</v>
      </c>
      <c r="I35">
        <f t="shared" si="8"/>
        <v>9.3085737029181512</v>
      </c>
      <c r="J35">
        <f t="shared" si="8"/>
        <v>12.402012034507633</v>
      </c>
      <c r="K35">
        <f t="shared" si="8"/>
        <v>13.623019386293086</v>
      </c>
    </row>
  </sheetData>
  <sortState xmlns:xlrd2="http://schemas.microsoft.com/office/spreadsheetml/2017/richdata2" ref="B67:C95">
    <sortCondition ref="C67:C95"/>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310D9-4CA5-4457-80D0-C11DE38E3D07}">
  <sheetPr codeName="Sheet16"/>
  <dimension ref="A1:S80"/>
  <sheetViews>
    <sheetView topLeftCell="D1" zoomScale="85" zoomScaleNormal="85" workbookViewId="0">
      <selection activeCell="K16" sqref="K16:K50"/>
    </sheetView>
  </sheetViews>
  <sheetFormatPr defaultRowHeight="14.5" x14ac:dyDescent="0.35"/>
  <cols>
    <col min="4" max="4" width="18.90625" customWidth="1"/>
    <col min="5" max="5" width="19.90625" customWidth="1"/>
    <col min="6" max="6" width="27.36328125" customWidth="1"/>
    <col min="7" max="7" width="32.36328125" customWidth="1"/>
    <col min="8" max="8" width="26.6328125" customWidth="1"/>
    <col min="11" max="11" width="22.6328125" customWidth="1"/>
  </cols>
  <sheetData>
    <row r="1" spans="4:19" x14ac:dyDescent="0.35">
      <c r="G1" s="1"/>
      <c r="H1" s="1"/>
      <c r="I1" s="2"/>
      <c r="J1" s="3"/>
    </row>
    <row r="2" spans="4:19" x14ac:dyDescent="0.35">
      <c r="G2" s="1"/>
      <c r="H2" s="1"/>
      <c r="I2" s="2"/>
      <c r="J2" s="3"/>
    </row>
    <row r="3" spans="4:19" x14ac:dyDescent="0.35">
      <c r="G3" s="1"/>
      <c r="H3" s="1"/>
      <c r="I3" s="2"/>
      <c r="J3" s="3"/>
    </row>
    <row r="4" spans="4:19" x14ac:dyDescent="0.35">
      <c r="G4" s="1"/>
      <c r="H4" s="1"/>
      <c r="I4" s="2"/>
      <c r="J4" s="3"/>
    </row>
    <row r="5" spans="4:19" x14ac:dyDescent="0.35">
      <c r="G5" s="1"/>
      <c r="H5" s="1"/>
      <c r="I5" s="2"/>
      <c r="J5" s="3"/>
    </row>
    <row r="6" spans="4:19" x14ac:dyDescent="0.35">
      <c r="G6" s="1"/>
      <c r="H6" s="1"/>
      <c r="I6" s="2"/>
      <c r="J6" s="3"/>
    </row>
    <row r="7" spans="4:19" x14ac:dyDescent="0.35">
      <c r="G7" s="1"/>
      <c r="H7" s="1"/>
      <c r="I7" s="2"/>
      <c r="J7" s="3"/>
    </row>
    <row r="8" spans="4:19" x14ac:dyDescent="0.35">
      <c r="G8" s="1"/>
      <c r="H8" s="1"/>
      <c r="I8" s="2"/>
      <c r="J8" s="3"/>
    </row>
    <row r="9" spans="4:19" x14ac:dyDescent="0.35">
      <c r="G9" s="1"/>
      <c r="H9" s="1"/>
      <c r="I9" s="2"/>
      <c r="J9" s="3"/>
    </row>
    <row r="10" spans="4:19" x14ac:dyDescent="0.35">
      <c r="G10" s="1"/>
      <c r="H10" s="1"/>
      <c r="I10" s="2"/>
      <c r="J10" s="3"/>
    </row>
    <row r="11" spans="4:19" ht="21" x14ac:dyDescent="0.5">
      <c r="D11" s="119" t="s">
        <v>60</v>
      </c>
      <c r="E11" s="119"/>
      <c r="F11" s="119"/>
      <c r="G11" s="1"/>
      <c r="H11" s="1"/>
      <c r="I11" s="2"/>
      <c r="J11" s="3"/>
    </row>
    <row r="12" spans="4:19" x14ac:dyDescent="0.35">
      <c r="G12" s="1"/>
      <c r="H12" s="1"/>
      <c r="I12" s="2"/>
      <c r="J12" s="3"/>
    </row>
    <row r="13" spans="4:19" x14ac:dyDescent="0.35">
      <c r="G13" s="1"/>
      <c r="H13" s="1"/>
      <c r="I13" s="2"/>
      <c r="J13" s="3"/>
    </row>
    <row r="14" spans="4:19" ht="18.5" x14ac:dyDescent="0.45">
      <c r="D14" s="4" t="s">
        <v>65</v>
      </c>
      <c r="E14" s="4" t="s">
        <v>66</v>
      </c>
      <c r="F14" s="4" t="s">
        <v>67</v>
      </c>
      <c r="G14" s="5" t="s">
        <v>68</v>
      </c>
      <c r="H14" s="5" t="s">
        <v>69</v>
      </c>
      <c r="I14" s="6" t="s">
        <v>70</v>
      </c>
      <c r="J14" s="7" t="s">
        <v>71</v>
      </c>
      <c r="K14" s="8" t="s">
        <v>72</v>
      </c>
      <c r="L14" s="7" t="s">
        <v>73</v>
      </c>
    </row>
    <row r="15" spans="4:19" ht="21.5" thickBot="1" x14ac:dyDescent="0.55000000000000004">
      <c r="D15" s="9" t="s">
        <v>74</v>
      </c>
      <c r="E15" s="120" t="s">
        <v>75</v>
      </c>
      <c r="F15" s="121"/>
      <c r="G15" s="121"/>
      <c r="H15" s="121"/>
      <c r="I15" s="121"/>
      <c r="J15" s="121"/>
      <c r="K15" s="121"/>
      <c r="L15" s="122"/>
      <c r="M15" t="s">
        <v>116</v>
      </c>
    </row>
    <row r="16" spans="4:19" x14ac:dyDescent="0.35">
      <c r="D16" s="92" t="s">
        <v>77</v>
      </c>
      <c r="E16" s="10">
        <v>1</v>
      </c>
      <c r="F16" s="10" t="s">
        <v>43</v>
      </c>
      <c r="G16" s="11">
        <v>1336880048433</v>
      </c>
      <c r="H16" s="111">
        <f>SUM(G16:G18)</f>
        <v>2621918389082</v>
      </c>
      <c r="I16" s="114">
        <v>9770</v>
      </c>
      <c r="J16" s="117">
        <f>I16/(H16/1000000000)</f>
        <v>3.7262792162729079</v>
      </c>
      <c r="K16">
        <f>O59</f>
        <v>1.9436365127398731</v>
      </c>
      <c r="L16" s="88">
        <f>I16/((G16/1000000000/K16)+(G17/1000000000/K17)+(G18/1000000000/K18))</f>
        <v>7.9115839161838588</v>
      </c>
      <c r="M16">
        <v>7.5462953344245696</v>
      </c>
      <c r="O16">
        <f>1/R16</f>
        <v>1.1035150025280269</v>
      </c>
      <c r="P16" t="s">
        <v>0</v>
      </c>
      <c r="R16" s="60">
        <v>0.90619520143279797</v>
      </c>
      <c r="S16">
        <v>0.90619520143279797</v>
      </c>
    </row>
    <row r="17" spans="4:19" x14ac:dyDescent="0.35">
      <c r="D17" s="93"/>
      <c r="E17" s="12">
        <v>2</v>
      </c>
      <c r="F17" s="12" t="s">
        <v>44</v>
      </c>
      <c r="G17" s="13">
        <v>485943847689</v>
      </c>
      <c r="H17" s="112"/>
      <c r="I17" s="115"/>
      <c r="J17" s="87"/>
      <c r="K17">
        <f>O60</f>
        <v>2.6757944146070818</v>
      </c>
      <c r="L17" s="89"/>
      <c r="O17">
        <f t="shared" ref="O17:O71" si="0">1/R17</f>
        <v>1.3002018175606782</v>
      </c>
      <c r="P17" t="s">
        <v>1</v>
      </c>
      <c r="R17" s="60">
        <v>0.76911136909199995</v>
      </c>
      <c r="S17">
        <v>0.76911136909199995</v>
      </c>
    </row>
    <row r="18" spans="4:19" ht="15" thickBot="1" x14ac:dyDescent="0.4">
      <c r="D18" s="123"/>
      <c r="E18" s="14">
        <v>3</v>
      </c>
      <c r="F18" s="14" t="s">
        <v>45</v>
      </c>
      <c r="G18" s="15">
        <v>799094492960</v>
      </c>
      <c r="H18" s="124"/>
      <c r="I18" s="125"/>
      <c r="J18" s="126"/>
      <c r="K18">
        <f>O61</f>
        <v>2.186504359627524</v>
      </c>
      <c r="L18" s="89"/>
      <c r="O18">
        <f t="shared" si="0"/>
        <v>2.9662101519725028</v>
      </c>
      <c r="P18" t="s">
        <v>2</v>
      </c>
      <c r="R18" s="60">
        <v>0.33713052978899999</v>
      </c>
      <c r="S18">
        <v>0.33713052978899999</v>
      </c>
    </row>
    <row r="19" spans="4:19" x14ac:dyDescent="0.35">
      <c r="D19" s="92" t="s">
        <v>78</v>
      </c>
      <c r="E19" s="16">
        <v>1</v>
      </c>
      <c r="F19" s="16" t="s">
        <v>8</v>
      </c>
      <c r="G19" s="66">
        <v>528828935089</v>
      </c>
      <c r="H19" s="95">
        <f>SUM(G19:G24)</f>
        <v>3033921720842</v>
      </c>
      <c r="I19" s="98">
        <v>9650</v>
      </c>
      <c r="J19" s="103">
        <f>I19/(H19/1000000000)</f>
        <v>3.180701708191024</v>
      </c>
      <c r="K19">
        <f>O24</f>
        <v>1.4693548067690905</v>
      </c>
      <c r="L19" s="88">
        <f>I19/((G19/1000000000/K19)+(G20/1000000000/K20)+(G21/1000000000/K21)+(G22/1000000000/K22)+(G23/1000000000/K23)+(G24/1000000000/K24))</f>
        <v>5.8385389678748902</v>
      </c>
      <c r="M19">
        <v>5.8419013570527145</v>
      </c>
      <c r="O19">
        <f t="shared" si="0"/>
        <v>2.0952261379813084</v>
      </c>
      <c r="P19" t="s">
        <v>3</v>
      </c>
      <c r="R19" s="60">
        <v>0.47727545102290098</v>
      </c>
      <c r="S19">
        <v>0.47727545102290098</v>
      </c>
    </row>
    <row r="20" spans="4:19" x14ac:dyDescent="0.35">
      <c r="D20" s="93"/>
      <c r="E20" s="12">
        <v>2</v>
      </c>
      <c r="F20" s="12" t="s">
        <v>3</v>
      </c>
      <c r="G20" s="63">
        <v>197935867524</v>
      </c>
      <c r="H20" s="96"/>
      <c r="I20" s="86"/>
      <c r="J20" s="105"/>
      <c r="K20">
        <f>O19</f>
        <v>2.0952261379813084</v>
      </c>
      <c r="L20" s="89"/>
      <c r="O20">
        <f t="shared" si="0"/>
        <v>1.5887689957061404</v>
      </c>
      <c r="P20" t="s">
        <v>4</v>
      </c>
      <c r="R20" s="60">
        <v>0.62941812352999904</v>
      </c>
      <c r="S20">
        <v>0.62941812352999904</v>
      </c>
    </row>
    <row r="21" spans="4:19" x14ac:dyDescent="0.35">
      <c r="D21" s="93"/>
      <c r="E21" s="12">
        <v>3</v>
      </c>
      <c r="F21" s="12" t="s">
        <v>6</v>
      </c>
      <c r="G21" s="63">
        <v>349230042356</v>
      </c>
      <c r="H21" s="96"/>
      <c r="I21" s="86"/>
      <c r="J21" s="105"/>
      <c r="K21">
        <f>O22</f>
        <v>2.5173954932718421</v>
      </c>
      <c r="L21" s="89"/>
      <c r="O21">
        <f t="shared" si="0"/>
        <v>2.2323052797905811</v>
      </c>
      <c r="P21" t="s">
        <v>5</v>
      </c>
      <c r="R21" s="60">
        <v>0.44796740349680703</v>
      </c>
      <c r="S21">
        <v>0.44796740349680703</v>
      </c>
    </row>
    <row r="22" spans="4:19" x14ac:dyDescent="0.35">
      <c r="D22" s="109"/>
      <c r="E22" s="19">
        <v>4</v>
      </c>
      <c r="F22" s="19" t="s">
        <v>7</v>
      </c>
      <c r="G22" s="63">
        <v>634304301167</v>
      </c>
      <c r="H22" s="96"/>
      <c r="I22" s="86"/>
      <c r="J22" s="105"/>
      <c r="K22">
        <f>O23</f>
        <v>1.6212185782939115</v>
      </c>
      <c r="L22" s="89"/>
      <c r="O22">
        <f t="shared" si="0"/>
        <v>2.5173954932718421</v>
      </c>
      <c r="P22" t="s">
        <v>6</v>
      </c>
      <c r="R22" s="60">
        <v>0.39723595385495297</v>
      </c>
      <c r="S22">
        <v>0.39723595385495297</v>
      </c>
    </row>
    <row r="23" spans="4:19" x14ac:dyDescent="0.35">
      <c r="D23" s="109"/>
      <c r="E23" s="12">
        <v>5</v>
      </c>
      <c r="F23" s="12" t="s">
        <v>5</v>
      </c>
      <c r="G23" s="63">
        <v>907436705387</v>
      </c>
      <c r="H23" s="96"/>
      <c r="I23" s="86"/>
      <c r="J23" s="105"/>
      <c r="K23">
        <f>O21</f>
        <v>2.2323052797905811</v>
      </c>
      <c r="L23" s="89"/>
      <c r="O23">
        <f t="shared" si="0"/>
        <v>1.6212185782939115</v>
      </c>
      <c r="P23" t="s">
        <v>7</v>
      </c>
      <c r="R23" s="60">
        <v>0.61681997319099902</v>
      </c>
      <c r="S23">
        <v>0.61681997319099902</v>
      </c>
    </row>
    <row r="24" spans="4:19" ht="15" thickBot="1" x14ac:dyDescent="0.4">
      <c r="D24" s="94"/>
      <c r="E24" s="20">
        <v>6</v>
      </c>
      <c r="F24" s="20" t="s">
        <v>4</v>
      </c>
      <c r="G24" s="67">
        <v>416185869319</v>
      </c>
      <c r="H24" s="97"/>
      <c r="I24" s="99"/>
      <c r="J24" s="104"/>
      <c r="K24">
        <f>O20</f>
        <v>1.5887689957061404</v>
      </c>
      <c r="L24" s="110"/>
      <c r="O24">
        <f t="shared" si="0"/>
        <v>1.4693548067690905</v>
      </c>
      <c r="P24" t="s">
        <v>8</v>
      </c>
      <c r="R24" s="60">
        <v>0.68057081611136705</v>
      </c>
      <c r="S24">
        <v>0.68057081611136705</v>
      </c>
    </row>
    <row r="25" spans="4:19" x14ac:dyDescent="0.35">
      <c r="D25" s="92" t="s">
        <v>79</v>
      </c>
      <c r="E25" s="22">
        <v>1</v>
      </c>
      <c r="F25" s="22" t="s">
        <v>15</v>
      </c>
      <c r="G25" s="11">
        <v>85762263121</v>
      </c>
      <c r="H25" s="111">
        <f>SUM(G25:G33)</f>
        <v>1241193071612</v>
      </c>
      <c r="I25" s="114">
        <v>8050</v>
      </c>
      <c r="J25" s="117">
        <f>I25/(H25/1000000000)</f>
        <v>6.4856952428400678</v>
      </c>
      <c r="K25">
        <f>O31</f>
        <v>1.4122554822670965</v>
      </c>
      <c r="L25" s="90">
        <f>I25/((G25/1000000000/K25)+(G26/1000000000/K26)+(G27/1000000000/K27)+(G28/1000000000/K28)+(G29/1000000000/K29)+(G30/1000000000/K30)+(G31/1000000000/K31)+(G32/1000000000/K32)+(G33/1000000000/K33))</f>
        <v>10.461307393639538</v>
      </c>
      <c r="M25">
        <v>10.04648975083394</v>
      </c>
      <c r="O25">
        <f t="shared" si="0"/>
        <v>4.1308842157021859</v>
      </c>
      <c r="P25" t="s">
        <v>9</v>
      </c>
      <c r="R25" s="60">
        <v>0.24207892252192201</v>
      </c>
      <c r="S25">
        <v>0.24207892252192201</v>
      </c>
    </row>
    <row r="26" spans="4:19" x14ac:dyDescent="0.35">
      <c r="D26" s="93"/>
      <c r="E26" s="23">
        <v>2</v>
      </c>
      <c r="F26" s="23" t="s">
        <v>16</v>
      </c>
      <c r="G26" s="24">
        <v>170110679749</v>
      </c>
      <c r="H26" s="112"/>
      <c r="I26" s="115"/>
      <c r="J26" s="87"/>
      <c r="K26">
        <f>O32</f>
        <v>1.8719851317818248</v>
      </c>
      <c r="L26" s="106"/>
      <c r="O26">
        <f t="shared" si="0"/>
        <v>3.9710481157996522</v>
      </c>
      <c r="P26" t="s">
        <v>10</v>
      </c>
      <c r="R26" s="60">
        <v>0.25182268530599999</v>
      </c>
      <c r="S26">
        <v>0.25182268530599999</v>
      </c>
    </row>
    <row r="27" spans="4:19" x14ac:dyDescent="0.35">
      <c r="D27" s="93"/>
      <c r="E27" s="12">
        <v>3</v>
      </c>
      <c r="F27" s="12" t="s">
        <v>23</v>
      </c>
      <c r="G27" s="24">
        <v>145000257157</v>
      </c>
      <c r="H27" s="112"/>
      <c r="I27" s="115"/>
      <c r="J27" s="87"/>
      <c r="K27">
        <f>O39</f>
        <v>1.5551535652966246</v>
      </c>
      <c r="L27" s="106"/>
      <c r="O27">
        <f t="shared" si="0"/>
        <v>2.8106626937827328</v>
      </c>
      <c r="P27" t="s">
        <v>11</v>
      </c>
      <c r="R27" s="60">
        <v>0.355787979187979</v>
      </c>
      <c r="S27">
        <v>0.355787979187979</v>
      </c>
    </row>
    <row r="28" spans="4:19" x14ac:dyDescent="0.35">
      <c r="D28" s="93"/>
      <c r="E28" s="12">
        <v>4</v>
      </c>
      <c r="F28" s="12" t="s">
        <v>17</v>
      </c>
      <c r="G28" s="13">
        <v>107364702506</v>
      </c>
      <c r="H28" s="112"/>
      <c r="I28" s="115"/>
      <c r="J28" s="87"/>
      <c r="K28">
        <f>O33</f>
        <v>1.6070141098760193</v>
      </c>
      <c r="L28" s="106"/>
      <c r="O28">
        <f t="shared" si="0"/>
        <v>3.7099807838109178</v>
      </c>
      <c r="P28" t="s">
        <v>12</v>
      </c>
      <c r="R28" s="60">
        <v>0.26954317509234998</v>
      </c>
      <c r="S28">
        <v>0.26954317509234998</v>
      </c>
    </row>
    <row r="29" spans="4:19" x14ac:dyDescent="0.35">
      <c r="D29" s="93"/>
      <c r="E29" s="23">
        <v>5</v>
      </c>
      <c r="F29" s="23" t="s">
        <v>18</v>
      </c>
      <c r="G29" s="13">
        <v>118960836281</v>
      </c>
      <c r="H29" s="112"/>
      <c r="I29" s="115"/>
      <c r="J29" s="87"/>
      <c r="K29">
        <f>O34</f>
        <v>1.6695992581955077</v>
      </c>
      <c r="L29" s="106"/>
      <c r="O29">
        <f t="shared" si="0"/>
        <v>4.7040314147060718</v>
      </c>
      <c r="P29" t="s">
        <v>13</v>
      </c>
      <c r="R29" s="60">
        <v>0.212583614317228</v>
      </c>
      <c r="S29">
        <v>0.212583614317228</v>
      </c>
    </row>
    <row r="30" spans="4:19" x14ac:dyDescent="0.35">
      <c r="D30" s="93"/>
      <c r="E30" s="12">
        <v>6</v>
      </c>
      <c r="F30" s="12" t="s">
        <v>19</v>
      </c>
      <c r="G30" s="13">
        <v>161461896947</v>
      </c>
      <c r="H30" s="112"/>
      <c r="I30" s="115"/>
      <c r="J30" s="87"/>
      <c r="K30">
        <f>O35</f>
        <v>1.5685257429348121</v>
      </c>
      <c r="L30" s="106"/>
      <c r="O30">
        <f t="shared" si="0"/>
        <v>4.4975117577861141</v>
      </c>
      <c r="P30" t="s">
        <v>14</v>
      </c>
      <c r="R30" s="60">
        <v>0.222345166361999</v>
      </c>
      <c r="S30">
        <v>0.222345166361999</v>
      </c>
    </row>
    <row r="31" spans="4:19" x14ac:dyDescent="0.35">
      <c r="D31" s="93"/>
      <c r="E31" s="23">
        <v>7</v>
      </c>
      <c r="F31" s="23" t="s">
        <v>20</v>
      </c>
      <c r="G31" s="13">
        <v>203545611460</v>
      </c>
      <c r="H31" s="112"/>
      <c r="I31" s="115"/>
      <c r="J31" s="87"/>
      <c r="K31">
        <f>O36</f>
        <v>1.4363512404222236</v>
      </c>
      <c r="L31" s="106"/>
      <c r="O31">
        <f t="shared" si="0"/>
        <v>1.4122554822670965</v>
      </c>
      <c r="P31" t="s">
        <v>15</v>
      </c>
      <c r="R31" s="60">
        <v>0.70808717867017801</v>
      </c>
      <c r="S31">
        <v>0.70808717867017801</v>
      </c>
    </row>
    <row r="32" spans="4:19" x14ac:dyDescent="0.35">
      <c r="D32" s="93"/>
      <c r="E32" s="23">
        <v>8</v>
      </c>
      <c r="F32" s="23" t="s">
        <v>21</v>
      </c>
      <c r="G32" s="24">
        <v>183165290444</v>
      </c>
      <c r="H32" s="112"/>
      <c r="I32" s="115"/>
      <c r="J32" s="87"/>
      <c r="K32">
        <f>O37</f>
        <v>1.8384555731782628</v>
      </c>
      <c r="L32" s="106"/>
      <c r="O32">
        <f t="shared" si="0"/>
        <v>1.8719851317818248</v>
      </c>
      <c r="P32" t="s">
        <v>16</v>
      </c>
      <c r="R32" s="60">
        <v>0.53419227696972305</v>
      </c>
      <c r="S32">
        <v>0.53419227696972305</v>
      </c>
    </row>
    <row r="33" spans="4:19" ht="15" thickBot="1" x14ac:dyDescent="0.4">
      <c r="D33" s="94"/>
      <c r="E33" s="25">
        <v>9</v>
      </c>
      <c r="F33" s="25" t="s">
        <v>22</v>
      </c>
      <c r="G33" s="26">
        <v>65821533947</v>
      </c>
      <c r="H33" s="113"/>
      <c r="I33" s="116"/>
      <c r="J33" s="118"/>
      <c r="K33">
        <f>O39</f>
        <v>1.5551535652966246</v>
      </c>
      <c r="L33" s="91"/>
      <c r="O33">
        <f t="shared" si="0"/>
        <v>1.6070141098760193</v>
      </c>
      <c r="P33" t="s">
        <v>17</v>
      </c>
      <c r="R33" s="60">
        <v>0.62227207207107205</v>
      </c>
      <c r="S33">
        <v>0.62227207207107205</v>
      </c>
    </row>
    <row r="34" spans="4:19" ht="19" thickBot="1" x14ac:dyDescent="0.4">
      <c r="D34" s="27" t="s">
        <v>80</v>
      </c>
      <c r="E34" s="28">
        <v>1</v>
      </c>
      <c r="F34" s="28" t="s">
        <v>39</v>
      </c>
      <c r="G34" s="29">
        <v>286763190074</v>
      </c>
      <c r="H34" s="29">
        <v>286763190074</v>
      </c>
      <c r="I34" s="30">
        <v>9120</v>
      </c>
      <c r="J34" s="31">
        <f>I34/(H34/1000000000)</f>
        <v>31.803245031716099</v>
      </c>
      <c r="K34">
        <f>O55</f>
        <v>0.45999952712922931</v>
      </c>
      <c r="L34" s="32">
        <f>I34/((G34/1000000000/K34))</f>
        <v>14.629477675764416</v>
      </c>
      <c r="M34">
        <v>17.206313498925834</v>
      </c>
      <c r="O34">
        <f t="shared" si="0"/>
        <v>1.6695992581955077</v>
      </c>
      <c r="P34" t="s">
        <v>18</v>
      </c>
      <c r="R34" s="60">
        <v>0.59894612140687797</v>
      </c>
      <c r="S34">
        <v>0.59894612140687797</v>
      </c>
    </row>
    <row r="35" spans="4:19" x14ac:dyDescent="0.35">
      <c r="D35" s="92" t="s">
        <v>81</v>
      </c>
      <c r="E35" s="16">
        <v>1</v>
      </c>
      <c r="F35" s="16" t="s">
        <v>25</v>
      </c>
      <c r="G35" s="66">
        <v>266743806875</v>
      </c>
      <c r="H35" s="95">
        <f>SUM(G35:G39)</f>
        <v>1991041526174</v>
      </c>
      <c r="I35" s="98">
        <v>10490</v>
      </c>
      <c r="J35" s="103">
        <f>I35/(H35/1000000000)</f>
        <v>5.2685993044844528</v>
      </c>
      <c r="K35">
        <f>O41</f>
        <v>1.7938844615253444</v>
      </c>
      <c r="L35" s="90">
        <f>I35/((G35/1000000000/K35)+(G36/1000000000/K36)+(G37/1000000000/K37)+(G37/1000000000/K37)+(G38/1000000000/K38)+(G39/1000000000/K39))</f>
        <v>8.4310207165608997</v>
      </c>
      <c r="M35">
        <v>8.407784565704457</v>
      </c>
      <c r="O35">
        <f t="shared" si="0"/>
        <v>1.5685257429348121</v>
      </c>
      <c r="P35" t="s">
        <v>19</v>
      </c>
      <c r="R35" s="60">
        <v>0.63754133746567399</v>
      </c>
      <c r="S35">
        <v>0.63754133746567399</v>
      </c>
    </row>
    <row r="36" spans="4:19" x14ac:dyDescent="0.35">
      <c r="D36" s="93"/>
      <c r="E36" s="12">
        <v>2</v>
      </c>
      <c r="F36" s="12" t="s">
        <v>26</v>
      </c>
      <c r="G36" s="63">
        <v>716198135199</v>
      </c>
      <c r="H36" s="96"/>
      <c r="I36" s="86"/>
      <c r="J36" s="105"/>
      <c r="K36">
        <f>O42</f>
        <v>1.874280961097373</v>
      </c>
      <c r="L36" s="106"/>
      <c r="O36">
        <f t="shared" si="0"/>
        <v>1.4363512404222236</v>
      </c>
      <c r="P36" t="s">
        <v>20</v>
      </c>
      <c r="R36" s="60">
        <v>0.69620853998499999</v>
      </c>
      <c r="S36">
        <v>0.69620853998499999</v>
      </c>
    </row>
    <row r="37" spans="4:19" x14ac:dyDescent="0.35">
      <c r="D37" s="93"/>
      <c r="E37" s="12">
        <v>3</v>
      </c>
      <c r="F37" s="12" t="s">
        <v>27</v>
      </c>
      <c r="G37" s="63">
        <v>350698994773</v>
      </c>
      <c r="H37" s="96"/>
      <c r="I37" s="86"/>
      <c r="J37" s="105"/>
      <c r="K37">
        <f>O43</f>
        <v>1.8667431174423001</v>
      </c>
      <c r="L37" s="106"/>
      <c r="O37">
        <f t="shared" si="0"/>
        <v>1.8384555731782628</v>
      </c>
      <c r="P37" t="s">
        <v>21</v>
      </c>
      <c r="R37" s="60">
        <v>0.54393481930663801</v>
      </c>
      <c r="S37">
        <v>0.54393481930663801</v>
      </c>
    </row>
    <row r="38" spans="4:19" x14ac:dyDescent="0.35">
      <c r="D38" s="93"/>
      <c r="E38" s="12">
        <v>4</v>
      </c>
      <c r="F38" s="12" t="s">
        <v>28</v>
      </c>
      <c r="G38" s="63">
        <v>269619527680</v>
      </c>
      <c r="H38" s="96"/>
      <c r="I38" s="86"/>
      <c r="J38" s="105"/>
      <c r="K38">
        <f>O44</f>
        <v>1.8796444995082913</v>
      </c>
      <c r="L38" s="106"/>
      <c r="O38">
        <f t="shared" si="0"/>
        <v>1.8735110665893278</v>
      </c>
      <c r="P38" t="s">
        <v>22</v>
      </c>
      <c r="R38" s="60">
        <v>0.53375718875281097</v>
      </c>
      <c r="S38">
        <v>0.53375718875281097</v>
      </c>
    </row>
    <row r="39" spans="4:19" ht="15" thickBot="1" x14ac:dyDescent="0.4">
      <c r="D39" s="94"/>
      <c r="E39" s="33">
        <v>5</v>
      </c>
      <c r="F39" s="33" t="s">
        <v>29</v>
      </c>
      <c r="G39" s="67">
        <v>387781061647</v>
      </c>
      <c r="H39" s="97"/>
      <c r="I39" s="99"/>
      <c r="J39" s="104"/>
      <c r="K39">
        <f>O45</f>
        <v>1.996562741581958</v>
      </c>
      <c r="L39" s="91"/>
      <c r="O39">
        <f t="shared" si="0"/>
        <v>1.5551535652966246</v>
      </c>
      <c r="P39" t="s">
        <v>23</v>
      </c>
      <c r="R39" s="60">
        <v>0.643023314426999</v>
      </c>
      <c r="S39">
        <v>0.643023314426999</v>
      </c>
    </row>
    <row r="40" spans="4:19" x14ac:dyDescent="0.35">
      <c r="D40" s="92" t="s">
        <v>82</v>
      </c>
      <c r="E40" s="16">
        <v>1</v>
      </c>
      <c r="F40" s="16" t="s">
        <v>34</v>
      </c>
      <c r="G40" s="66">
        <v>1225711258147</v>
      </c>
      <c r="H40" s="107">
        <f>SUM(G40:G41)</f>
        <v>3799491209371</v>
      </c>
      <c r="I40" s="98">
        <v>9330</v>
      </c>
      <c r="J40" s="103">
        <f>I40/(H40/1000000000)</f>
        <v>2.4555919426760742</v>
      </c>
      <c r="K40">
        <f>O50</f>
        <v>4.7017166196539897</v>
      </c>
      <c r="L40" s="90">
        <f>I40/((G40/1000000000/K40)+(G41/1000000000/K41))</f>
        <v>9.9406896924158215</v>
      </c>
      <c r="M40">
        <v>10.015249818004731</v>
      </c>
      <c r="O40">
        <f t="shared" si="0"/>
        <v>2.1544133018504992</v>
      </c>
      <c r="P40" t="s">
        <v>24</v>
      </c>
      <c r="R40" s="60">
        <v>0.46416349135101698</v>
      </c>
      <c r="S40">
        <v>0.46416349135101698</v>
      </c>
    </row>
    <row r="41" spans="4:19" ht="15" thickBot="1" x14ac:dyDescent="0.4">
      <c r="D41" s="94"/>
      <c r="E41" s="33">
        <v>2</v>
      </c>
      <c r="F41" s="33" t="s">
        <v>35</v>
      </c>
      <c r="G41" s="67">
        <v>2573779951224</v>
      </c>
      <c r="H41" s="108"/>
      <c r="I41" s="99"/>
      <c r="J41" s="104"/>
      <c r="K41">
        <f>O51</f>
        <v>3.7968510087808744</v>
      </c>
      <c r="L41" s="91"/>
      <c r="O41">
        <f t="shared" si="0"/>
        <v>1.7938844615253444</v>
      </c>
      <c r="P41" t="s">
        <v>25</v>
      </c>
      <c r="R41" s="60">
        <v>0.55744950215450195</v>
      </c>
      <c r="S41">
        <v>0.55744950215450195</v>
      </c>
    </row>
    <row r="42" spans="4:19" ht="19" thickBot="1" x14ac:dyDescent="0.4">
      <c r="D42" s="27" t="s">
        <v>83</v>
      </c>
      <c r="E42" s="28">
        <v>1</v>
      </c>
      <c r="F42" s="28" t="s">
        <v>47</v>
      </c>
      <c r="G42" s="29">
        <v>2870324786576</v>
      </c>
      <c r="H42" s="29">
        <v>2870324786576</v>
      </c>
      <c r="I42" s="30">
        <v>12100</v>
      </c>
      <c r="J42" s="31">
        <f>I42/(H42/1000000000)</f>
        <v>4.2155508173115299</v>
      </c>
      <c r="K42">
        <f>O63</f>
        <v>2.1101760976868258</v>
      </c>
      <c r="L42" s="32">
        <f>I42/((G42/1000000000/K42))</f>
        <v>8.8955545732749535</v>
      </c>
      <c r="M42">
        <v>8.8656305211789963</v>
      </c>
      <c r="O42">
        <f t="shared" si="0"/>
        <v>1.874280961097373</v>
      </c>
      <c r="P42" t="s">
        <v>26</v>
      </c>
      <c r="R42" s="60">
        <v>0.53353793841800001</v>
      </c>
      <c r="S42">
        <v>0.53353793841800001</v>
      </c>
    </row>
    <row r="43" spans="4:19" ht="19" thickBot="1" x14ac:dyDescent="0.4">
      <c r="D43" s="27" t="s">
        <v>84</v>
      </c>
      <c r="E43" s="28">
        <v>1</v>
      </c>
      <c r="F43" s="28" t="s">
        <v>38</v>
      </c>
      <c r="G43" s="29">
        <v>1228470882964</v>
      </c>
      <c r="H43" s="29">
        <v>1228470882964</v>
      </c>
      <c r="I43" s="30">
        <v>20720</v>
      </c>
      <c r="J43" s="31">
        <f>I43/(H43/1000000000)</f>
        <v>16.866496623841584</v>
      </c>
      <c r="K43">
        <f>O54</f>
        <v>1.1134478095597833</v>
      </c>
      <c r="L43" s="32">
        <f>I43/((G43/1000000000/K43))</f>
        <v>18.779963720763895</v>
      </c>
      <c r="M43">
        <v>22.51788290081489</v>
      </c>
      <c r="O43">
        <f t="shared" si="0"/>
        <v>1.8667431174423001</v>
      </c>
      <c r="P43" t="s">
        <v>27</v>
      </c>
      <c r="R43" s="60">
        <v>0.53569234602034599</v>
      </c>
      <c r="S43">
        <v>0.53569234602034599</v>
      </c>
    </row>
    <row r="44" spans="4:19" x14ac:dyDescent="0.35">
      <c r="D44" s="92" t="s">
        <v>85</v>
      </c>
      <c r="E44" s="16">
        <v>1</v>
      </c>
      <c r="F44" s="16" t="s">
        <v>31</v>
      </c>
      <c r="G44" s="66">
        <v>598424479704</v>
      </c>
      <c r="H44" s="95">
        <f>SUM(G44:G46)</f>
        <v>5665833559406</v>
      </c>
      <c r="I44" s="98">
        <v>22130</v>
      </c>
      <c r="J44" s="100">
        <f>I44/(H44/1000000000)</f>
        <v>3.9058683542267851</v>
      </c>
      <c r="K44">
        <f>O47</f>
        <v>3.0276487163258694</v>
      </c>
      <c r="L44" s="88">
        <f>I44/((G44/1000000000/K44)+(G45/1000000000/K45)+(G46/1000000000/K46))</f>
        <v>14.266435115452992</v>
      </c>
      <c r="M44">
        <v>14.149084721773781</v>
      </c>
      <c r="O44">
        <f t="shared" si="0"/>
        <v>1.8796444995082913</v>
      </c>
      <c r="P44" t="s">
        <v>28</v>
      </c>
      <c r="R44" s="60">
        <v>0.53201549562249495</v>
      </c>
      <c r="S44">
        <v>0.53201549562249495</v>
      </c>
    </row>
    <row r="45" spans="4:19" x14ac:dyDescent="0.35">
      <c r="D45" s="93"/>
      <c r="E45" s="19">
        <v>2</v>
      </c>
      <c r="F45" s="19" t="s">
        <v>32</v>
      </c>
      <c r="G45" s="63">
        <v>499395511962</v>
      </c>
      <c r="H45" s="96"/>
      <c r="I45" s="86"/>
      <c r="J45" s="101"/>
      <c r="K45">
        <f>O48</f>
        <v>3.5417639444340727</v>
      </c>
      <c r="L45" s="89"/>
      <c r="O45">
        <f t="shared" si="0"/>
        <v>1.996562741581958</v>
      </c>
      <c r="P45" t="s">
        <v>29</v>
      </c>
      <c r="R45" s="60">
        <v>0.500860793990205</v>
      </c>
      <c r="S45">
        <v>0.500860793990205</v>
      </c>
    </row>
    <row r="46" spans="4:19" ht="15" thickBot="1" x14ac:dyDescent="0.4">
      <c r="D46" s="94"/>
      <c r="E46" s="36">
        <v>3</v>
      </c>
      <c r="F46" s="36" t="s">
        <v>33</v>
      </c>
      <c r="G46" s="67">
        <v>4568013567740</v>
      </c>
      <c r="H46" s="97"/>
      <c r="I46" s="99"/>
      <c r="J46" s="102"/>
      <c r="K46">
        <f>O49</f>
        <v>3.7673149494722438</v>
      </c>
      <c r="L46" s="89"/>
      <c r="O46">
        <f t="shared" si="0"/>
        <v>2.2201320533706168</v>
      </c>
      <c r="P46" t="s">
        <v>30</v>
      </c>
      <c r="R46" s="60">
        <v>0.45042365767468401</v>
      </c>
      <c r="S46">
        <v>0.45042365767468401</v>
      </c>
    </row>
    <row r="47" spans="4:19" ht="19" thickBot="1" x14ac:dyDescent="0.4">
      <c r="D47" s="27" t="s">
        <v>86</v>
      </c>
      <c r="E47" s="28">
        <v>1</v>
      </c>
      <c r="F47" s="28" t="s">
        <v>42</v>
      </c>
      <c r="G47" s="29">
        <v>596700550884</v>
      </c>
      <c r="H47" s="29">
        <v>596700550884</v>
      </c>
      <c r="I47" s="30">
        <v>6250</v>
      </c>
      <c r="J47" s="31">
        <f>I47/(H47/1000000000)</f>
        <v>10.474265510130248</v>
      </c>
      <c r="K47">
        <f>O58</f>
        <v>0.76294877264274641</v>
      </c>
      <c r="L47" s="32">
        <f>I47/((G47/1000000000/K47))</f>
        <v>7.991328015288123</v>
      </c>
      <c r="M47">
        <v>9.013147503530913</v>
      </c>
      <c r="O47">
        <f t="shared" si="0"/>
        <v>3.0276487163258694</v>
      </c>
      <c r="P47" t="s">
        <v>31</v>
      </c>
      <c r="R47" s="60">
        <v>0.33028930820399999</v>
      </c>
      <c r="S47">
        <v>0.33028930820399999</v>
      </c>
    </row>
    <row r="48" spans="4:19" x14ac:dyDescent="0.35">
      <c r="D48" s="92" t="s">
        <v>87</v>
      </c>
      <c r="E48" s="16">
        <v>1</v>
      </c>
      <c r="F48" s="16" t="s">
        <v>1</v>
      </c>
      <c r="G48" s="66">
        <v>719326249157</v>
      </c>
      <c r="H48" s="95">
        <f>SUM(G48:G49)</f>
        <v>1065237477766</v>
      </c>
      <c r="I48" s="98">
        <v>7020</v>
      </c>
      <c r="J48" s="103">
        <f>I48/(H48/1000000000)</f>
        <v>6.5900798146177113</v>
      </c>
      <c r="K48">
        <f>O17</f>
        <v>1.3002018175606782</v>
      </c>
      <c r="L48" s="90">
        <f>I48/((G48/1000000000/K48)+(G49/1000000000/K49))</f>
        <v>8.0996408887126865</v>
      </c>
      <c r="M48">
        <v>8.2301088627180992</v>
      </c>
      <c r="O48">
        <f t="shared" si="0"/>
        <v>3.5417639444340727</v>
      </c>
      <c r="P48" t="s">
        <v>32</v>
      </c>
      <c r="R48" s="60">
        <v>0.28234518609618597</v>
      </c>
      <c r="S48">
        <v>0.28234518609618597</v>
      </c>
    </row>
    <row r="49" spans="4:19" ht="15" thickBot="1" x14ac:dyDescent="0.4">
      <c r="D49" s="94"/>
      <c r="E49" s="33">
        <v>2</v>
      </c>
      <c r="F49" s="33" t="s">
        <v>0</v>
      </c>
      <c r="G49" s="67">
        <v>345911228609</v>
      </c>
      <c r="H49" s="97"/>
      <c r="I49" s="99"/>
      <c r="J49" s="104"/>
      <c r="K49">
        <f>O16</f>
        <v>1.1035150025280269</v>
      </c>
      <c r="L49" s="91"/>
      <c r="O49">
        <f t="shared" si="0"/>
        <v>3.7673149494722438</v>
      </c>
      <c r="P49" t="s">
        <v>33</v>
      </c>
      <c r="R49" s="60">
        <v>0.26544104047899902</v>
      </c>
      <c r="S49">
        <v>0.26544104047899902</v>
      </c>
    </row>
    <row r="50" spans="4:19" ht="19" thickBot="1" x14ac:dyDescent="0.4">
      <c r="D50" s="37" t="s">
        <v>88</v>
      </c>
      <c r="E50" s="38">
        <v>1</v>
      </c>
      <c r="F50" s="38" t="s">
        <v>53</v>
      </c>
      <c r="G50" s="39">
        <v>1012616257524</v>
      </c>
      <c r="H50" s="39">
        <v>1012616257524</v>
      </c>
      <c r="I50" s="40">
        <v>6900</v>
      </c>
      <c r="J50" s="65">
        <f>I50/(H50/1000000000)</f>
        <v>6.8140324123094214</v>
      </c>
      <c r="K50">
        <f>O69</f>
        <v>1.6442862737701431</v>
      </c>
      <c r="L50" s="32">
        <f>I50/((G50/1000000000/K50))</f>
        <v>11.204219964585239</v>
      </c>
      <c r="M50">
        <v>12.298225765993172</v>
      </c>
      <c r="O50">
        <f t="shared" si="0"/>
        <v>4.7017166196539897</v>
      </c>
      <c r="P50" t="s">
        <v>34</v>
      </c>
      <c r="R50" s="60">
        <v>0.21268827555872399</v>
      </c>
      <c r="S50">
        <v>0.21268827555872399</v>
      </c>
    </row>
    <row r="51" spans="4:19" ht="18.5" x14ac:dyDescent="0.45">
      <c r="D51" s="42" t="s">
        <v>89</v>
      </c>
      <c r="E51" s="80"/>
      <c r="F51" s="81"/>
      <c r="G51" s="81"/>
      <c r="H51" s="81"/>
      <c r="I51" s="81"/>
      <c r="J51" s="81"/>
      <c r="K51" s="82"/>
      <c r="L51" s="43">
        <f>GEOMEAN(L16:L50)</f>
        <v>10.019838521046232</v>
      </c>
      <c r="M51">
        <v>10.428022685421611</v>
      </c>
      <c r="O51">
        <f t="shared" si="0"/>
        <v>3.7968510087808744</v>
      </c>
      <c r="P51" t="s">
        <v>35</v>
      </c>
      <c r="R51" s="60">
        <v>0.26337614978500001</v>
      </c>
      <c r="S51">
        <v>0.26337614978500001</v>
      </c>
    </row>
    <row r="52" spans="4:19" ht="21.5" thickBot="1" x14ac:dyDescent="0.55000000000000004">
      <c r="D52" s="44" t="s">
        <v>90</v>
      </c>
      <c r="E52" s="83"/>
      <c r="F52" s="83"/>
      <c r="G52" s="83"/>
      <c r="H52" s="83"/>
      <c r="I52" s="83"/>
      <c r="J52" s="83"/>
      <c r="K52" s="83"/>
      <c r="L52" s="83"/>
      <c r="O52">
        <f t="shared" si="0"/>
        <v>2.1619531120296367</v>
      </c>
      <c r="P52" t="s">
        <v>36</v>
      </c>
      <c r="R52" s="60">
        <v>0.46254472145383502</v>
      </c>
      <c r="S52">
        <v>0.46254472145383502</v>
      </c>
    </row>
    <row r="53" spans="4:19" ht="19" thickBot="1" x14ac:dyDescent="0.4">
      <c r="D53" s="62" t="s">
        <v>91</v>
      </c>
      <c r="E53" s="12">
        <v>1</v>
      </c>
      <c r="F53" s="12" t="s">
        <v>2</v>
      </c>
      <c r="G53" s="63">
        <v>1662419839883</v>
      </c>
      <c r="H53" s="63">
        <v>1662419839883</v>
      </c>
      <c r="I53" s="46">
        <v>13590</v>
      </c>
      <c r="J53" s="64">
        <f>I53/(H53/1000000000)</f>
        <v>8.1748302528418186</v>
      </c>
      <c r="K53">
        <f>O18</f>
        <v>2.9662101519725028</v>
      </c>
      <c r="L53" s="32">
        <f>I53/((G53/1000000000/K53))</f>
        <v>24.248264486631342</v>
      </c>
      <c r="M53">
        <v>25.239363772665929</v>
      </c>
      <c r="O53">
        <f t="shared" si="0"/>
        <v>2.731492650152247</v>
      </c>
      <c r="P53" t="s">
        <v>37</v>
      </c>
      <c r="R53" s="60">
        <v>0.36610019797939503</v>
      </c>
      <c r="S53">
        <v>0.36610019797939503</v>
      </c>
    </row>
    <row r="54" spans="4:19" x14ac:dyDescent="0.35">
      <c r="D54" s="84" t="s">
        <v>92</v>
      </c>
      <c r="E54" s="12">
        <v>1</v>
      </c>
      <c r="F54" s="12" t="s">
        <v>12</v>
      </c>
      <c r="G54" s="63">
        <v>1368261277380</v>
      </c>
      <c r="H54" s="85">
        <f>SUM(G54:G56)</f>
        <v>6812176292745</v>
      </c>
      <c r="I54" s="86">
        <v>19580</v>
      </c>
      <c r="J54" s="87">
        <f>I54/(H54/1000000000)</f>
        <v>2.874265015844172</v>
      </c>
      <c r="K54">
        <f>O28</f>
        <v>3.7099807838109178</v>
      </c>
      <c r="L54" s="88">
        <f>I54/((G54/1000000000/K54)+(G55/1000000000/K55)+(G56/1000000000/K56))</f>
        <v>12.483329518830466</v>
      </c>
      <c r="M54">
        <v>12.470003605279858</v>
      </c>
      <c r="O54">
        <f t="shared" si="0"/>
        <v>1.1134478095597833</v>
      </c>
      <c r="P54" t="s">
        <v>38</v>
      </c>
      <c r="R54" s="60">
        <v>0.89811124635950701</v>
      </c>
      <c r="S54">
        <v>0.89811124635950701</v>
      </c>
    </row>
    <row r="55" spans="4:19" x14ac:dyDescent="0.35">
      <c r="D55" s="84"/>
      <c r="E55" s="12">
        <v>2</v>
      </c>
      <c r="F55" s="12" t="s">
        <v>13</v>
      </c>
      <c r="G55" s="63">
        <v>1100427239527</v>
      </c>
      <c r="H55" s="85"/>
      <c r="I55" s="86"/>
      <c r="J55" s="87"/>
      <c r="K55">
        <f>O29</f>
        <v>4.7040314147060718</v>
      </c>
      <c r="L55" s="89"/>
      <c r="O55">
        <f t="shared" si="0"/>
        <v>0.45999952712922931</v>
      </c>
      <c r="P55" t="s">
        <v>39</v>
      </c>
      <c r="R55" s="60">
        <v>2.1739152782195501</v>
      </c>
      <c r="S55">
        <v>2.1739152782195501</v>
      </c>
    </row>
    <row r="56" spans="4:19" ht="15" thickBot="1" x14ac:dyDescent="0.4">
      <c r="D56" s="84"/>
      <c r="E56" s="19">
        <v>3</v>
      </c>
      <c r="F56" s="19" t="s">
        <v>14</v>
      </c>
      <c r="G56" s="63">
        <v>4343487775838</v>
      </c>
      <c r="H56" s="85"/>
      <c r="I56" s="86"/>
      <c r="J56" s="87"/>
      <c r="K56">
        <f>O30</f>
        <v>4.4975117577861141</v>
      </c>
      <c r="L56" s="89"/>
      <c r="O56">
        <f t="shared" si="0"/>
        <v>1.003545771361352</v>
      </c>
      <c r="P56" t="s">
        <v>40</v>
      </c>
      <c r="R56" s="60">
        <v>0.99646675671151297</v>
      </c>
      <c r="S56">
        <v>0.99646675671151297</v>
      </c>
    </row>
    <row r="57" spans="4:19" ht="19" thickBot="1" x14ac:dyDescent="0.4">
      <c r="D57" s="62" t="s">
        <v>93</v>
      </c>
      <c r="E57" s="12">
        <v>1</v>
      </c>
      <c r="F57" s="50" t="s">
        <v>40</v>
      </c>
      <c r="G57" s="63">
        <v>904639118622</v>
      </c>
      <c r="H57" s="63">
        <v>904639118622</v>
      </c>
      <c r="I57" s="61">
        <v>9180</v>
      </c>
      <c r="J57" s="64">
        <f>I57/(H57/1000000000)</f>
        <v>10.147692942997558</v>
      </c>
      <c r="K57">
        <f>O56</f>
        <v>1.003545771361352</v>
      </c>
      <c r="L57" s="32">
        <f>I57/((G57/1000000000/K57))</f>
        <v>10.183674342018634</v>
      </c>
      <c r="M57">
        <v>13.823902781915891</v>
      </c>
      <c r="O57">
        <f t="shared" si="0"/>
        <v>2.7555677493597575</v>
      </c>
      <c r="P57" t="s">
        <v>41</v>
      </c>
      <c r="R57" s="60">
        <v>0.36290161990477099</v>
      </c>
      <c r="S57">
        <v>0.36290161990477099</v>
      </c>
    </row>
    <row r="58" spans="4:19" ht="19" thickBot="1" x14ac:dyDescent="0.4">
      <c r="D58" s="62" t="s">
        <v>94</v>
      </c>
      <c r="E58" s="12">
        <v>1</v>
      </c>
      <c r="F58" s="12" t="s">
        <v>54</v>
      </c>
      <c r="G58" s="63">
        <v>1550802777157</v>
      </c>
      <c r="H58" s="63">
        <v>1550802777157</v>
      </c>
      <c r="I58" s="61">
        <v>9100</v>
      </c>
      <c r="J58" s="64">
        <f t="shared" ref="J58:J64" si="1">I58/(H58/1000000000)</f>
        <v>5.8679286199645073</v>
      </c>
      <c r="K58">
        <f>O70</f>
        <v>2.5731337841805413</v>
      </c>
      <c r="L58" s="32">
        <f t="shared" ref="L58:L63" si="2">I58/((G58/1000000000/K58))</f>
        <v>15.098965375190573</v>
      </c>
      <c r="M58">
        <v>16.125546958090698</v>
      </c>
      <c r="O58">
        <f t="shared" si="0"/>
        <v>0.76294877264274641</v>
      </c>
      <c r="P58" t="s">
        <v>42</v>
      </c>
      <c r="R58" s="60">
        <v>1.310703989386</v>
      </c>
      <c r="S58">
        <v>1.310703989386</v>
      </c>
    </row>
    <row r="59" spans="4:19" ht="19" thickBot="1" x14ac:dyDescent="0.4">
      <c r="D59" s="62" t="s">
        <v>95</v>
      </c>
      <c r="E59" s="12">
        <v>1</v>
      </c>
      <c r="F59" s="12" t="s">
        <v>30</v>
      </c>
      <c r="G59" s="63">
        <v>1503904010927</v>
      </c>
      <c r="H59" s="63">
        <v>1503904010927</v>
      </c>
      <c r="I59" s="61">
        <v>7140</v>
      </c>
      <c r="J59" s="64">
        <f t="shared" si="1"/>
        <v>4.7476434321090313</v>
      </c>
      <c r="K59">
        <f>O46</f>
        <v>2.2201320533706168</v>
      </c>
      <c r="L59" s="32">
        <f t="shared" si="2"/>
        <v>10.540395361599746</v>
      </c>
      <c r="M59">
        <v>10.485719366477397</v>
      </c>
      <c r="O59">
        <f t="shared" si="0"/>
        <v>1.9436365127398731</v>
      </c>
      <c r="P59" t="s">
        <v>43</v>
      </c>
      <c r="R59" s="60">
        <v>0.51449949280399998</v>
      </c>
      <c r="S59">
        <v>0.51449949280399998</v>
      </c>
    </row>
    <row r="60" spans="4:19" ht="19" thickBot="1" x14ac:dyDescent="0.4">
      <c r="D60" s="62" t="s">
        <v>96</v>
      </c>
      <c r="E60" s="12">
        <v>1</v>
      </c>
      <c r="F60" s="12" t="s">
        <v>9</v>
      </c>
      <c r="G60" s="63">
        <v>3222499431329</v>
      </c>
      <c r="H60" s="63">
        <v>3222499431329</v>
      </c>
      <c r="I60" s="61">
        <v>11950</v>
      </c>
      <c r="J60" s="64">
        <f t="shared" si="1"/>
        <v>3.7083016629336276</v>
      </c>
      <c r="K60">
        <f>O25</f>
        <v>4.1308842157021859</v>
      </c>
      <c r="L60" s="32">
        <f t="shared" si="2"/>
        <v>15.318564806474692</v>
      </c>
      <c r="M60">
        <v>15.053327144419184</v>
      </c>
      <c r="O60">
        <f t="shared" si="0"/>
        <v>2.6757944146070818</v>
      </c>
      <c r="P60" t="s">
        <v>44</v>
      </c>
      <c r="R60" s="60">
        <v>0.37372078906399903</v>
      </c>
      <c r="S60">
        <v>0.37372078906399903</v>
      </c>
    </row>
    <row r="61" spans="4:19" ht="19" thickBot="1" x14ac:dyDescent="0.4">
      <c r="D61" s="62" t="s">
        <v>97</v>
      </c>
      <c r="E61" s="12">
        <v>1</v>
      </c>
      <c r="F61" s="12" t="s">
        <v>37</v>
      </c>
      <c r="G61" s="63">
        <v>1869881307149</v>
      </c>
      <c r="H61" s="63">
        <v>1869881307149</v>
      </c>
      <c r="I61" s="61">
        <v>9400</v>
      </c>
      <c r="J61" s="64">
        <f t="shared" si="1"/>
        <v>5.0270570458464769</v>
      </c>
      <c r="K61">
        <f>O53</f>
        <v>2.731492650152247</v>
      </c>
      <c r="L61" s="32">
        <f t="shared" si="2"/>
        <v>13.73136937262572</v>
      </c>
      <c r="M61">
        <v>13.132845171250816</v>
      </c>
      <c r="O61">
        <f t="shared" si="0"/>
        <v>2.186504359627524</v>
      </c>
      <c r="P61" t="s">
        <v>45</v>
      </c>
      <c r="R61" s="60">
        <v>0.45735102040699899</v>
      </c>
      <c r="S61">
        <v>0.45735102040699899</v>
      </c>
    </row>
    <row r="62" spans="4:19" ht="19" thickBot="1" x14ac:dyDescent="0.4">
      <c r="D62" s="62" t="s">
        <v>98</v>
      </c>
      <c r="E62" s="12">
        <v>1</v>
      </c>
      <c r="F62" s="12" t="s">
        <v>41</v>
      </c>
      <c r="G62" s="63">
        <v>1763396848950</v>
      </c>
      <c r="H62" s="63">
        <v>1763396848950</v>
      </c>
      <c r="I62" s="61">
        <v>8020</v>
      </c>
      <c r="J62" s="64">
        <f t="shared" si="1"/>
        <v>4.5480403374744842</v>
      </c>
      <c r="K62">
        <f>O57</f>
        <v>2.7555677493597575</v>
      </c>
      <c r="L62" s="32">
        <f t="shared" si="2"/>
        <v>12.532433276731956</v>
      </c>
      <c r="M62">
        <v>12.46799920356611</v>
      </c>
      <c r="O62">
        <f t="shared" si="0"/>
        <v>2.2854893974807795</v>
      </c>
      <c r="P62" t="s">
        <v>46</v>
      </c>
      <c r="R62" s="60">
        <v>0.437543049249</v>
      </c>
      <c r="S62">
        <v>0.437543049249</v>
      </c>
    </row>
    <row r="63" spans="4:19" ht="19" thickBot="1" x14ac:dyDescent="0.4">
      <c r="D63" s="62" t="s">
        <v>99</v>
      </c>
      <c r="E63" s="12">
        <v>1</v>
      </c>
      <c r="F63" s="12" t="s">
        <v>11</v>
      </c>
      <c r="G63" s="63">
        <v>2044260845958</v>
      </c>
      <c r="H63" s="63">
        <v>2044260845958</v>
      </c>
      <c r="I63" s="61">
        <v>11440</v>
      </c>
      <c r="J63" s="64">
        <f t="shared" si="1"/>
        <v>5.5961547287958178</v>
      </c>
      <c r="K63">
        <f>O27</f>
        <v>2.8106626937827328</v>
      </c>
      <c r="L63" s="32">
        <f t="shared" si="2"/>
        <v>15.72890332486223</v>
      </c>
      <c r="M63">
        <v>15.578660823494342</v>
      </c>
      <c r="O63">
        <f t="shared" si="0"/>
        <v>2.1101760976868258</v>
      </c>
      <c r="P63" t="s">
        <v>47</v>
      </c>
      <c r="R63" s="60">
        <v>0.47389409874190103</v>
      </c>
      <c r="S63">
        <v>0.47389409874190103</v>
      </c>
    </row>
    <row r="64" spans="4:19" x14ac:dyDescent="0.35">
      <c r="D64" s="84" t="s">
        <v>100</v>
      </c>
      <c r="E64" s="52">
        <v>1</v>
      </c>
      <c r="F64" s="19" t="s">
        <v>48</v>
      </c>
      <c r="G64" s="63">
        <v>350868254623</v>
      </c>
      <c r="H64" s="85">
        <f>SUM(G64:G65)</f>
        <v>702207404631</v>
      </c>
      <c r="I64" s="83">
        <v>8340</v>
      </c>
      <c r="J64" s="87">
        <f t="shared" si="1"/>
        <v>11.876832891533736</v>
      </c>
      <c r="K64">
        <f>O64</f>
        <v>1.2189230415695835</v>
      </c>
      <c r="L64" s="90">
        <f>I64/((G64/1000000000/K64)+(G65/1000000000/K65))</f>
        <v>17.083808752213518</v>
      </c>
      <c r="M64">
        <v>15.964438469147009</v>
      </c>
      <c r="O64">
        <f t="shared" si="0"/>
        <v>1.2189230415695835</v>
      </c>
      <c r="P64" t="s">
        <v>48</v>
      </c>
      <c r="R64" s="60">
        <v>0.82039633832199899</v>
      </c>
      <c r="S64">
        <v>0.82039633832199899</v>
      </c>
    </row>
    <row r="65" spans="1:19" ht="15" thickBot="1" x14ac:dyDescent="0.4">
      <c r="D65" s="84"/>
      <c r="E65" s="53">
        <v>2</v>
      </c>
      <c r="F65" s="12" t="s">
        <v>49</v>
      </c>
      <c r="G65" s="63">
        <v>351339150008</v>
      </c>
      <c r="H65" s="85"/>
      <c r="I65" s="83"/>
      <c r="J65" s="87"/>
      <c r="K65">
        <f>O65</f>
        <v>1.7537975572497937</v>
      </c>
      <c r="L65" s="91"/>
      <c r="O65">
        <f t="shared" si="0"/>
        <v>1.7537975572497937</v>
      </c>
      <c r="P65" t="s">
        <v>49</v>
      </c>
      <c r="R65" s="60">
        <v>0.57019123778923697</v>
      </c>
      <c r="S65">
        <v>0.57019123778923697</v>
      </c>
    </row>
    <row r="66" spans="1:19" ht="19" thickBot="1" x14ac:dyDescent="0.4">
      <c r="D66" s="62" t="s">
        <v>101</v>
      </c>
      <c r="E66" s="12">
        <v>1</v>
      </c>
      <c r="F66" s="12" t="s">
        <v>46</v>
      </c>
      <c r="G66" s="63">
        <v>1192880148868</v>
      </c>
      <c r="H66" s="63">
        <v>1192880148868</v>
      </c>
      <c r="I66" s="61">
        <v>5320</v>
      </c>
      <c r="J66" s="64">
        <f t="shared" ref="J66:J72" si="3">I66/(H66/1000000000)</f>
        <v>4.4597942258059087</v>
      </c>
      <c r="K66">
        <f>O62</f>
        <v>2.2854893974807795</v>
      </c>
      <c r="L66" s="32">
        <f t="shared" ref="L66:L72" si="4">I66/((G66/1000000000/K66))</f>
        <v>10.192812418025406</v>
      </c>
      <c r="M66">
        <v>10.136274400454267</v>
      </c>
      <c r="O66">
        <f t="shared" si="0"/>
        <v>3.285162976625029</v>
      </c>
      <c r="P66" t="s">
        <v>50</v>
      </c>
      <c r="R66" s="60">
        <v>0.30439890109419698</v>
      </c>
      <c r="S66">
        <v>0.30439890109419698</v>
      </c>
    </row>
    <row r="67" spans="1:19" ht="19" thickBot="1" x14ac:dyDescent="0.4">
      <c r="D67" s="62" t="s">
        <v>102</v>
      </c>
      <c r="E67" s="12">
        <v>1</v>
      </c>
      <c r="F67" s="12" t="s">
        <v>10</v>
      </c>
      <c r="G67" s="63">
        <v>5939693812661</v>
      </c>
      <c r="H67" s="63">
        <v>5939693812661</v>
      </c>
      <c r="I67" s="61">
        <v>8250</v>
      </c>
      <c r="J67" s="64">
        <f t="shared" si="3"/>
        <v>1.3889604852045354</v>
      </c>
      <c r="K67">
        <f>O26</f>
        <v>3.9710481157996522</v>
      </c>
      <c r="L67" s="32">
        <f t="shared" si="4"/>
        <v>5.5156289176916413</v>
      </c>
      <c r="M67">
        <v>5.4602312555873009</v>
      </c>
      <c r="O67">
        <f t="shared" si="0"/>
        <v>2.4863357401269428</v>
      </c>
      <c r="P67" t="s">
        <v>51</v>
      </c>
      <c r="R67" s="60">
        <v>0.40219829681929598</v>
      </c>
      <c r="S67">
        <v>0.40219829681929598</v>
      </c>
    </row>
    <row r="68" spans="1:19" ht="19" thickBot="1" x14ac:dyDescent="0.4">
      <c r="D68" s="62" t="s">
        <v>103</v>
      </c>
      <c r="E68" s="12">
        <v>1</v>
      </c>
      <c r="F68" s="12" t="s">
        <v>24</v>
      </c>
      <c r="G68" s="63">
        <v>1634221311168</v>
      </c>
      <c r="H68" s="63">
        <v>1634221311168</v>
      </c>
      <c r="I68" s="61">
        <v>10610</v>
      </c>
      <c r="J68" s="64">
        <f t="shared" si="3"/>
        <v>6.492388715954811</v>
      </c>
      <c r="K68">
        <f>O40</f>
        <v>2.1544133018504992</v>
      </c>
      <c r="L68" s="32">
        <f t="shared" si="4"/>
        <v>13.987288610437126</v>
      </c>
      <c r="M68">
        <v>20.293002198966004</v>
      </c>
      <c r="O68">
        <f t="shared" si="0"/>
        <v>3.4435848548097159</v>
      </c>
      <c r="P68" t="s">
        <v>52</v>
      </c>
      <c r="R68" s="60">
        <v>0.29039505113494801</v>
      </c>
      <c r="S68">
        <v>0.29039505113494801</v>
      </c>
    </row>
    <row r="69" spans="1:19" ht="19" thickBot="1" x14ac:dyDescent="0.4">
      <c r="A69" s="3"/>
      <c r="B69" s="3"/>
      <c r="C69" s="3"/>
      <c r="D69" s="62" t="s">
        <v>104</v>
      </c>
      <c r="E69" s="12">
        <v>1</v>
      </c>
      <c r="F69" s="12" t="s">
        <v>51</v>
      </c>
      <c r="G69" s="63">
        <v>2364810921309</v>
      </c>
      <c r="H69" s="63">
        <v>2364810921309</v>
      </c>
      <c r="I69" s="61">
        <v>9840</v>
      </c>
      <c r="J69" s="64">
        <f t="shared" si="3"/>
        <v>4.1610092000730603</v>
      </c>
      <c r="K69">
        <f>O67</f>
        <v>2.4863357401269428</v>
      </c>
      <c r="L69" s="32">
        <f t="shared" si="4"/>
        <v>10.345665889138671</v>
      </c>
      <c r="M69">
        <v>10.306982694939089</v>
      </c>
      <c r="O69">
        <f t="shared" si="0"/>
        <v>1.6442862737701431</v>
      </c>
      <c r="P69" t="s">
        <v>53</v>
      </c>
      <c r="R69" s="60">
        <v>0.60816660453360405</v>
      </c>
      <c r="S69">
        <v>0.60816660453360405</v>
      </c>
    </row>
    <row r="70" spans="1:19" ht="19" thickBot="1" x14ac:dyDescent="0.4">
      <c r="A70" s="3"/>
      <c r="B70" s="3"/>
      <c r="C70" s="3"/>
      <c r="D70" s="62" t="s">
        <v>105</v>
      </c>
      <c r="E70" s="12">
        <v>1</v>
      </c>
      <c r="F70" s="12" t="s">
        <v>36</v>
      </c>
      <c r="G70" s="63">
        <v>1028842640046</v>
      </c>
      <c r="H70" s="63">
        <v>1028842640046</v>
      </c>
      <c r="I70" s="61">
        <v>13740</v>
      </c>
      <c r="J70" s="64">
        <f t="shared" si="3"/>
        <v>13.354811965594347</v>
      </c>
      <c r="K70">
        <f>O52</f>
        <v>2.1619531120296367</v>
      </c>
      <c r="L70" s="32">
        <f t="shared" si="4"/>
        <v>28.87247728958733</v>
      </c>
      <c r="M70">
        <v>27.844358600982446</v>
      </c>
      <c r="O70">
        <f t="shared" si="0"/>
        <v>2.5731337841805413</v>
      </c>
      <c r="P70" t="s">
        <v>54</v>
      </c>
      <c r="R70" s="60">
        <v>0.38863117267665398</v>
      </c>
      <c r="S70">
        <v>0.38863117267665398</v>
      </c>
    </row>
    <row r="71" spans="1:19" ht="19" thickBot="1" x14ac:dyDescent="0.4">
      <c r="A71" s="3"/>
      <c r="B71" s="3"/>
      <c r="C71" s="3"/>
      <c r="D71" s="62" t="s">
        <v>106</v>
      </c>
      <c r="E71" s="12">
        <v>1</v>
      </c>
      <c r="F71" s="12" t="s">
        <v>52</v>
      </c>
      <c r="G71" s="63">
        <v>3028162666892</v>
      </c>
      <c r="H71" s="63">
        <v>3028162666892</v>
      </c>
      <c r="I71" s="61">
        <v>11170</v>
      </c>
      <c r="J71" s="64">
        <f t="shared" si="3"/>
        <v>3.6887054061281646</v>
      </c>
      <c r="K71">
        <f>O68</f>
        <v>3.4435848548097159</v>
      </c>
      <c r="L71" s="32">
        <f t="shared" si="4"/>
        <v>12.702370070397668</v>
      </c>
      <c r="M71">
        <v>12.80880617804281</v>
      </c>
      <c r="O71" t="e">
        <f t="shared" si="0"/>
        <v>#DIV/0!</v>
      </c>
    </row>
    <row r="72" spans="1:19" ht="19" thickBot="1" x14ac:dyDescent="0.4">
      <c r="A72" s="3"/>
      <c r="B72" s="3"/>
      <c r="C72" s="3"/>
      <c r="D72" s="62" t="s">
        <v>107</v>
      </c>
      <c r="E72" s="12">
        <v>1</v>
      </c>
      <c r="F72" s="12" t="s">
        <v>50</v>
      </c>
      <c r="G72" s="63">
        <v>3462434706428</v>
      </c>
      <c r="H72" s="63">
        <v>3462434706428</v>
      </c>
      <c r="I72" s="61">
        <v>19490</v>
      </c>
      <c r="J72" s="64">
        <f t="shared" si="3"/>
        <v>5.6289870142004039</v>
      </c>
      <c r="K72">
        <f>O66</f>
        <v>3.285162976625029</v>
      </c>
      <c r="L72" s="32">
        <f t="shared" si="4"/>
        <v>18.492139734954236</v>
      </c>
      <c r="M72">
        <v>17.972363638586021</v>
      </c>
    </row>
    <row r="73" spans="1:19" ht="18.5" x14ac:dyDescent="0.45">
      <c r="A73" s="3"/>
      <c r="B73" s="3"/>
      <c r="C73" s="3"/>
      <c r="D73" s="42" t="s">
        <v>89</v>
      </c>
      <c r="E73" s="77"/>
      <c r="F73" s="78"/>
      <c r="G73" s="78"/>
      <c r="H73" s="78"/>
      <c r="I73" s="78"/>
      <c r="J73" s="78"/>
      <c r="K73" s="79"/>
      <c r="L73" s="54">
        <f>GEOMEAN(L53:L72)</f>
        <v>13.623129775692203</v>
      </c>
      <c r="M73">
        <v>14.076821976739488</v>
      </c>
    </row>
    <row r="74" spans="1:19" x14ac:dyDescent="0.35">
      <c r="A74" s="3"/>
      <c r="B74" s="3"/>
      <c r="C74" s="3"/>
    </row>
    <row r="75" spans="1:19" x14ac:dyDescent="0.35">
      <c r="A75" s="3"/>
      <c r="B75" s="3"/>
      <c r="C75" s="3"/>
    </row>
    <row r="76" spans="1:19" x14ac:dyDescent="0.35">
      <c r="A76" s="3"/>
      <c r="B76" s="3"/>
      <c r="C76" s="3"/>
    </row>
    <row r="78" spans="1:19" x14ac:dyDescent="0.35">
      <c r="A78" s="3"/>
      <c r="B78" s="3"/>
      <c r="C78" s="3"/>
      <c r="D78" s="55" t="s">
        <v>108</v>
      </c>
    </row>
    <row r="79" spans="1:19" x14ac:dyDescent="0.35">
      <c r="D79" t="s">
        <v>109</v>
      </c>
    </row>
    <row r="80" spans="1:19" x14ac:dyDescent="0.35">
      <c r="D80" t="s">
        <v>110</v>
      </c>
    </row>
  </sheetData>
  <mergeCells count="50">
    <mergeCell ref="D11:F11"/>
    <mergeCell ref="E15:L15"/>
    <mergeCell ref="D16:D18"/>
    <mergeCell ref="H16:H18"/>
    <mergeCell ref="I16:I18"/>
    <mergeCell ref="J16:J18"/>
    <mergeCell ref="L16:L18"/>
    <mergeCell ref="D25:D33"/>
    <mergeCell ref="H25:H33"/>
    <mergeCell ref="I25:I33"/>
    <mergeCell ref="J25:J33"/>
    <mergeCell ref="L25:L33"/>
    <mergeCell ref="D19:D24"/>
    <mergeCell ref="H19:H24"/>
    <mergeCell ref="I19:I24"/>
    <mergeCell ref="J19:J24"/>
    <mergeCell ref="L19:L24"/>
    <mergeCell ref="D40:D41"/>
    <mergeCell ref="H40:H41"/>
    <mergeCell ref="I40:I41"/>
    <mergeCell ref="J40:J41"/>
    <mergeCell ref="L40:L41"/>
    <mergeCell ref="D35:D39"/>
    <mergeCell ref="H35:H39"/>
    <mergeCell ref="I35:I39"/>
    <mergeCell ref="J35:J39"/>
    <mergeCell ref="L35:L39"/>
    <mergeCell ref="D48:D49"/>
    <mergeCell ref="H48:H49"/>
    <mergeCell ref="I48:I49"/>
    <mergeCell ref="J48:J49"/>
    <mergeCell ref="L48:L49"/>
    <mergeCell ref="D44:D46"/>
    <mergeCell ref="H44:H46"/>
    <mergeCell ref="I44:I46"/>
    <mergeCell ref="J44:J46"/>
    <mergeCell ref="L44:L46"/>
    <mergeCell ref="E73:K73"/>
    <mergeCell ref="E51:K51"/>
    <mergeCell ref="E52:L52"/>
    <mergeCell ref="D54:D56"/>
    <mergeCell ref="H54:H56"/>
    <mergeCell ref="I54:I56"/>
    <mergeCell ref="J54:J56"/>
    <mergeCell ref="L54:L56"/>
    <mergeCell ref="D64:D65"/>
    <mergeCell ref="H64:H65"/>
    <mergeCell ref="I64:I65"/>
    <mergeCell ref="J64:J65"/>
    <mergeCell ref="L64:L6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C0DDD-8898-4E40-8D5D-374CFED6029B}">
  <sheetPr codeName="Sheet4"/>
  <dimension ref="A1:M80"/>
  <sheetViews>
    <sheetView topLeftCell="G35" workbookViewId="0">
      <selection activeCell="L51" sqref="L16:L51"/>
    </sheetView>
  </sheetViews>
  <sheetFormatPr defaultRowHeight="14.5" x14ac:dyDescent="0.35"/>
  <cols>
    <col min="4" max="4" width="18.90625" customWidth="1"/>
    <col min="5" max="5" width="19.90625" customWidth="1"/>
    <col min="6" max="6" width="27.1796875" customWidth="1"/>
    <col min="7" max="7" width="32.1796875" customWidth="1"/>
    <col min="8" max="8" width="26.6328125" customWidth="1"/>
    <col min="11" max="11" width="22.81640625" customWidth="1"/>
  </cols>
  <sheetData>
    <row r="1" spans="4:13" x14ac:dyDescent="0.35">
      <c r="G1" s="1"/>
      <c r="H1" s="1"/>
      <c r="I1" s="2"/>
      <c r="J1" s="3"/>
    </row>
    <row r="2" spans="4:13" x14ac:dyDescent="0.35">
      <c r="G2" s="1"/>
      <c r="H2" s="1"/>
      <c r="I2" s="2"/>
      <c r="J2" s="3"/>
    </row>
    <row r="3" spans="4:13" x14ac:dyDescent="0.35">
      <c r="G3" s="1"/>
      <c r="H3" s="1"/>
      <c r="I3" s="2"/>
      <c r="J3" s="3"/>
    </row>
    <row r="4" spans="4:13" x14ac:dyDescent="0.35">
      <c r="G4" s="1"/>
      <c r="H4" s="1"/>
      <c r="I4" s="2"/>
      <c r="J4" s="3"/>
    </row>
    <row r="5" spans="4:13" x14ac:dyDescent="0.35">
      <c r="G5" s="1"/>
      <c r="H5" s="1"/>
      <c r="I5" s="2"/>
      <c r="J5" s="3"/>
    </row>
    <row r="6" spans="4:13" x14ac:dyDescent="0.35">
      <c r="G6" s="1"/>
      <c r="H6" s="1"/>
      <c r="I6" s="2"/>
      <c r="J6" s="3"/>
    </row>
    <row r="7" spans="4:13" x14ac:dyDescent="0.35">
      <c r="G7" s="1"/>
      <c r="H7" s="1"/>
      <c r="I7" s="2"/>
      <c r="J7" s="3"/>
    </row>
    <row r="8" spans="4:13" x14ac:dyDescent="0.35">
      <c r="G8" s="1"/>
      <c r="H8" s="1"/>
      <c r="I8" s="2"/>
      <c r="J8" s="3"/>
    </row>
    <row r="9" spans="4:13" x14ac:dyDescent="0.35">
      <c r="G9" s="1"/>
      <c r="H9" s="1"/>
      <c r="I9" s="2"/>
      <c r="J9" s="3"/>
    </row>
    <row r="10" spans="4:13" x14ac:dyDescent="0.35">
      <c r="G10" s="1"/>
      <c r="H10" s="1"/>
      <c r="I10" s="2"/>
      <c r="J10" s="3"/>
    </row>
    <row r="11" spans="4:13" ht="21" x14ac:dyDescent="0.5">
      <c r="D11" s="119" t="s">
        <v>60</v>
      </c>
      <c r="E11" s="119"/>
      <c r="F11" s="119"/>
      <c r="G11" s="1"/>
      <c r="H11" s="1"/>
      <c r="I11" s="2"/>
      <c r="J11" s="3"/>
    </row>
    <row r="12" spans="4:13" x14ac:dyDescent="0.35">
      <c r="D12" t="s">
        <v>61</v>
      </c>
      <c r="E12" t="s">
        <v>62</v>
      </c>
      <c r="F12" t="s">
        <v>63</v>
      </c>
      <c r="G12" s="1" t="s">
        <v>64</v>
      </c>
      <c r="H12" s="1"/>
      <c r="I12" s="2"/>
      <c r="J12" s="3"/>
    </row>
    <row r="13" spans="4:13" x14ac:dyDescent="0.35">
      <c r="G13" s="1"/>
      <c r="H13" s="1"/>
      <c r="I13" s="2"/>
      <c r="J13" s="3"/>
    </row>
    <row r="14" spans="4:13" ht="18.5" x14ac:dyDescent="0.45">
      <c r="D14" s="4" t="s">
        <v>65</v>
      </c>
      <c r="E14" s="4" t="s">
        <v>66</v>
      </c>
      <c r="F14" s="4" t="s">
        <v>67</v>
      </c>
      <c r="G14" s="5" t="s">
        <v>68</v>
      </c>
      <c r="H14" s="5" t="s">
        <v>69</v>
      </c>
      <c r="I14" s="6" t="s">
        <v>70</v>
      </c>
      <c r="J14" s="7" t="s">
        <v>71</v>
      </c>
      <c r="K14" s="8" t="s">
        <v>72</v>
      </c>
      <c r="L14" s="7" t="s">
        <v>73</v>
      </c>
    </row>
    <row r="15" spans="4:13" ht="21.5" thickBot="1" x14ac:dyDescent="0.55000000000000004">
      <c r="D15" s="9" t="s">
        <v>74</v>
      </c>
      <c r="E15" s="120" t="s">
        <v>75</v>
      </c>
      <c r="F15" s="121"/>
      <c r="G15" s="121"/>
      <c r="H15" s="121"/>
      <c r="I15" s="121"/>
      <c r="J15" s="121"/>
      <c r="K15" s="121"/>
      <c r="L15" s="122"/>
      <c r="M15" t="s">
        <v>76</v>
      </c>
    </row>
    <row r="16" spans="4:13" x14ac:dyDescent="0.35">
      <c r="D16" s="92" t="s">
        <v>77</v>
      </c>
      <c r="E16" s="10">
        <v>1</v>
      </c>
      <c r="F16" s="10" t="s">
        <v>43</v>
      </c>
      <c r="G16" s="11">
        <v>1336880048433</v>
      </c>
      <c r="H16" s="111">
        <f>SUM(G16:G18)</f>
        <v>2621918389082</v>
      </c>
      <c r="I16" s="114">
        <v>9770</v>
      </c>
      <c r="J16" s="117">
        <f>I16/(H16/1000000000)</f>
        <v>3.7262792162729079</v>
      </c>
      <c r="K16">
        <v>1.7933358784626301</v>
      </c>
      <c r="L16" s="88">
        <f>I16/((G16/1000000000/K16)+(G17/1000000000/K17)+(G18/1000000000/K18))</f>
        <v>7.5462953344245696</v>
      </c>
    </row>
    <row r="17" spans="4:12" x14ac:dyDescent="0.35">
      <c r="D17" s="93"/>
      <c r="E17" s="12">
        <v>2</v>
      </c>
      <c r="F17" s="12" t="s">
        <v>44</v>
      </c>
      <c r="G17" s="13">
        <v>485943847689</v>
      </c>
      <c r="H17" s="112"/>
      <c r="I17" s="115"/>
      <c r="J17" s="87"/>
      <c r="K17">
        <v>2.6556871504751842</v>
      </c>
      <c r="L17" s="89"/>
    </row>
    <row r="18" spans="4:12" ht="15" thickBot="1" x14ac:dyDescent="0.4">
      <c r="D18" s="123"/>
      <c r="E18" s="14">
        <v>3</v>
      </c>
      <c r="F18" s="14" t="s">
        <v>45</v>
      </c>
      <c r="G18" s="15">
        <v>799094492960</v>
      </c>
      <c r="H18" s="124"/>
      <c r="I18" s="125"/>
      <c r="J18" s="126"/>
      <c r="K18">
        <v>2.1819972591362142</v>
      </c>
      <c r="L18" s="89"/>
    </row>
    <row r="19" spans="4:12" x14ac:dyDescent="0.35">
      <c r="D19" s="92" t="s">
        <v>78</v>
      </c>
      <c r="E19" s="16">
        <v>1</v>
      </c>
      <c r="F19" s="16" t="s">
        <v>8</v>
      </c>
      <c r="G19" s="17">
        <v>528828935089</v>
      </c>
      <c r="H19" s="95">
        <f>SUM(G19:G24)</f>
        <v>3033921720842</v>
      </c>
      <c r="I19" s="98">
        <v>9650</v>
      </c>
      <c r="J19" s="103">
        <f>I19/(H19/1000000000)</f>
        <v>3.180701708191024</v>
      </c>
      <c r="K19">
        <v>1.472340944001796</v>
      </c>
      <c r="L19" s="88">
        <f>I19/((G19/1000000000/K19)+(G20/1000000000/K20)+(G21/1000000000/K21)+(G22/1000000000/K22)+(G23/1000000000/K23)+(G24/1000000000/K24))</f>
        <v>5.8419013570527145</v>
      </c>
    </row>
    <row r="20" spans="4:12" x14ac:dyDescent="0.35">
      <c r="D20" s="93"/>
      <c r="E20" s="12">
        <v>2</v>
      </c>
      <c r="F20" s="12" t="s">
        <v>3</v>
      </c>
      <c r="G20" s="18">
        <v>197935867524</v>
      </c>
      <c r="H20" s="96"/>
      <c r="I20" s="86"/>
      <c r="J20" s="105"/>
      <c r="K20">
        <v>2.0974428716662086</v>
      </c>
      <c r="L20" s="89"/>
    </row>
    <row r="21" spans="4:12" x14ac:dyDescent="0.35">
      <c r="D21" s="93"/>
      <c r="E21" s="12">
        <v>3</v>
      </c>
      <c r="F21" s="12" t="s">
        <v>6</v>
      </c>
      <c r="G21" s="18">
        <v>349230042356</v>
      </c>
      <c r="H21" s="96"/>
      <c r="I21" s="86"/>
      <c r="J21" s="105"/>
      <c r="K21">
        <v>2.5325161743711431</v>
      </c>
      <c r="L21" s="89"/>
    </row>
    <row r="22" spans="4:12" x14ac:dyDescent="0.35">
      <c r="D22" s="109"/>
      <c r="E22" s="19">
        <v>4</v>
      </c>
      <c r="F22" s="19" t="s">
        <v>7</v>
      </c>
      <c r="G22" s="18">
        <v>634304301167</v>
      </c>
      <c r="H22" s="96"/>
      <c r="I22" s="86"/>
      <c r="J22" s="105"/>
      <c r="K22">
        <v>1.6269749597025545</v>
      </c>
      <c r="L22" s="89"/>
    </row>
    <row r="23" spans="4:12" x14ac:dyDescent="0.35">
      <c r="D23" s="109"/>
      <c r="E23" s="12">
        <v>5</v>
      </c>
      <c r="F23" s="12" t="s">
        <v>5</v>
      </c>
      <c r="G23" s="18">
        <v>907436705387</v>
      </c>
      <c r="H23" s="96"/>
      <c r="I23" s="86"/>
      <c r="J23" s="105"/>
      <c r="K23">
        <v>2.2185544810460982</v>
      </c>
      <c r="L23" s="89"/>
    </row>
    <row r="24" spans="4:12" ht="15" thickBot="1" x14ac:dyDescent="0.4">
      <c r="D24" s="94"/>
      <c r="E24" s="20">
        <v>6</v>
      </c>
      <c r="F24" s="20" t="s">
        <v>4</v>
      </c>
      <c r="G24" s="21">
        <v>416185869319</v>
      </c>
      <c r="H24" s="97"/>
      <c r="I24" s="99"/>
      <c r="J24" s="104"/>
      <c r="K24">
        <v>1.5913720087775816</v>
      </c>
      <c r="L24" s="110"/>
    </row>
    <row r="25" spans="4:12" x14ac:dyDescent="0.35">
      <c r="D25" s="92" t="s">
        <v>79</v>
      </c>
      <c r="E25" s="22">
        <v>1</v>
      </c>
      <c r="F25" s="22" t="s">
        <v>15</v>
      </c>
      <c r="G25" s="11">
        <v>85762263121</v>
      </c>
      <c r="H25" s="111">
        <f>SUM(G25:G33)</f>
        <v>1241193071612</v>
      </c>
      <c r="I25" s="114">
        <v>8050</v>
      </c>
      <c r="J25" s="117">
        <f>I25/(H25/1000000000)</f>
        <v>6.4856952428400678</v>
      </c>
      <c r="K25">
        <v>1.503412042822124</v>
      </c>
      <c r="L25" s="90">
        <f>I25/((G25/1000000000/K25)+(G26/1000000000/K26)+(G27/1000000000/K27)+(G28/1000000000/K28)+(G29/1000000000/K29)+(G30/1000000000/K30)+(G31/1000000000/K31)+(G32/1000000000/K32)+(G33/1000000000/K33))</f>
        <v>10.04648975083394</v>
      </c>
    </row>
    <row r="26" spans="4:12" x14ac:dyDescent="0.35">
      <c r="D26" s="93"/>
      <c r="E26" s="23">
        <v>2</v>
      </c>
      <c r="F26" s="23" t="s">
        <v>16</v>
      </c>
      <c r="G26" s="24">
        <v>170110679749</v>
      </c>
      <c r="H26" s="112"/>
      <c r="I26" s="115"/>
      <c r="J26" s="87"/>
      <c r="K26">
        <v>1.7229200028946843</v>
      </c>
      <c r="L26" s="106"/>
    </row>
    <row r="27" spans="4:12" x14ac:dyDescent="0.35">
      <c r="D27" s="93"/>
      <c r="E27" s="12">
        <v>3</v>
      </c>
      <c r="F27" s="12" t="s">
        <v>23</v>
      </c>
      <c r="G27" s="24">
        <v>145000257157</v>
      </c>
      <c r="H27" s="112"/>
      <c r="I27" s="115"/>
      <c r="J27" s="87"/>
      <c r="K27">
        <v>1.5065003812796527</v>
      </c>
      <c r="L27" s="106"/>
    </row>
    <row r="28" spans="4:12" x14ac:dyDescent="0.35">
      <c r="D28" s="93"/>
      <c r="E28" s="12">
        <v>4</v>
      </c>
      <c r="F28" s="12" t="s">
        <v>17</v>
      </c>
      <c r="G28" s="13">
        <v>107364702506</v>
      </c>
      <c r="H28" s="112"/>
      <c r="I28" s="115"/>
      <c r="J28" s="87"/>
      <c r="K28">
        <v>1.5425309103312654</v>
      </c>
      <c r="L28" s="106"/>
    </row>
    <row r="29" spans="4:12" x14ac:dyDescent="0.35">
      <c r="D29" s="93"/>
      <c r="E29" s="23">
        <v>5</v>
      </c>
      <c r="F29" s="23" t="s">
        <v>18</v>
      </c>
      <c r="G29" s="13">
        <v>118960836281</v>
      </c>
      <c r="H29" s="112"/>
      <c r="I29" s="115"/>
      <c r="J29" s="87"/>
      <c r="K29">
        <v>1.5839728273497491</v>
      </c>
      <c r="L29" s="106"/>
    </row>
    <row r="30" spans="4:12" x14ac:dyDescent="0.35">
      <c r="D30" s="93"/>
      <c r="E30" s="12">
        <v>6</v>
      </c>
      <c r="F30" s="12" t="s">
        <v>19</v>
      </c>
      <c r="G30" s="13">
        <v>161461896947</v>
      </c>
      <c r="H30" s="112"/>
      <c r="I30" s="115"/>
      <c r="J30" s="87"/>
      <c r="K30">
        <v>1.4876779521093992</v>
      </c>
      <c r="L30" s="106"/>
    </row>
    <row r="31" spans="4:12" x14ac:dyDescent="0.35">
      <c r="D31" s="93"/>
      <c r="E31" s="23">
        <v>7</v>
      </c>
      <c r="F31" s="23" t="s">
        <v>20</v>
      </c>
      <c r="G31" s="13">
        <v>203545611460</v>
      </c>
      <c r="H31" s="112"/>
      <c r="I31" s="115"/>
      <c r="J31" s="87"/>
      <c r="K31">
        <v>1.3342450673025474</v>
      </c>
      <c r="L31" s="106"/>
    </row>
    <row r="32" spans="4:12" x14ac:dyDescent="0.35">
      <c r="D32" s="93"/>
      <c r="E32" s="23">
        <v>8</v>
      </c>
      <c r="F32" s="23" t="s">
        <v>21</v>
      </c>
      <c r="G32" s="24">
        <v>183165290444</v>
      </c>
      <c r="H32" s="112"/>
      <c r="I32" s="115"/>
      <c r="J32" s="87"/>
      <c r="K32">
        <v>1.729281611260324</v>
      </c>
      <c r="L32" s="106"/>
    </row>
    <row r="33" spans="4:12" ht="15" thickBot="1" x14ac:dyDescent="0.4">
      <c r="D33" s="94"/>
      <c r="E33" s="25">
        <v>9</v>
      </c>
      <c r="F33" s="25" t="s">
        <v>22</v>
      </c>
      <c r="G33" s="26">
        <v>65821533947</v>
      </c>
      <c r="H33" s="113"/>
      <c r="I33" s="116"/>
      <c r="J33" s="118"/>
      <c r="K33">
        <v>1.7537084733569268</v>
      </c>
      <c r="L33" s="91"/>
    </row>
    <row r="34" spans="4:12" ht="19" thickBot="1" x14ac:dyDescent="0.4">
      <c r="D34" s="27" t="s">
        <v>80</v>
      </c>
      <c r="E34" s="28">
        <v>1</v>
      </c>
      <c r="F34" s="28" t="s">
        <v>39</v>
      </c>
      <c r="G34" s="29">
        <v>286763190074</v>
      </c>
      <c r="H34" s="29">
        <v>286763190074</v>
      </c>
      <c r="I34" s="30">
        <v>9120</v>
      </c>
      <c r="J34" s="31">
        <f>I34/(H34/1000000000)</f>
        <v>31.803245031716099</v>
      </c>
      <c r="K34">
        <v>0.54102383205759874</v>
      </c>
      <c r="L34" s="32">
        <f>I34/((G34/1000000000/K34))</f>
        <v>17.206313498925834</v>
      </c>
    </row>
    <row r="35" spans="4:12" x14ac:dyDescent="0.35">
      <c r="D35" s="92" t="s">
        <v>81</v>
      </c>
      <c r="E35" s="16">
        <v>1</v>
      </c>
      <c r="F35" s="16" t="s">
        <v>25</v>
      </c>
      <c r="G35" s="17">
        <v>266743806875</v>
      </c>
      <c r="H35" s="95">
        <f>SUM(G35:G39)</f>
        <v>1991041526174</v>
      </c>
      <c r="I35" s="98">
        <v>10490</v>
      </c>
      <c r="J35" s="103">
        <f>I35/(H35/1000000000)</f>
        <v>5.2685993044844528</v>
      </c>
      <c r="K35">
        <v>1.787815898702898</v>
      </c>
      <c r="L35" s="90">
        <f>I35/((G35/1000000000/K35)+(G36/1000000000/K36)+(G37/1000000000/K37)+(G37/1000000000/K37)+(G38/1000000000/K38)+(G39/1000000000/K39))</f>
        <v>8.407784565704457</v>
      </c>
    </row>
    <row r="36" spans="4:12" x14ac:dyDescent="0.35">
      <c r="D36" s="93"/>
      <c r="E36" s="12">
        <v>2</v>
      </c>
      <c r="F36" s="12" t="s">
        <v>26</v>
      </c>
      <c r="G36" s="18">
        <v>716198135199</v>
      </c>
      <c r="H36" s="96"/>
      <c r="I36" s="86"/>
      <c r="J36" s="105"/>
      <c r="K36">
        <v>1.86454804324566</v>
      </c>
      <c r="L36" s="106"/>
    </row>
    <row r="37" spans="4:12" x14ac:dyDescent="0.35">
      <c r="D37" s="93"/>
      <c r="E37" s="12">
        <v>3</v>
      </c>
      <c r="F37" s="12" t="s">
        <v>27</v>
      </c>
      <c r="G37" s="18">
        <v>350698994773</v>
      </c>
      <c r="H37" s="96"/>
      <c r="I37" s="86"/>
      <c r="J37" s="105"/>
      <c r="K37">
        <v>1.8688507613898193</v>
      </c>
      <c r="L37" s="106"/>
    </row>
    <row r="38" spans="4:12" x14ac:dyDescent="0.35">
      <c r="D38" s="93"/>
      <c r="E38" s="12">
        <v>4</v>
      </c>
      <c r="F38" s="12" t="s">
        <v>28</v>
      </c>
      <c r="G38" s="18">
        <v>269619527680</v>
      </c>
      <c r="H38" s="96"/>
      <c r="I38" s="86"/>
      <c r="J38" s="105"/>
      <c r="K38">
        <v>1.8750895622424346</v>
      </c>
      <c r="L38" s="106"/>
    </row>
    <row r="39" spans="4:12" ht="15" thickBot="1" x14ac:dyDescent="0.4">
      <c r="D39" s="94"/>
      <c r="E39" s="33">
        <v>5</v>
      </c>
      <c r="F39" s="33" t="s">
        <v>29</v>
      </c>
      <c r="G39" s="21">
        <v>387781061647</v>
      </c>
      <c r="H39" s="97"/>
      <c r="I39" s="99"/>
      <c r="J39" s="104"/>
      <c r="K39">
        <v>1.986188436967508</v>
      </c>
      <c r="L39" s="91"/>
    </row>
    <row r="40" spans="4:12" x14ac:dyDescent="0.35">
      <c r="D40" s="92" t="s">
        <v>82</v>
      </c>
      <c r="E40" s="16">
        <v>1</v>
      </c>
      <c r="F40" s="16" t="s">
        <v>34</v>
      </c>
      <c r="G40" s="17">
        <v>1225711258147</v>
      </c>
      <c r="H40" s="107">
        <f>SUM(G40:G41)</f>
        <v>3799491209371</v>
      </c>
      <c r="I40" s="98">
        <v>9330</v>
      </c>
      <c r="J40" s="103">
        <f>I40/(H40/1000000000)</f>
        <v>2.4555919426760742</v>
      </c>
      <c r="K40">
        <v>4.6141295248896057</v>
      </c>
      <c r="L40" s="90">
        <f>I40/((G40/1000000000/K40)+(G41/1000000000/K41))</f>
        <v>10.015249818004731</v>
      </c>
    </row>
    <row r="41" spans="4:12" ht="15" thickBot="1" x14ac:dyDescent="0.4">
      <c r="D41" s="94"/>
      <c r="E41" s="33">
        <v>2</v>
      </c>
      <c r="F41" s="33" t="s">
        <v>35</v>
      </c>
      <c r="G41" s="21">
        <v>2573779951224</v>
      </c>
      <c r="H41" s="108"/>
      <c r="I41" s="99"/>
      <c r="J41" s="104"/>
      <c r="K41">
        <v>3.8649038447602861</v>
      </c>
      <c r="L41" s="91"/>
    </row>
    <row r="42" spans="4:12" ht="19" thickBot="1" x14ac:dyDescent="0.4">
      <c r="D42" s="27" t="s">
        <v>83</v>
      </c>
      <c r="E42" s="28">
        <v>1</v>
      </c>
      <c r="F42" s="28" t="s">
        <v>47</v>
      </c>
      <c r="G42" s="29">
        <v>2870324786576</v>
      </c>
      <c r="H42" s="29">
        <v>2870324786576</v>
      </c>
      <c r="I42" s="30">
        <v>12100</v>
      </c>
      <c r="J42" s="31">
        <f>I42/(H42/1000000000)</f>
        <v>4.2155508173115299</v>
      </c>
      <c r="K42">
        <v>2.1030776060797334</v>
      </c>
      <c r="L42" s="32">
        <f>I42/((G42/1000000000/K42))</f>
        <v>8.8656305211789963</v>
      </c>
    </row>
    <row r="43" spans="4:12" ht="19" thickBot="1" x14ac:dyDescent="0.4">
      <c r="D43" s="27" t="s">
        <v>84</v>
      </c>
      <c r="E43" s="28">
        <v>1</v>
      </c>
      <c r="F43" s="28" t="s">
        <v>38</v>
      </c>
      <c r="G43" s="29">
        <v>1228470882964</v>
      </c>
      <c r="H43" s="29">
        <v>1228470882964</v>
      </c>
      <c r="I43" s="30">
        <v>20720</v>
      </c>
      <c r="J43" s="31">
        <f>I43/(H43/1000000000)</f>
        <v>16.866496623841584</v>
      </c>
      <c r="K43">
        <v>1.3350658054847504</v>
      </c>
      <c r="L43" s="32">
        <f>I43/((G43/1000000000/K43))</f>
        <v>22.51788290081489</v>
      </c>
    </row>
    <row r="44" spans="4:12" x14ac:dyDescent="0.35">
      <c r="D44" s="92" t="s">
        <v>85</v>
      </c>
      <c r="E44" s="16">
        <v>1</v>
      </c>
      <c r="F44" s="16" t="s">
        <v>31</v>
      </c>
      <c r="G44" s="17">
        <v>598424479704</v>
      </c>
      <c r="H44" s="95">
        <f>SUM(G44:G46)</f>
        <v>5665833559406</v>
      </c>
      <c r="I44" s="98">
        <v>22130</v>
      </c>
      <c r="J44" s="100">
        <f>I44/(H44/1000000000)</f>
        <v>3.9058683542267851</v>
      </c>
      <c r="K44">
        <v>3.0012180016576564</v>
      </c>
      <c r="L44" s="88">
        <f>I44/((G44/1000000000/K44)+(G45/1000000000/K45)+(G46/1000000000/K46))</f>
        <v>14.149084721773781</v>
      </c>
    </row>
    <row r="45" spans="4:12" x14ac:dyDescent="0.35">
      <c r="D45" s="93"/>
      <c r="E45" s="19">
        <v>2</v>
      </c>
      <c r="F45" s="19" t="s">
        <v>32</v>
      </c>
      <c r="G45" s="18">
        <v>499395511962</v>
      </c>
      <c r="H45" s="96"/>
      <c r="I45" s="86"/>
      <c r="J45" s="101"/>
      <c r="K45">
        <v>3.5171473388176837</v>
      </c>
      <c r="L45" s="89"/>
    </row>
    <row r="46" spans="4:12" ht="15" thickBot="1" x14ac:dyDescent="0.4">
      <c r="D46" s="94"/>
      <c r="E46" s="36">
        <v>3</v>
      </c>
      <c r="F46" s="36" t="s">
        <v>33</v>
      </c>
      <c r="G46" s="21">
        <v>4568013567740</v>
      </c>
      <c r="H46" s="97"/>
      <c r="I46" s="99"/>
      <c r="J46" s="102"/>
      <c r="K46">
        <v>3.736078238806626</v>
      </c>
      <c r="L46" s="89"/>
    </row>
    <row r="47" spans="4:12" ht="19" thickBot="1" x14ac:dyDescent="0.4">
      <c r="D47" s="27" t="s">
        <v>86</v>
      </c>
      <c r="E47" s="28">
        <v>1</v>
      </c>
      <c r="F47" s="28" t="s">
        <v>42</v>
      </c>
      <c r="G47" s="29">
        <v>596700550884</v>
      </c>
      <c r="H47" s="29">
        <v>596700550884</v>
      </c>
      <c r="I47" s="30">
        <v>6250</v>
      </c>
      <c r="J47" s="31">
        <f>I47/(H47/1000000000)</f>
        <v>10.474265510130248</v>
      </c>
      <c r="K47">
        <v>0.86050401288890321</v>
      </c>
      <c r="L47" s="32">
        <f>I47/((G47/1000000000/K47))</f>
        <v>9.013147503530913</v>
      </c>
    </row>
    <row r="48" spans="4:12" x14ac:dyDescent="0.35">
      <c r="D48" s="92" t="s">
        <v>87</v>
      </c>
      <c r="E48" s="16">
        <v>1</v>
      </c>
      <c r="F48" s="16" t="s">
        <v>1</v>
      </c>
      <c r="G48" s="17">
        <v>719326249157</v>
      </c>
      <c r="H48" s="95">
        <f>SUM(G48:G49)</f>
        <v>1065237477766</v>
      </c>
      <c r="I48" s="98">
        <v>7020</v>
      </c>
      <c r="J48" s="103">
        <f>I48/(H48/1000000000)</f>
        <v>6.5900798146177113</v>
      </c>
      <c r="K48">
        <v>1.3036144975198405</v>
      </c>
      <c r="L48" s="90">
        <f>I48/((G48/1000000000/K48)+(G49/1000000000/K49))</f>
        <v>8.2301088627180992</v>
      </c>
    </row>
    <row r="49" spans="4:12" ht="15" thickBot="1" x14ac:dyDescent="0.4">
      <c r="D49" s="94"/>
      <c r="E49" s="33">
        <v>2</v>
      </c>
      <c r="F49" s="33" t="s">
        <v>0</v>
      </c>
      <c r="G49" s="21">
        <v>345911228609</v>
      </c>
      <c r="H49" s="97"/>
      <c r="I49" s="99"/>
      <c r="J49" s="104"/>
      <c r="K49">
        <v>1.1485506357631134</v>
      </c>
      <c r="L49" s="91"/>
    </row>
    <row r="50" spans="4:12" ht="19" thickBot="1" x14ac:dyDescent="0.4">
      <c r="D50" s="37" t="s">
        <v>88</v>
      </c>
      <c r="E50" s="38">
        <v>1</v>
      </c>
      <c r="F50" s="38" t="s">
        <v>53</v>
      </c>
      <c r="G50" s="39">
        <v>1012616257524</v>
      </c>
      <c r="H50" s="39">
        <v>1012616257524</v>
      </c>
      <c r="I50" s="40">
        <v>6900</v>
      </c>
      <c r="J50" s="41">
        <f>I50/(H50/1000000000)</f>
        <v>6.8140324123094214</v>
      </c>
      <c r="K50">
        <v>1.8048381665717732</v>
      </c>
      <c r="L50" s="32">
        <f>I50/((G50/1000000000/K50))</f>
        <v>12.298225765993172</v>
      </c>
    </row>
    <row r="51" spans="4:12" ht="18.5" x14ac:dyDescent="0.45">
      <c r="D51" s="42" t="s">
        <v>89</v>
      </c>
      <c r="E51" s="80"/>
      <c r="F51" s="81"/>
      <c r="G51" s="81"/>
      <c r="H51" s="81"/>
      <c r="I51" s="81"/>
      <c r="J51" s="81"/>
      <c r="K51" s="82"/>
      <c r="L51" s="43">
        <f>GEOMEAN(L16:L50)</f>
        <v>10.428022685421611</v>
      </c>
    </row>
    <row r="52" spans="4:12" ht="21.5" thickBot="1" x14ac:dyDescent="0.55000000000000004">
      <c r="D52" s="44" t="s">
        <v>90</v>
      </c>
      <c r="E52" s="83"/>
      <c r="F52" s="83"/>
      <c r="G52" s="83"/>
      <c r="H52" s="83"/>
      <c r="I52" s="83"/>
      <c r="J52" s="83"/>
      <c r="K52" s="83"/>
      <c r="L52" s="83"/>
    </row>
    <row r="53" spans="4:12" ht="19" thickBot="1" x14ac:dyDescent="0.4">
      <c r="D53" s="45" t="s">
        <v>91</v>
      </c>
      <c r="E53" s="12">
        <v>1</v>
      </c>
      <c r="F53" s="12" t="s">
        <v>2</v>
      </c>
      <c r="G53" s="18">
        <v>1662419839883</v>
      </c>
      <c r="H53" s="18">
        <v>1662419839883</v>
      </c>
      <c r="I53" s="46">
        <v>13590</v>
      </c>
      <c r="J53" s="47">
        <f>I53/(H53/1000000000)</f>
        <v>8.1748302528418186</v>
      </c>
      <c r="K53">
        <v>3.0874480560488657</v>
      </c>
      <c r="L53" s="32">
        <f>I53/((G53/1000000000/K53))</f>
        <v>25.239363772665929</v>
      </c>
    </row>
    <row r="54" spans="4:12" x14ac:dyDescent="0.35">
      <c r="D54" s="84" t="s">
        <v>92</v>
      </c>
      <c r="E54" s="12">
        <v>1</v>
      </c>
      <c r="F54" s="12" t="s">
        <v>12</v>
      </c>
      <c r="G54" s="18">
        <v>1368261277380</v>
      </c>
      <c r="H54" s="85">
        <f>SUM(G54:G56)</f>
        <v>6812176292745</v>
      </c>
      <c r="I54" s="86">
        <v>19580</v>
      </c>
      <c r="J54" s="87">
        <f>I54/(H54/1000000000)</f>
        <v>2.874265015844172</v>
      </c>
      <c r="K54">
        <v>3.7091752342527928</v>
      </c>
      <c r="L54" s="88">
        <f>I54/((G54/1000000000/K54)+(G55/1000000000/K55)+(G56/1000000000/K56))</f>
        <v>12.470003605279858</v>
      </c>
    </row>
    <row r="55" spans="4:12" x14ac:dyDescent="0.35">
      <c r="D55" s="84"/>
      <c r="E55" s="12">
        <v>2</v>
      </c>
      <c r="F55" s="12" t="s">
        <v>13</v>
      </c>
      <c r="G55" s="18">
        <v>1100427239527</v>
      </c>
      <c r="H55" s="85"/>
      <c r="I55" s="86"/>
      <c r="J55" s="87"/>
      <c r="K55">
        <v>4.7032876601264482</v>
      </c>
      <c r="L55" s="89"/>
    </row>
    <row r="56" spans="4:12" ht="15" thickBot="1" x14ac:dyDescent="0.4">
      <c r="D56" s="84"/>
      <c r="E56" s="19">
        <v>3</v>
      </c>
      <c r="F56" s="19" t="s">
        <v>14</v>
      </c>
      <c r="G56" s="18">
        <v>4343487775838</v>
      </c>
      <c r="H56" s="85"/>
      <c r="I56" s="86"/>
      <c r="J56" s="87"/>
      <c r="K56">
        <v>4.4902629216360523</v>
      </c>
      <c r="L56" s="89"/>
    </row>
    <row r="57" spans="4:12" ht="19" thickBot="1" x14ac:dyDescent="0.4">
      <c r="D57" s="45" t="s">
        <v>93</v>
      </c>
      <c r="E57" s="12">
        <v>1</v>
      </c>
      <c r="F57" s="50" t="s">
        <v>40</v>
      </c>
      <c r="G57" s="18">
        <v>904639118622</v>
      </c>
      <c r="H57" s="18">
        <v>904639118622</v>
      </c>
      <c r="I57" s="51">
        <v>9180</v>
      </c>
      <c r="J57" s="47">
        <f>I57/(H57/1000000000)</f>
        <v>10.147692942997558</v>
      </c>
      <c r="K57">
        <v>1.3622705041991945</v>
      </c>
      <c r="L57" s="32">
        <f>I57/((G57/1000000000/K57))</f>
        <v>13.823902781915891</v>
      </c>
    </row>
    <row r="58" spans="4:12" ht="19" thickBot="1" x14ac:dyDescent="0.4">
      <c r="D58" s="45" t="s">
        <v>94</v>
      </c>
      <c r="E58" s="12">
        <v>1</v>
      </c>
      <c r="F58" s="12" t="s">
        <v>54</v>
      </c>
      <c r="G58" s="18">
        <v>1550802777157</v>
      </c>
      <c r="H58" s="18">
        <v>1550802777157</v>
      </c>
      <c r="I58" s="51">
        <v>9100</v>
      </c>
      <c r="J58" s="47">
        <f t="shared" ref="J58:J64" si="0">I58/(H58/1000000000)</f>
        <v>5.8679286199645073</v>
      </c>
      <c r="K58">
        <v>2.7480816489871063</v>
      </c>
      <c r="L58" s="32">
        <f t="shared" ref="L58:L63" si="1">I58/((G58/1000000000/K58))</f>
        <v>16.125546958090698</v>
      </c>
    </row>
    <row r="59" spans="4:12" ht="19" thickBot="1" x14ac:dyDescent="0.4">
      <c r="D59" s="45" t="s">
        <v>95</v>
      </c>
      <c r="E59" s="12">
        <v>1</v>
      </c>
      <c r="F59" s="12" t="s">
        <v>30</v>
      </c>
      <c r="G59" s="18">
        <v>1503904010927</v>
      </c>
      <c r="H59" s="18">
        <v>1503904010927</v>
      </c>
      <c r="I59" s="51">
        <v>7140</v>
      </c>
      <c r="J59" s="47">
        <f t="shared" si="0"/>
        <v>4.7476434321090313</v>
      </c>
      <c r="K59">
        <v>2.2086156040196467</v>
      </c>
      <c r="L59" s="32">
        <f t="shared" si="1"/>
        <v>10.485719366477397</v>
      </c>
    </row>
    <row r="60" spans="4:12" ht="19" thickBot="1" x14ac:dyDescent="0.4">
      <c r="D60" s="45" t="s">
        <v>96</v>
      </c>
      <c r="E60" s="12">
        <v>1</v>
      </c>
      <c r="F60" s="12" t="s">
        <v>9</v>
      </c>
      <c r="G60" s="18">
        <v>3222499431329</v>
      </c>
      <c r="H60" s="18">
        <v>3222499431329</v>
      </c>
      <c r="I60" s="51">
        <v>11950</v>
      </c>
      <c r="J60" s="47">
        <f t="shared" si="0"/>
        <v>3.7083016629336276</v>
      </c>
      <c r="K60">
        <v>4.0593588420502273</v>
      </c>
      <c r="L60" s="32">
        <f t="shared" si="1"/>
        <v>15.053327144419184</v>
      </c>
    </row>
    <row r="61" spans="4:12" ht="19" thickBot="1" x14ac:dyDescent="0.4">
      <c r="D61" s="45" t="s">
        <v>97</v>
      </c>
      <c r="E61" s="12">
        <v>1</v>
      </c>
      <c r="F61" s="12" t="s">
        <v>37</v>
      </c>
      <c r="G61" s="18">
        <v>1869881307149</v>
      </c>
      <c r="H61" s="18">
        <v>1869881307149</v>
      </c>
      <c r="I61" s="51">
        <v>9400</v>
      </c>
      <c r="J61" s="47">
        <f t="shared" si="0"/>
        <v>5.0270570458464769</v>
      </c>
      <c r="K61">
        <v>2.6124320952557349</v>
      </c>
      <c r="L61" s="32">
        <f t="shared" si="1"/>
        <v>13.132845171250816</v>
      </c>
    </row>
    <row r="62" spans="4:12" ht="19" thickBot="1" x14ac:dyDescent="0.4">
      <c r="D62" s="45" t="s">
        <v>98</v>
      </c>
      <c r="E62" s="12">
        <v>1</v>
      </c>
      <c r="F62" s="12" t="s">
        <v>41</v>
      </c>
      <c r="G62" s="18">
        <v>1763396848950</v>
      </c>
      <c r="H62" s="18">
        <v>1763396848950</v>
      </c>
      <c r="I62" s="51">
        <v>8020</v>
      </c>
      <c r="J62" s="47">
        <f t="shared" si="0"/>
        <v>4.5480403374744842</v>
      </c>
      <c r="K62">
        <v>2.7414003127530662</v>
      </c>
      <c r="L62" s="32">
        <f t="shared" si="1"/>
        <v>12.46799920356611</v>
      </c>
    </row>
    <row r="63" spans="4:12" ht="19" thickBot="1" x14ac:dyDescent="0.4">
      <c r="D63" s="45" t="s">
        <v>99</v>
      </c>
      <c r="E63" s="12">
        <v>1</v>
      </c>
      <c r="F63" s="12" t="s">
        <v>11</v>
      </c>
      <c r="G63" s="18">
        <v>2044260845958</v>
      </c>
      <c r="H63" s="18">
        <v>2044260845958</v>
      </c>
      <c r="I63" s="51">
        <v>11440</v>
      </c>
      <c r="J63" s="47">
        <f t="shared" si="0"/>
        <v>5.5961547287958178</v>
      </c>
      <c r="K63">
        <v>2.7838152407280852</v>
      </c>
      <c r="L63" s="32">
        <f t="shared" si="1"/>
        <v>15.578660823494342</v>
      </c>
    </row>
    <row r="64" spans="4:12" x14ac:dyDescent="0.35">
      <c r="D64" s="84" t="s">
        <v>100</v>
      </c>
      <c r="E64" s="52">
        <v>1</v>
      </c>
      <c r="F64" s="19" t="s">
        <v>48</v>
      </c>
      <c r="G64" s="18">
        <v>350868254623</v>
      </c>
      <c r="H64" s="85">
        <f>SUM(G64:G65)</f>
        <v>702207404631</v>
      </c>
      <c r="I64" s="83">
        <v>8340</v>
      </c>
      <c r="J64" s="87">
        <f t="shared" si="0"/>
        <v>11.876832891533736</v>
      </c>
      <c r="K64">
        <v>1.1545338503657356</v>
      </c>
      <c r="L64" s="90">
        <f>I64/((G64/1000000000/K64)+(G65/1000000000/K65))</f>
        <v>15.964438469147009</v>
      </c>
    </row>
    <row r="65" spans="1:12" ht="15" thickBot="1" x14ac:dyDescent="0.4">
      <c r="D65" s="84"/>
      <c r="E65" s="53">
        <v>2</v>
      </c>
      <c r="F65" s="12" t="s">
        <v>49</v>
      </c>
      <c r="G65" s="18">
        <v>351339150008</v>
      </c>
      <c r="H65" s="85"/>
      <c r="I65" s="83"/>
      <c r="J65" s="87"/>
      <c r="K65">
        <v>1.6079122798724561</v>
      </c>
      <c r="L65" s="91"/>
    </row>
    <row r="66" spans="1:12" ht="19" thickBot="1" x14ac:dyDescent="0.4">
      <c r="D66" s="45" t="s">
        <v>101</v>
      </c>
      <c r="E66" s="12">
        <v>1</v>
      </c>
      <c r="F66" s="12" t="s">
        <v>46</v>
      </c>
      <c r="G66" s="18">
        <v>1192880148868</v>
      </c>
      <c r="H66" s="18">
        <v>1192880148868</v>
      </c>
      <c r="I66" s="51">
        <v>5320</v>
      </c>
      <c r="J66" s="47">
        <f t="shared" ref="J66:J72" si="2">I66/(H66/1000000000)</f>
        <v>4.4597942258059087</v>
      </c>
      <c r="K66">
        <v>2.2728121270264636</v>
      </c>
      <c r="L66" s="32">
        <f t="shared" ref="L66:L72" si="3">I66/((G66/1000000000/K66))</f>
        <v>10.136274400454267</v>
      </c>
    </row>
    <row r="67" spans="1:12" ht="19" thickBot="1" x14ac:dyDescent="0.4">
      <c r="D67" s="45" t="s">
        <v>102</v>
      </c>
      <c r="E67" s="12">
        <v>1</v>
      </c>
      <c r="F67" s="12" t="s">
        <v>10</v>
      </c>
      <c r="G67" s="18">
        <v>5939693812661</v>
      </c>
      <c r="H67" s="18">
        <v>5939693812661</v>
      </c>
      <c r="I67" s="51">
        <v>8250</v>
      </c>
      <c r="J67" s="47">
        <f t="shared" si="2"/>
        <v>1.3889604852045354</v>
      </c>
      <c r="K67">
        <v>3.9311638550921328</v>
      </c>
      <c r="L67" s="32">
        <f t="shared" si="3"/>
        <v>5.4602312555873009</v>
      </c>
    </row>
    <row r="68" spans="1:12" ht="19" thickBot="1" x14ac:dyDescent="0.4">
      <c r="D68" s="45" t="s">
        <v>103</v>
      </c>
      <c r="E68" s="12">
        <v>1</v>
      </c>
      <c r="F68" s="12" t="s">
        <v>24</v>
      </c>
      <c r="G68" s="18">
        <v>1634221311168</v>
      </c>
      <c r="H68" s="18">
        <v>1634221311168</v>
      </c>
      <c r="I68" s="51">
        <v>10610</v>
      </c>
      <c r="J68" s="47">
        <f t="shared" si="2"/>
        <v>6.492388715954811</v>
      </c>
      <c r="K68">
        <v>3.1256603827643104</v>
      </c>
      <c r="L68" s="32">
        <f t="shared" si="3"/>
        <v>20.293002198966004</v>
      </c>
    </row>
    <row r="69" spans="1:12" ht="19" thickBot="1" x14ac:dyDescent="0.4">
      <c r="A69" s="3"/>
      <c r="B69" s="3"/>
      <c r="C69" s="3"/>
      <c r="D69" s="45" t="s">
        <v>104</v>
      </c>
      <c r="E69" s="12">
        <v>1</v>
      </c>
      <c r="F69" s="12" t="s">
        <v>51</v>
      </c>
      <c r="G69" s="18">
        <v>2364810921309</v>
      </c>
      <c r="H69" s="18">
        <v>2364810921309</v>
      </c>
      <c r="I69" s="51">
        <v>9840</v>
      </c>
      <c r="J69" s="47">
        <f t="shared" si="2"/>
        <v>4.1610092000730603</v>
      </c>
      <c r="K69">
        <v>2.4770391506844338</v>
      </c>
      <c r="L69" s="32">
        <f t="shared" si="3"/>
        <v>10.306982694939089</v>
      </c>
    </row>
    <row r="70" spans="1:12" ht="19" thickBot="1" x14ac:dyDescent="0.4">
      <c r="A70" s="3"/>
      <c r="B70" s="3"/>
      <c r="C70" s="3"/>
      <c r="D70" s="45" t="s">
        <v>105</v>
      </c>
      <c r="E70" s="12">
        <v>1</v>
      </c>
      <c r="F70" s="12" t="s">
        <v>36</v>
      </c>
      <c r="G70" s="18">
        <v>1028842640046</v>
      </c>
      <c r="H70" s="18">
        <v>1028842640046</v>
      </c>
      <c r="I70" s="51">
        <v>13740</v>
      </c>
      <c r="J70" s="47">
        <f t="shared" si="2"/>
        <v>13.354811965594347</v>
      </c>
      <c r="K70">
        <v>2.0849682251399075</v>
      </c>
      <c r="L70" s="32">
        <f t="shared" si="3"/>
        <v>27.844358600982446</v>
      </c>
    </row>
    <row r="71" spans="1:12" ht="19" thickBot="1" x14ac:dyDescent="0.4">
      <c r="A71" s="3"/>
      <c r="B71" s="3"/>
      <c r="C71" s="3"/>
      <c r="D71" s="45" t="s">
        <v>106</v>
      </c>
      <c r="E71" s="12">
        <v>1</v>
      </c>
      <c r="F71" s="12" t="s">
        <v>52</v>
      </c>
      <c r="G71" s="18">
        <v>3028162666892</v>
      </c>
      <c r="H71" s="18">
        <v>3028162666892</v>
      </c>
      <c r="I71" s="51">
        <v>11170</v>
      </c>
      <c r="J71" s="47">
        <f t="shared" si="2"/>
        <v>3.6887054061281646</v>
      </c>
      <c r="K71">
        <v>3.4724394517282757</v>
      </c>
      <c r="L71" s="32">
        <f t="shared" si="3"/>
        <v>12.80880617804281</v>
      </c>
    </row>
    <row r="72" spans="1:12" ht="19" thickBot="1" x14ac:dyDescent="0.4">
      <c r="A72" s="3"/>
      <c r="B72" s="3"/>
      <c r="C72" s="3"/>
      <c r="D72" s="45" t="s">
        <v>107</v>
      </c>
      <c r="E72" s="12">
        <v>1</v>
      </c>
      <c r="F72" s="12" t="s">
        <v>50</v>
      </c>
      <c r="G72" s="18">
        <v>3462434706428</v>
      </c>
      <c r="H72" s="18">
        <v>3462434706428</v>
      </c>
      <c r="I72" s="51">
        <v>19490</v>
      </c>
      <c r="J72" s="47">
        <f t="shared" si="2"/>
        <v>5.6289870142004039</v>
      </c>
      <c r="K72">
        <v>3.1928237875210286</v>
      </c>
      <c r="L72" s="32">
        <f t="shared" si="3"/>
        <v>17.972363638586021</v>
      </c>
    </row>
    <row r="73" spans="1:12" ht="18.5" x14ac:dyDescent="0.45">
      <c r="A73" s="3"/>
      <c r="B73" s="3"/>
      <c r="C73" s="3"/>
      <c r="D73" s="42" t="s">
        <v>89</v>
      </c>
      <c r="E73" s="77"/>
      <c r="F73" s="78"/>
      <c r="G73" s="78"/>
      <c r="H73" s="78"/>
      <c r="I73" s="78"/>
      <c r="J73" s="78"/>
      <c r="K73" s="79"/>
      <c r="L73" s="54">
        <f>GEOMEAN(L53:L72)</f>
        <v>14.076821976739488</v>
      </c>
    </row>
    <row r="74" spans="1:12" x14ac:dyDescent="0.35">
      <c r="A74" s="3"/>
      <c r="B74" s="3"/>
      <c r="C74" s="3"/>
    </row>
    <row r="75" spans="1:12" x14ac:dyDescent="0.35">
      <c r="A75" s="3"/>
      <c r="B75" s="3"/>
      <c r="C75" s="3"/>
    </row>
    <row r="76" spans="1:12" x14ac:dyDescent="0.35">
      <c r="A76" s="3"/>
      <c r="B76" s="3"/>
      <c r="C76" s="3"/>
    </row>
    <row r="78" spans="1:12" x14ac:dyDescent="0.35">
      <c r="A78" s="3"/>
      <c r="B78" s="3"/>
      <c r="C78" s="3"/>
      <c r="D78" s="55" t="s">
        <v>108</v>
      </c>
    </row>
    <row r="79" spans="1:12" x14ac:dyDescent="0.35">
      <c r="D79" t="s">
        <v>109</v>
      </c>
    </row>
    <row r="80" spans="1:12" x14ac:dyDescent="0.35">
      <c r="D80" t="s">
        <v>110</v>
      </c>
    </row>
  </sheetData>
  <mergeCells count="50">
    <mergeCell ref="D11:F11"/>
    <mergeCell ref="E15:L15"/>
    <mergeCell ref="D16:D18"/>
    <mergeCell ref="H16:H18"/>
    <mergeCell ref="I16:I18"/>
    <mergeCell ref="J16:J18"/>
    <mergeCell ref="L16:L18"/>
    <mergeCell ref="D25:D33"/>
    <mergeCell ref="H25:H33"/>
    <mergeCell ref="I25:I33"/>
    <mergeCell ref="J25:J33"/>
    <mergeCell ref="L25:L33"/>
    <mergeCell ref="D19:D24"/>
    <mergeCell ref="H19:H24"/>
    <mergeCell ref="I19:I24"/>
    <mergeCell ref="J19:J24"/>
    <mergeCell ref="L19:L24"/>
    <mergeCell ref="D40:D41"/>
    <mergeCell ref="H40:H41"/>
    <mergeCell ref="I40:I41"/>
    <mergeCell ref="J40:J41"/>
    <mergeCell ref="L40:L41"/>
    <mergeCell ref="D35:D39"/>
    <mergeCell ref="H35:H39"/>
    <mergeCell ref="I35:I39"/>
    <mergeCell ref="J35:J39"/>
    <mergeCell ref="L35:L39"/>
    <mergeCell ref="D48:D49"/>
    <mergeCell ref="H48:H49"/>
    <mergeCell ref="I48:I49"/>
    <mergeCell ref="J48:J49"/>
    <mergeCell ref="L48:L49"/>
    <mergeCell ref="D44:D46"/>
    <mergeCell ref="H44:H46"/>
    <mergeCell ref="I44:I46"/>
    <mergeCell ref="J44:J46"/>
    <mergeCell ref="L44:L46"/>
    <mergeCell ref="E73:K73"/>
    <mergeCell ref="E51:K51"/>
    <mergeCell ref="E52:L52"/>
    <mergeCell ref="D54:D56"/>
    <mergeCell ref="H54:H56"/>
    <mergeCell ref="I54:I56"/>
    <mergeCell ref="J54:J56"/>
    <mergeCell ref="L54:L56"/>
    <mergeCell ref="D64:D65"/>
    <mergeCell ref="H64:H65"/>
    <mergeCell ref="I64:I65"/>
    <mergeCell ref="J64:J65"/>
    <mergeCell ref="L64:L6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C9539-DCBE-4E65-96CE-42CEA978A062}">
  <sheetPr codeName="Sheet5"/>
  <dimension ref="A1:O80"/>
  <sheetViews>
    <sheetView topLeftCell="C16" zoomScale="115" zoomScaleNormal="115" workbookViewId="0">
      <selection activeCell="K41" sqref="K41"/>
    </sheetView>
  </sheetViews>
  <sheetFormatPr defaultRowHeight="14.5" x14ac:dyDescent="0.35"/>
  <cols>
    <col min="4" max="4" width="18.90625" customWidth="1"/>
    <col min="5" max="5" width="19.90625" customWidth="1"/>
    <col min="6" max="6" width="27.1796875" customWidth="1"/>
    <col min="7" max="7" width="32.1796875" customWidth="1"/>
    <col min="8" max="8" width="26.6328125" customWidth="1"/>
    <col min="11" max="11" width="22.81640625" customWidth="1"/>
  </cols>
  <sheetData>
    <row r="1" spans="4:13" x14ac:dyDescent="0.35">
      <c r="G1" s="1"/>
      <c r="H1" s="1"/>
      <c r="I1" s="2"/>
      <c r="J1" s="3"/>
    </row>
    <row r="2" spans="4:13" x14ac:dyDescent="0.35">
      <c r="G2" s="1"/>
      <c r="H2" s="1"/>
      <c r="I2" s="2"/>
      <c r="J2" s="3"/>
    </row>
    <row r="3" spans="4:13" x14ac:dyDescent="0.35">
      <c r="G3" s="1"/>
      <c r="H3" s="1"/>
      <c r="I3" s="2"/>
      <c r="J3" s="3"/>
    </row>
    <row r="4" spans="4:13" x14ac:dyDescent="0.35">
      <c r="G4" s="1"/>
      <c r="H4" s="1"/>
      <c r="I4" s="2"/>
      <c r="J4" s="3"/>
    </row>
    <row r="5" spans="4:13" x14ac:dyDescent="0.35">
      <c r="G5" s="1"/>
      <c r="H5" s="1"/>
      <c r="I5" s="2"/>
      <c r="J5" s="3"/>
    </row>
    <row r="6" spans="4:13" x14ac:dyDescent="0.35">
      <c r="G6" s="1"/>
      <c r="H6" s="1"/>
      <c r="I6" s="2"/>
      <c r="J6" s="3"/>
    </row>
    <row r="7" spans="4:13" x14ac:dyDescent="0.35">
      <c r="G7" s="1"/>
      <c r="H7" s="1"/>
      <c r="I7" s="2"/>
      <c r="J7" s="3"/>
    </row>
    <row r="8" spans="4:13" x14ac:dyDescent="0.35">
      <c r="G8" s="1"/>
      <c r="H8" s="1"/>
      <c r="I8" s="2"/>
      <c r="J8" s="3"/>
    </row>
    <row r="9" spans="4:13" x14ac:dyDescent="0.35">
      <c r="G9" s="1"/>
      <c r="H9" s="1"/>
      <c r="I9" s="2"/>
      <c r="J9" s="3"/>
    </row>
    <row r="10" spans="4:13" x14ac:dyDescent="0.35">
      <c r="G10" s="1"/>
      <c r="H10" s="1"/>
      <c r="I10" s="2"/>
      <c r="J10" s="3"/>
    </row>
    <row r="11" spans="4:13" ht="21" x14ac:dyDescent="0.5">
      <c r="D11" s="119" t="s">
        <v>60</v>
      </c>
      <c r="E11" s="119"/>
      <c r="F11" s="119"/>
      <c r="G11" s="1"/>
      <c r="H11" s="1"/>
      <c r="I11" s="2"/>
      <c r="J11" s="3"/>
    </row>
    <row r="12" spans="4:13" x14ac:dyDescent="0.35">
      <c r="G12" s="1"/>
      <c r="H12" s="1"/>
      <c r="I12" s="2"/>
      <c r="J12" s="3"/>
    </row>
    <row r="13" spans="4:13" x14ac:dyDescent="0.35">
      <c r="G13" s="1"/>
      <c r="H13" s="1"/>
      <c r="I13" s="2"/>
      <c r="J13" s="3"/>
    </row>
    <row r="14" spans="4:13" ht="18.5" x14ac:dyDescent="0.45">
      <c r="D14" s="4" t="s">
        <v>65</v>
      </c>
      <c r="E14" s="4" t="s">
        <v>66</v>
      </c>
      <c r="F14" s="4" t="s">
        <v>67</v>
      </c>
      <c r="G14" s="5" t="s">
        <v>68</v>
      </c>
      <c r="H14" s="5" t="s">
        <v>69</v>
      </c>
      <c r="I14" s="6" t="s">
        <v>70</v>
      </c>
      <c r="J14" s="7" t="s">
        <v>71</v>
      </c>
      <c r="K14" s="8" t="s">
        <v>72</v>
      </c>
      <c r="L14" s="7" t="s">
        <v>73</v>
      </c>
    </row>
    <row r="15" spans="4:13" ht="21.5" thickBot="1" x14ac:dyDescent="0.55000000000000004">
      <c r="D15" s="9" t="s">
        <v>74</v>
      </c>
      <c r="E15" s="120" t="s">
        <v>75</v>
      </c>
      <c r="F15" s="121"/>
      <c r="G15" s="121"/>
      <c r="H15" s="121"/>
      <c r="I15" s="121"/>
      <c r="J15" s="121"/>
      <c r="K15" s="121"/>
      <c r="L15" s="122"/>
      <c r="M15" t="s">
        <v>76</v>
      </c>
    </row>
    <row r="16" spans="4:13" x14ac:dyDescent="0.35">
      <c r="D16" s="92" t="s">
        <v>77</v>
      </c>
      <c r="E16" s="10">
        <v>1</v>
      </c>
      <c r="F16" s="10" t="s">
        <v>43</v>
      </c>
      <c r="G16" s="11">
        <v>1336880048433</v>
      </c>
      <c r="H16" s="111">
        <f>SUM(G16:G18)</f>
        <v>2621918389082</v>
      </c>
      <c r="I16" s="114">
        <v>9770</v>
      </c>
      <c r="J16" s="117">
        <f>I16/(H16/1000000000)</f>
        <v>3.7262792162729079</v>
      </c>
      <c r="K16">
        <v>1.8008274373866799</v>
      </c>
      <c r="L16" s="88">
        <f>I16/((G16/1000000000/K16)+(G17/1000000000/K17)+(G18/1000000000/K18))</f>
        <v>7.539089378865758</v>
      </c>
    </row>
    <row r="17" spans="4:15" x14ac:dyDescent="0.35">
      <c r="D17" s="93"/>
      <c r="E17" s="12">
        <v>2</v>
      </c>
      <c r="F17" s="12" t="s">
        <v>44</v>
      </c>
      <c r="G17" s="13">
        <v>485943847689</v>
      </c>
      <c r="H17" s="112"/>
      <c r="I17" s="115"/>
      <c r="J17" s="87"/>
      <c r="K17">
        <v>2.6425533165706425</v>
      </c>
      <c r="L17" s="89"/>
    </row>
    <row r="18" spans="4:15" ht="15" thickBot="1" x14ac:dyDescent="0.4">
      <c r="D18" s="123"/>
      <c r="E18" s="14">
        <v>3</v>
      </c>
      <c r="F18" s="14" t="s">
        <v>45</v>
      </c>
      <c r="G18" s="15">
        <v>799094492960</v>
      </c>
      <c r="H18" s="124"/>
      <c r="I18" s="125"/>
      <c r="J18" s="126"/>
      <c r="K18">
        <v>2.1617550007492472</v>
      </c>
      <c r="L18" s="89"/>
    </row>
    <row r="19" spans="4:15" x14ac:dyDescent="0.35">
      <c r="D19" s="92" t="s">
        <v>78</v>
      </c>
      <c r="E19" s="16">
        <v>1</v>
      </c>
      <c r="F19" s="16" t="s">
        <v>8</v>
      </c>
      <c r="G19" s="17">
        <v>528828935089</v>
      </c>
      <c r="H19" s="95">
        <f>SUM(G19:G24)</f>
        <v>3033921720842</v>
      </c>
      <c r="I19" s="98">
        <v>9650</v>
      </c>
      <c r="J19" s="103">
        <f>I19/(H19/1000000000)</f>
        <v>3.180701708191024</v>
      </c>
      <c r="K19">
        <v>1.4596200101822123</v>
      </c>
      <c r="L19" s="88">
        <f>I19/((G19/1000000000/K19)+(G20/1000000000/K20)+(G21/1000000000/K21)+(G22/1000000000/K22)+(G23/1000000000/K23)+(G24/1000000000/K24))</f>
        <v>5.7799229549403632</v>
      </c>
      <c r="N19">
        <v>1.1281749996615333</v>
      </c>
      <c r="O19" t="s">
        <v>0</v>
      </c>
    </row>
    <row r="20" spans="4:15" x14ac:dyDescent="0.35">
      <c r="D20" s="93"/>
      <c r="E20" s="12">
        <v>2</v>
      </c>
      <c r="F20" s="12" t="s">
        <v>3</v>
      </c>
      <c r="G20" s="18">
        <v>197935867524</v>
      </c>
      <c r="H20" s="96"/>
      <c r="I20" s="86"/>
      <c r="J20" s="105"/>
      <c r="K20">
        <v>2.0602339885509457</v>
      </c>
      <c r="L20" s="89"/>
      <c r="N20">
        <v>1.2890224359182412</v>
      </c>
      <c r="O20" t="s">
        <v>1</v>
      </c>
    </row>
    <row r="21" spans="4:15" x14ac:dyDescent="0.35">
      <c r="D21" s="93"/>
      <c r="E21" s="12">
        <v>3</v>
      </c>
      <c r="F21" s="12" t="s">
        <v>6</v>
      </c>
      <c r="G21" s="18">
        <v>349230042356</v>
      </c>
      <c r="H21" s="96"/>
      <c r="I21" s="86"/>
      <c r="J21" s="105"/>
      <c r="K21">
        <v>2.5189114213431787</v>
      </c>
      <c r="L21" s="89"/>
      <c r="N21">
        <v>3.0643021901596179</v>
      </c>
      <c r="O21" t="s">
        <v>2</v>
      </c>
    </row>
    <row r="22" spans="4:15" x14ac:dyDescent="0.35">
      <c r="D22" s="109"/>
      <c r="E22" s="19">
        <v>4</v>
      </c>
      <c r="F22" s="19" t="s">
        <v>7</v>
      </c>
      <c r="G22" s="18">
        <v>634304301167</v>
      </c>
      <c r="H22" s="96"/>
      <c r="I22" s="86"/>
      <c r="J22" s="105"/>
      <c r="K22">
        <v>1.6254978658243362</v>
      </c>
      <c r="L22" s="89"/>
      <c r="N22">
        <v>2.0602339885509457</v>
      </c>
      <c r="O22" t="s">
        <v>3</v>
      </c>
    </row>
    <row r="23" spans="4:15" x14ac:dyDescent="0.35">
      <c r="D23" s="109"/>
      <c r="E23" s="12">
        <v>5</v>
      </c>
      <c r="F23" s="12" t="s">
        <v>5</v>
      </c>
      <c r="G23" s="18">
        <v>907436705387</v>
      </c>
      <c r="H23" s="96"/>
      <c r="I23" s="86"/>
      <c r="J23" s="105"/>
      <c r="K23">
        <v>2.1702886058413253</v>
      </c>
      <c r="L23" s="89"/>
      <c r="N23">
        <v>1.575212847323519</v>
      </c>
      <c r="O23" t="s">
        <v>4</v>
      </c>
    </row>
    <row r="24" spans="4:15" ht="15" thickBot="1" x14ac:dyDescent="0.4">
      <c r="D24" s="94"/>
      <c r="E24" s="20">
        <v>6</v>
      </c>
      <c r="F24" s="20" t="s">
        <v>4</v>
      </c>
      <c r="G24" s="21">
        <v>416185869319</v>
      </c>
      <c r="H24" s="97"/>
      <c r="I24" s="99"/>
      <c r="J24" s="104"/>
      <c r="K24">
        <v>1.575212847323519</v>
      </c>
      <c r="L24" s="110"/>
      <c r="N24">
        <v>2.1702886058413253</v>
      </c>
      <c r="O24" t="s">
        <v>5</v>
      </c>
    </row>
    <row r="25" spans="4:15" x14ac:dyDescent="0.35">
      <c r="D25" s="92" t="s">
        <v>79</v>
      </c>
      <c r="E25" s="22">
        <v>1</v>
      </c>
      <c r="F25" s="22" t="s">
        <v>15</v>
      </c>
      <c r="G25" s="11">
        <v>85762263121</v>
      </c>
      <c r="H25" s="111">
        <f>SUM(G25:G33)</f>
        <v>1241193071612</v>
      </c>
      <c r="I25" s="114">
        <v>8050</v>
      </c>
      <c r="J25" s="117">
        <f>I25/(H25/1000000000)</f>
        <v>6.4856952428400678</v>
      </c>
      <c r="K25">
        <v>1.4514442350413346</v>
      </c>
      <c r="L25" s="90">
        <f>I25/((G25/1000000000/K25)+(G26/1000000000/K26)+(G27/1000000000/K27)+(G28/1000000000/K28)+(G29/1000000000/K29)+(G30/1000000000/K30)+(G31/1000000000/K31)+(G32/1000000000/K32)+(G33/1000000000/K33))</f>
        <v>9.953163660605151</v>
      </c>
      <c r="N25">
        <v>2.5189114213431787</v>
      </c>
      <c r="O25" t="s">
        <v>6</v>
      </c>
    </row>
    <row r="26" spans="4:15" x14ac:dyDescent="0.35">
      <c r="D26" s="93"/>
      <c r="E26" s="23">
        <v>2</v>
      </c>
      <c r="F26" s="23" t="s">
        <v>16</v>
      </c>
      <c r="G26" s="24">
        <v>170110679749</v>
      </c>
      <c r="H26" s="112"/>
      <c r="I26" s="115"/>
      <c r="J26" s="87"/>
      <c r="K26">
        <v>1.7001171791798892</v>
      </c>
      <c r="L26" s="106"/>
      <c r="N26">
        <v>1.6254978658243362</v>
      </c>
      <c r="O26" t="s">
        <v>7</v>
      </c>
    </row>
    <row r="27" spans="4:15" x14ac:dyDescent="0.35">
      <c r="D27" s="93"/>
      <c r="E27" s="12">
        <v>3</v>
      </c>
      <c r="F27" s="12" t="s">
        <v>23</v>
      </c>
      <c r="G27" s="24">
        <v>145000257157</v>
      </c>
      <c r="H27" s="112"/>
      <c r="I27" s="115"/>
      <c r="J27" s="87"/>
      <c r="K27">
        <v>1.5023962341626544</v>
      </c>
      <c r="L27" s="106"/>
      <c r="N27">
        <v>1.4596200101822123</v>
      </c>
      <c r="O27" t="s">
        <v>8</v>
      </c>
    </row>
    <row r="28" spans="4:15" x14ac:dyDescent="0.35">
      <c r="D28" s="93"/>
      <c r="E28" s="12">
        <v>4</v>
      </c>
      <c r="F28" s="12" t="s">
        <v>17</v>
      </c>
      <c r="G28" s="13">
        <v>107364702506</v>
      </c>
      <c r="H28" s="112"/>
      <c r="I28" s="115"/>
      <c r="J28" s="87"/>
      <c r="K28">
        <v>1.5488744940911701</v>
      </c>
      <c r="L28" s="106"/>
      <c r="N28">
        <v>2.8216804475892783</v>
      </c>
      <c r="O28" t="s">
        <v>9</v>
      </c>
    </row>
    <row r="29" spans="4:15" x14ac:dyDescent="0.35">
      <c r="D29" s="93"/>
      <c r="E29" s="23">
        <v>5</v>
      </c>
      <c r="F29" s="23" t="s">
        <v>18</v>
      </c>
      <c r="G29" s="13">
        <v>118960836281</v>
      </c>
      <c r="H29" s="112"/>
      <c r="I29" s="115"/>
      <c r="J29" s="87"/>
      <c r="K29">
        <v>1.6062267695670203</v>
      </c>
      <c r="L29" s="106"/>
      <c r="N29">
        <v>3.9407219681198682</v>
      </c>
      <c r="O29" t="s">
        <v>10</v>
      </c>
    </row>
    <row r="30" spans="4:15" x14ac:dyDescent="0.35">
      <c r="D30" s="93"/>
      <c r="E30" s="12">
        <v>6</v>
      </c>
      <c r="F30" s="12" t="s">
        <v>19</v>
      </c>
      <c r="G30" s="13">
        <v>161461896947</v>
      </c>
      <c r="H30" s="112"/>
      <c r="I30" s="115"/>
      <c r="J30" s="87"/>
      <c r="K30">
        <v>1.5255053643390406</v>
      </c>
      <c r="L30" s="106"/>
      <c r="N30">
        <v>2.7828340096214776</v>
      </c>
      <c r="O30" t="s">
        <v>11</v>
      </c>
    </row>
    <row r="31" spans="4:15" x14ac:dyDescent="0.35">
      <c r="D31" s="93"/>
      <c r="E31" s="23">
        <v>7</v>
      </c>
      <c r="F31" s="23" t="s">
        <v>20</v>
      </c>
      <c r="G31" s="13">
        <v>203545611460</v>
      </c>
      <c r="H31" s="112"/>
      <c r="I31" s="115"/>
      <c r="J31" s="87"/>
      <c r="K31">
        <v>1.3051741599133819</v>
      </c>
      <c r="L31" s="106"/>
      <c r="N31">
        <v>3.6940584675862227</v>
      </c>
      <c r="O31" t="s">
        <v>12</v>
      </c>
    </row>
    <row r="32" spans="4:15" x14ac:dyDescent="0.35">
      <c r="D32" s="93"/>
      <c r="E32" s="23">
        <v>8</v>
      </c>
      <c r="F32" s="23" t="s">
        <v>21</v>
      </c>
      <c r="G32" s="24">
        <v>183165290444</v>
      </c>
      <c r="H32" s="112"/>
      <c r="I32" s="115"/>
      <c r="J32" s="87"/>
      <c r="K32">
        <v>1.678110445247005</v>
      </c>
      <c r="L32" s="106"/>
      <c r="N32">
        <v>4.673321963970519</v>
      </c>
      <c r="O32" t="s">
        <v>13</v>
      </c>
    </row>
    <row r="33" spans="4:15" ht="15" thickBot="1" x14ac:dyDescent="0.4">
      <c r="D33" s="94"/>
      <c r="E33" s="25">
        <v>9</v>
      </c>
      <c r="F33" s="25" t="s">
        <v>22</v>
      </c>
      <c r="G33" s="26">
        <v>65821533947</v>
      </c>
      <c r="H33" s="113"/>
      <c r="I33" s="116"/>
      <c r="J33" s="118"/>
      <c r="K33">
        <v>1.6961974840910736</v>
      </c>
      <c r="L33" s="91"/>
      <c r="N33">
        <v>4.360803443218126</v>
      </c>
      <c r="O33" t="s">
        <v>14</v>
      </c>
    </row>
    <row r="34" spans="4:15" ht="19" thickBot="1" x14ac:dyDescent="0.4">
      <c r="D34" s="27" t="s">
        <v>80</v>
      </c>
      <c r="E34" s="28">
        <v>1</v>
      </c>
      <c r="F34" s="28" t="s">
        <v>39</v>
      </c>
      <c r="G34" s="29">
        <v>286763190074</v>
      </c>
      <c r="H34" s="29">
        <v>286763190074</v>
      </c>
      <c r="I34" s="30">
        <v>9120</v>
      </c>
      <c r="J34" s="31">
        <f>I34/(H34/1000000000)</f>
        <v>31.803245031716099</v>
      </c>
      <c r="K34">
        <v>0.48373375731282459</v>
      </c>
      <c r="L34" s="32">
        <f>I34/((G34/1000000000/K34))</f>
        <v>15.38430321393245</v>
      </c>
      <c r="N34">
        <v>1.4514442350413346</v>
      </c>
      <c r="O34" t="s">
        <v>15</v>
      </c>
    </row>
    <row r="35" spans="4:15" x14ac:dyDescent="0.35">
      <c r="D35" s="92" t="s">
        <v>81</v>
      </c>
      <c r="E35" s="16">
        <v>1</v>
      </c>
      <c r="F35" s="16" t="s">
        <v>25</v>
      </c>
      <c r="G35" s="17">
        <v>266743806875</v>
      </c>
      <c r="H35" s="95">
        <f>SUM(G35:G39)</f>
        <v>1991041526174</v>
      </c>
      <c r="I35" s="98">
        <v>10490</v>
      </c>
      <c r="J35" s="103">
        <f>I35/(H35/1000000000)</f>
        <v>5.2685993044844528</v>
      </c>
      <c r="K35">
        <v>1.7762161798804943</v>
      </c>
      <c r="L35" s="90">
        <f>I35/((G35/1000000000/K35)+(G36/1000000000/K36)+(G37/1000000000/K37)+(G37/1000000000/K37)+(G38/1000000000/K38)+(G39/1000000000/K39))</f>
        <v>8.3725854738234222</v>
      </c>
      <c r="N35">
        <v>1.7001171791798892</v>
      </c>
      <c r="O35" t="s">
        <v>16</v>
      </c>
    </row>
    <row r="36" spans="4:15" x14ac:dyDescent="0.35">
      <c r="D36" s="93"/>
      <c r="E36" s="12">
        <v>2</v>
      </c>
      <c r="F36" s="12" t="s">
        <v>26</v>
      </c>
      <c r="G36" s="18">
        <v>716198135199</v>
      </c>
      <c r="H36" s="96"/>
      <c r="I36" s="86"/>
      <c r="J36" s="105"/>
      <c r="K36">
        <v>1.8545371702074713</v>
      </c>
      <c r="L36" s="106"/>
      <c r="N36">
        <v>1.5488744940911701</v>
      </c>
      <c r="O36" t="s">
        <v>17</v>
      </c>
    </row>
    <row r="37" spans="4:15" x14ac:dyDescent="0.35">
      <c r="D37" s="93"/>
      <c r="E37" s="12">
        <v>3</v>
      </c>
      <c r="F37" s="12" t="s">
        <v>27</v>
      </c>
      <c r="G37" s="18">
        <v>350698994773</v>
      </c>
      <c r="H37" s="96"/>
      <c r="I37" s="86"/>
      <c r="J37" s="105"/>
      <c r="K37">
        <v>1.8616996965531305</v>
      </c>
      <c r="L37" s="106"/>
      <c r="N37">
        <v>1.6062267695670203</v>
      </c>
      <c r="O37" t="s">
        <v>18</v>
      </c>
    </row>
    <row r="38" spans="4:15" x14ac:dyDescent="0.35">
      <c r="D38" s="93"/>
      <c r="E38" s="12">
        <v>4</v>
      </c>
      <c r="F38" s="12" t="s">
        <v>28</v>
      </c>
      <c r="G38" s="18">
        <v>269619527680</v>
      </c>
      <c r="H38" s="96"/>
      <c r="I38" s="86"/>
      <c r="J38" s="105"/>
      <c r="K38">
        <v>1.8679098040807529</v>
      </c>
      <c r="L38" s="106"/>
      <c r="N38">
        <v>1.5255053643390406</v>
      </c>
      <c r="O38" t="s">
        <v>19</v>
      </c>
    </row>
    <row r="39" spans="4:15" ht="15" thickBot="1" x14ac:dyDescent="0.4">
      <c r="D39" s="94"/>
      <c r="E39" s="33">
        <v>5</v>
      </c>
      <c r="F39" s="33" t="s">
        <v>29</v>
      </c>
      <c r="G39" s="21">
        <v>387781061647</v>
      </c>
      <c r="H39" s="97"/>
      <c r="I39" s="99"/>
      <c r="J39" s="104"/>
      <c r="K39">
        <v>1.9841243999256424</v>
      </c>
      <c r="L39" s="91"/>
      <c r="N39">
        <v>1.3051741599133819</v>
      </c>
      <c r="O39" t="s">
        <v>20</v>
      </c>
    </row>
    <row r="40" spans="4:15" x14ac:dyDescent="0.35">
      <c r="D40" s="92" t="s">
        <v>82</v>
      </c>
      <c r="E40" s="16">
        <v>1</v>
      </c>
      <c r="F40" s="16" t="s">
        <v>34</v>
      </c>
      <c r="G40" s="17">
        <v>1225711258147</v>
      </c>
      <c r="H40" s="107">
        <f>SUM(G40:G41)</f>
        <v>3799491209371</v>
      </c>
      <c r="I40" s="98">
        <v>9330</v>
      </c>
      <c r="J40" s="103">
        <f>I40/(H40/1000000000)</f>
        <v>2.4555919426760742</v>
      </c>
      <c r="K40">
        <v>4.6088087534303348</v>
      </c>
      <c r="L40" s="90">
        <f>I40/((G40/1000000000/K40)+(G41/1000000000/K41))</f>
        <v>10.10111182005371</v>
      </c>
      <c r="N40">
        <v>1.678110445247005</v>
      </c>
      <c r="O40" t="s">
        <v>21</v>
      </c>
    </row>
    <row r="41" spans="4:15" ht="15" thickBot="1" x14ac:dyDescent="0.4">
      <c r="D41" s="94"/>
      <c r="E41" s="33">
        <v>2</v>
      </c>
      <c r="F41" s="33" t="s">
        <v>35</v>
      </c>
      <c r="G41" s="21">
        <v>2573779951224</v>
      </c>
      <c r="H41" s="108"/>
      <c r="I41" s="99"/>
      <c r="J41" s="104"/>
      <c r="K41">
        <v>3.9132383627053136</v>
      </c>
      <c r="L41" s="91"/>
      <c r="N41">
        <v>1.6961974840910736</v>
      </c>
      <c r="O41" t="s">
        <v>22</v>
      </c>
    </row>
    <row r="42" spans="4:15" ht="19" thickBot="1" x14ac:dyDescent="0.4">
      <c r="D42" s="27" t="s">
        <v>83</v>
      </c>
      <c r="E42" s="28">
        <v>1</v>
      </c>
      <c r="F42" s="28" t="s">
        <v>47</v>
      </c>
      <c r="G42" s="29">
        <v>2870324786576</v>
      </c>
      <c r="H42" s="29">
        <v>2870324786576</v>
      </c>
      <c r="I42" s="30">
        <v>12100</v>
      </c>
      <c r="J42" s="31">
        <f>I42/(H42/1000000000)</f>
        <v>4.2155508173115299</v>
      </c>
      <c r="K42">
        <v>2.0867111941923193</v>
      </c>
      <c r="L42" s="32">
        <f>I42/((G42/1000000000/K42))</f>
        <v>8.7966370801705516</v>
      </c>
      <c r="N42">
        <v>1.5023962341626544</v>
      </c>
      <c r="O42" t="s">
        <v>23</v>
      </c>
    </row>
    <row r="43" spans="4:15" ht="19" thickBot="1" x14ac:dyDescent="0.4">
      <c r="D43" s="27" t="s">
        <v>84</v>
      </c>
      <c r="E43" s="28">
        <v>1</v>
      </c>
      <c r="F43" s="28" t="s">
        <v>38</v>
      </c>
      <c r="G43" s="29">
        <v>1228470882964</v>
      </c>
      <c r="H43" s="29">
        <v>1228470882964</v>
      </c>
      <c r="I43" s="30">
        <v>20720</v>
      </c>
      <c r="J43" s="31">
        <f>I43/(H43/1000000000)</f>
        <v>16.866496623841584</v>
      </c>
      <c r="K43">
        <v>1.2236197491022942</v>
      </c>
      <c r="L43" s="32">
        <f>I43/((G43/1000000000/K43))</f>
        <v>20.638178367099734</v>
      </c>
      <c r="N43">
        <v>2.5650895030719432</v>
      </c>
      <c r="O43" t="s">
        <v>24</v>
      </c>
    </row>
    <row r="44" spans="4:15" x14ac:dyDescent="0.35">
      <c r="D44" s="92" t="s">
        <v>85</v>
      </c>
      <c r="E44" s="16">
        <v>1</v>
      </c>
      <c r="F44" s="16" t="s">
        <v>31</v>
      </c>
      <c r="G44" s="17">
        <v>598424479704</v>
      </c>
      <c r="H44" s="95">
        <f>SUM(G44:G46)</f>
        <v>5665833559406</v>
      </c>
      <c r="I44" s="98">
        <v>22130</v>
      </c>
      <c r="J44" s="100">
        <f>I44/(H44/1000000000)</f>
        <v>3.9058683542267851</v>
      </c>
      <c r="K44">
        <v>2.9600851668218819</v>
      </c>
      <c r="L44" s="88">
        <f>I44/((G44/1000000000/K44)+(G45/1000000000/K45)+(G46/1000000000/K46))</f>
        <v>13.984453530206274</v>
      </c>
      <c r="N44">
        <v>1.7762161798804943</v>
      </c>
      <c r="O44" t="s">
        <v>25</v>
      </c>
    </row>
    <row r="45" spans="4:15" x14ac:dyDescent="0.35">
      <c r="D45" s="93"/>
      <c r="E45" s="19">
        <v>2</v>
      </c>
      <c r="F45" s="19" t="s">
        <v>32</v>
      </c>
      <c r="G45" s="18">
        <v>499395511962</v>
      </c>
      <c r="H45" s="96"/>
      <c r="I45" s="86"/>
      <c r="J45" s="101"/>
      <c r="K45">
        <v>3.4829548570266664</v>
      </c>
      <c r="L45" s="89"/>
      <c r="N45">
        <v>1.8545371702074713</v>
      </c>
      <c r="O45" t="s">
        <v>26</v>
      </c>
    </row>
    <row r="46" spans="4:15" ht="15" thickBot="1" x14ac:dyDescent="0.4">
      <c r="D46" s="94"/>
      <c r="E46" s="36">
        <v>3</v>
      </c>
      <c r="F46" s="36" t="s">
        <v>33</v>
      </c>
      <c r="G46" s="21">
        <v>4568013567740</v>
      </c>
      <c r="H46" s="97"/>
      <c r="I46" s="99"/>
      <c r="J46" s="102"/>
      <c r="K46">
        <v>3.693042342366573</v>
      </c>
      <c r="L46" s="89"/>
      <c r="N46">
        <v>1.8616996965531305</v>
      </c>
      <c r="O46" t="s">
        <v>27</v>
      </c>
    </row>
    <row r="47" spans="4:15" ht="19" thickBot="1" x14ac:dyDescent="0.4">
      <c r="D47" s="27" t="s">
        <v>86</v>
      </c>
      <c r="E47" s="28">
        <v>1</v>
      </c>
      <c r="F47" s="28" t="s">
        <v>42</v>
      </c>
      <c r="G47" s="29">
        <v>596700550884</v>
      </c>
      <c r="H47" s="29">
        <v>596700550884</v>
      </c>
      <c r="I47" s="30">
        <v>6250</v>
      </c>
      <c r="J47" s="31">
        <f>I47/(H47/1000000000)</f>
        <v>10.474265510130248</v>
      </c>
      <c r="K47">
        <v>0.88413652089288386</v>
      </c>
      <c r="L47" s="32">
        <f>I47/((G47/1000000000/K47))</f>
        <v>9.2606806670348849</v>
      </c>
      <c r="N47">
        <v>1.8679098040807529</v>
      </c>
      <c r="O47" t="s">
        <v>28</v>
      </c>
    </row>
    <row r="48" spans="4:15" x14ac:dyDescent="0.35">
      <c r="D48" s="92" t="s">
        <v>87</v>
      </c>
      <c r="E48" s="16">
        <v>1</v>
      </c>
      <c r="F48" s="16" t="s">
        <v>1</v>
      </c>
      <c r="G48" s="17">
        <v>719326249157</v>
      </c>
      <c r="H48" s="95">
        <f>SUM(G48:G49)</f>
        <v>1065237477766</v>
      </c>
      <c r="I48" s="98">
        <v>7020</v>
      </c>
      <c r="J48" s="103">
        <f>I48/(H48/1000000000)</f>
        <v>6.5900798146177113</v>
      </c>
      <c r="K48">
        <v>1.2890224359182412</v>
      </c>
      <c r="L48" s="90">
        <f>I48/((G48/1000000000/K48)+(G49/1000000000/K49))</f>
        <v>8.1188783884607982</v>
      </c>
      <c r="N48">
        <v>1.9841243999256424</v>
      </c>
      <c r="O48" t="s">
        <v>29</v>
      </c>
    </row>
    <row r="49" spans="4:15" ht="15" thickBot="1" x14ac:dyDescent="0.4">
      <c r="D49" s="94"/>
      <c r="E49" s="33">
        <v>2</v>
      </c>
      <c r="F49" s="33" t="s">
        <v>0</v>
      </c>
      <c r="G49" s="21">
        <v>345911228609</v>
      </c>
      <c r="H49" s="97"/>
      <c r="I49" s="99"/>
      <c r="J49" s="104"/>
      <c r="K49">
        <v>1.1281749996615333</v>
      </c>
      <c r="L49" s="91"/>
      <c r="N49">
        <v>2.2053874577465922</v>
      </c>
      <c r="O49" t="s">
        <v>30</v>
      </c>
    </row>
    <row r="50" spans="4:15" ht="19" thickBot="1" x14ac:dyDescent="0.4">
      <c r="D50" s="37" t="s">
        <v>88</v>
      </c>
      <c r="E50" s="38">
        <v>1</v>
      </c>
      <c r="F50" s="38" t="s">
        <v>53</v>
      </c>
      <c r="G50" s="39">
        <v>1012616257524</v>
      </c>
      <c r="H50" s="39">
        <v>1012616257524</v>
      </c>
      <c r="I50" s="40">
        <v>6900</v>
      </c>
      <c r="J50" s="41">
        <f>I50/(H50/1000000000)</f>
        <v>6.8140324123094214</v>
      </c>
      <c r="K50">
        <v>1.8256908311477404</v>
      </c>
      <c r="L50" s="32">
        <f>I50/((G50/1000000000/K50))</f>
        <v>12.440316498296831</v>
      </c>
      <c r="N50">
        <v>2.9600851668218819</v>
      </c>
      <c r="O50" t="s">
        <v>31</v>
      </c>
    </row>
    <row r="51" spans="4:15" ht="18.5" x14ac:dyDescent="0.45">
      <c r="D51" s="42" t="s">
        <v>89</v>
      </c>
      <c r="E51" s="80"/>
      <c r="F51" s="81"/>
      <c r="G51" s="81"/>
      <c r="H51" s="81"/>
      <c r="I51" s="81"/>
      <c r="J51" s="81"/>
      <c r="K51" s="82"/>
      <c r="L51" s="43">
        <f>GEOMEAN(L16:L50)</f>
        <v>10.246905155999679</v>
      </c>
      <c r="N51">
        <v>3.4829548570266664</v>
      </c>
      <c r="O51" t="s">
        <v>32</v>
      </c>
    </row>
    <row r="52" spans="4:15" ht="21.5" thickBot="1" x14ac:dyDescent="0.55000000000000004">
      <c r="D52" s="44" t="s">
        <v>90</v>
      </c>
      <c r="E52" s="83"/>
      <c r="F52" s="83"/>
      <c r="G52" s="83"/>
      <c r="H52" s="83"/>
      <c r="I52" s="83"/>
      <c r="J52" s="83"/>
      <c r="K52" s="83"/>
      <c r="L52" s="83"/>
      <c r="N52">
        <v>3.693042342366573</v>
      </c>
      <c r="O52" t="s">
        <v>33</v>
      </c>
    </row>
    <row r="53" spans="4:15" ht="19" thickBot="1" x14ac:dyDescent="0.4">
      <c r="D53" s="45" t="s">
        <v>91</v>
      </c>
      <c r="E53" s="12">
        <v>1</v>
      </c>
      <c r="F53" s="12" t="s">
        <v>2</v>
      </c>
      <c r="G53" s="18">
        <v>1662419839883</v>
      </c>
      <c r="H53" s="18">
        <v>1662419839883</v>
      </c>
      <c r="I53" s="46">
        <v>13590</v>
      </c>
      <c r="J53" s="47">
        <f>I53/(H53/1000000000)</f>
        <v>8.1748302528418186</v>
      </c>
      <c r="K53">
        <v>3.0643021901596179</v>
      </c>
      <c r="L53" s="32">
        <f>I53/((G53/1000000000/K53))</f>
        <v>25.05015024796629</v>
      </c>
      <c r="N53">
        <v>4.6088087534303348</v>
      </c>
      <c r="O53" t="s">
        <v>34</v>
      </c>
    </row>
    <row r="54" spans="4:15" x14ac:dyDescent="0.35">
      <c r="D54" s="84" t="s">
        <v>92</v>
      </c>
      <c r="E54" s="12">
        <v>1</v>
      </c>
      <c r="F54" s="12" t="s">
        <v>12</v>
      </c>
      <c r="G54" s="18">
        <v>1368261277380</v>
      </c>
      <c r="H54" s="85">
        <f>SUM(G54:G56)</f>
        <v>6812176292745</v>
      </c>
      <c r="I54" s="86">
        <v>19580</v>
      </c>
      <c r="J54" s="87">
        <f>I54/(H54/1000000000)</f>
        <v>2.874265015844172</v>
      </c>
      <c r="K54">
        <v>3.6940584675862227</v>
      </c>
      <c r="L54" s="88">
        <f>I54/((G54/1000000000/K54)+(G55/1000000000/K55)+(G56/1000000000/K56))</f>
        <v>12.223027886649039</v>
      </c>
      <c r="N54">
        <v>3.9132383627053136</v>
      </c>
      <c r="O54" t="s">
        <v>35</v>
      </c>
    </row>
    <row r="55" spans="4:15" x14ac:dyDescent="0.35">
      <c r="D55" s="84"/>
      <c r="E55" s="12">
        <v>2</v>
      </c>
      <c r="F55" s="12" t="s">
        <v>13</v>
      </c>
      <c r="G55" s="18">
        <v>1100427239527</v>
      </c>
      <c r="H55" s="85"/>
      <c r="I55" s="86"/>
      <c r="J55" s="87"/>
      <c r="K55">
        <v>4.673321963970519</v>
      </c>
      <c r="L55" s="89"/>
      <c r="N55">
        <v>2.1650570550294521</v>
      </c>
      <c r="O55" t="s">
        <v>36</v>
      </c>
    </row>
    <row r="56" spans="4:15" ht="15" thickBot="1" x14ac:dyDescent="0.4">
      <c r="D56" s="84"/>
      <c r="E56" s="19">
        <v>3</v>
      </c>
      <c r="F56" s="19" t="s">
        <v>14</v>
      </c>
      <c r="G56" s="18">
        <v>4343487775838</v>
      </c>
      <c r="H56" s="85"/>
      <c r="I56" s="86"/>
      <c r="J56" s="87"/>
      <c r="K56">
        <v>4.360803443218126</v>
      </c>
      <c r="L56" s="89"/>
      <c r="N56">
        <v>2.5052746610534391</v>
      </c>
      <c r="O56" t="s">
        <v>37</v>
      </c>
    </row>
    <row r="57" spans="4:15" ht="19" thickBot="1" x14ac:dyDescent="0.4">
      <c r="D57" s="45" t="s">
        <v>93</v>
      </c>
      <c r="E57" s="12">
        <v>1</v>
      </c>
      <c r="F57" s="50" t="s">
        <v>40</v>
      </c>
      <c r="G57" s="18">
        <v>904639118622</v>
      </c>
      <c r="H57" s="18">
        <v>904639118622</v>
      </c>
      <c r="I57" s="51">
        <v>9180</v>
      </c>
      <c r="J57" s="47">
        <f>I57/(H57/1000000000)</f>
        <v>10.147692942997558</v>
      </c>
      <c r="K57">
        <v>1.3437571468445466</v>
      </c>
      <c r="L57" s="32">
        <f>I57/((G57/1000000000/K57))</f>
        <v>13.636034916136939</v>
      </c>
      <c r="N57">
        <v>1.2236197491022942</v>
      </c>
      <c r="O57" t="s">
        <v>38</v>
      </c>
    </row>
    <row r="58" spans="4:15" ht="19" thickBot="1" x14ac:dyDescent="0.4">
      <c r="D58" s="45" t="s">
        <v>94</v>
      </c>
      <c r="E58" s="12">
        <v>1</v>
      </c>
      <c r="F58" s="12" t="s">
        <v>54</v>
      </c>
      <c r="G58" s="18">
        <v>1550802777157</v>
      </c>
      <c r="H58" s="18">
        <v>1550802777157</v>
      </c>
      <c r="I58" s="51">
        <v>9100</v>
      </c>
      <c r="J58" s="47">
        <f t="shared" ref="J58:J64" si="0">I58/(H58/1000000000)</f>
        <v>5.8679286199645073</v>
      </c>
      <c r="K58">
        <v>2.266205733784961</v>
      </c>
      <c r="L58" s="32">
        <f t="shared" ref="L58:L63" si="1">I58/((G58/1000000000/K58))</f>
        <v>13.297933484004439</v>
      </c>
      <c r="N58">
        <v>0.48373375731282459</v>
      </c>
      <c r="O58" t="s">
        <v>39</v>
      </c>
    </row>
    <row r="59" spans="4:15" ht="19" thickBot="1" x14ac:dyDescent="0.4">
      <c r="D59" s="45" t="s">
        <v>95</v>
      </c>
      <c r="E59" s="12">
        <v>1</v>
      </c>
      <c r="F59" s="12" t="s">
        <v>30</v>
      </c>
      <c r="G59" s="18">
        <v>1503904010927</v>
      </c>
      <c r="H59" s="18">
        <v>1503904010927</v>
      </c>
      <c r="I59" s="51">
        <v>7140</v>
      </c>
      <c r="J59" s="47">
        <f t="shared" si="0"/>
        <v>4.7476434321090313</v>
      </c>
      <c r="K59">
        <v>2.2053874577465922</v>
      </c>
      <c r="L59" s="32">
        <f t="shared" si="1"/>
        <v>10.470393279026242</v>
      </c>
      <c r="N59">
        <v>1.3437571468445466</v>
      </c>
      <c r="O59" t="s">
        <v>40</v>
      </c>
    </row>
    <row r="60" spans="4:15" ht="19" thickBot="1" x14ac:dyDescent="0.4">
      <c r="D60" s="45" t="s">
        <v>96</v>
      </c>
      <c r="E60" s="12">
        <v>1</v>
      </c>
      <c r="F60" s="12" t="s">
        <v>9</v>
      </c>
      <c r="G60" s="18">
        <v>3222499431329</v>
      </c>
      <c r="H60" s="18">
        <v>3222499431329</v>
      </c>
      <c r="I60" s="51">
        <v>11950</v>
      </c>
      <c r="J60" s="47">
        <f t="shared" si="0"/>
        <v>3.7083016629336276</v>
      </c>
      <c r="K60">
        <v>2.8216804475892783</v>
      </c>
      <c r="L60" s="32">
        <f t="shared" si="1"/>
        <v>10.463642296062625</v>
      </c>
      <c r="N60">
        <v>2.7345613673417701</v>
      </c>
      <c r="O60" t="s">
        <v>41</v>
      </c>
    </row>
    <row r="61" spans="4:15" ht="19" thickBot="1" x14ac:dyDescent="0.4">
      <c r="D61" s="45" t="s">
        <v>97</v>
      </c>
      <c r="E61" s="12">
        <v>1</v>
      </c>
      <c r="F61" s="12" t="s">
        <v>37</v>
      </c>
      <c r="G61" s="18">
        <v>1869881307149</v>
      </c>
      <c r="H61" s="18">
        <v>1869881307149</v>
      </c>
      <c r="I61" s="51">
        <v>9400</v>
      </c>
      <c r="J61" s="47">
        <f t="shared" si="0"/>
        <v>5.0270570458464769</v>
      </c>
      <c r="K61">
        <v>2.5052746610534391</v>
      </c>
      <c r="L61" s="32">
        <f t="shared" si="1"/>
        <v>12.594158636629336</v>
      </c>
      <c r="N61">
        <v>0.88413652089288386</v>
      </c>
      <c r="O61" t="s">
        <v>42</v>
      </c>
    </row>
    <row r="62" spans="4:15" ht="19" thickBot="1" x14ac:dyDescent="0.4">
      <c r="D62" s="45" t="s">
        <v>98</v>
      </c>
      <c r="E62" s="12">
        <v>1</v>
      </c>
      <c r="F62" s="12" t="s">
        <v>41</v>
      </c>
      <c r="G62" s="18">
        <v>1763396848950</v>
      </c>
      <c r="H62" s="18">
        <v>1763396848950</v>
      </c>
      <c r="I62" s="51">
        <v>8020</v>
      </c>
      <c r="J62" s="47">
        <f t="shared" si="0"/>
        <v>4.5480403374744842</v>
      </c>
      <c r="K62">
        <v>2.7345613673417701</v>
      </c>
      <c r="L62" s="32">
        <f t="shared" si="1"/>
        <v>12.43689540396975</v>
      </c>
      <c r="N62">
        <v>1.8008274373866839</v>
      </c>
      <c r="O62" t="s">
        <v>43</v>
      </c>
    </row>
    <row r="63" spans="4:15" ht="19" thickBot="1" x14ac:dyDescent="0.4">
      <c r="D63" s="45" t="s">
        <v>99</v>
      </c>
      <c r="E63" s="12">
        <v>1</v>
      </c>
      <c r="F63" s="12" t="s">
        <v>11</v>
      </c>
      <c r="G63" s="18">
        <v>2044260845958</v>
      </c>
      <c r="H63" s="18">
        <v>2044260845958</v>
      </c>
      <c r="I63" s="51">
        <v>11440</v>
      </c>
      <c r="J63" s="47">
        <f t="shared" si="0"/>
        <v>5.5961547287958178</v>
      </c>
      <c r="K63">
        <v>2.7828340096214776</v>
      </c>
      <c r="L63" s="32">
        <f t="shared" si="1"/>
        <v>15.573169702397058</v>
      </c>
      <c r="N63">
        <v>2.6425533165706425</v>
      </c>
      <c r="O63" t="s">
        <v>44</v>
      </c>
    </row>
    <row r="64" spans="4:15" x14ac:dyDescent="0.35">
      <c r="D64" s="84" t="s">
        <v>100</v>
      </c>
      <c r="E64" s="52">
        <v>1</v>
      </c>
      <c r="F64" s="19" t="s">
        <v>48</v>
      </c>
      <c r="G64" s="18">
        <v>350868254623</v>
      </c>
      <c r="H64" s="85">
        <f>SUM(G64:G65)</f>
        <v>702207404631</v>
      </c>
      <c r="I64" s="83">
        <v>8340</v>
      </c>
      <c r="J64" s="87">
        <f t="shared" si="0"/>
        <v>11.876832891533736</v>
      </c>
      <c r="K64">
        <v>1.1048716375125265</v>
      </c>
      <c r="L64" s="90">
        <f>I64/((G64/1000000000/K64)+(G65/1000000000/K65))</f>
        <v>15.7695345972599</v>
      </c>
      <c r="N64">
        <v>2.1617550007492472</v>
      </c>
      <c r="O64" t="s">
        <v>45</v>
      </c>
    </row>
    <row r="65" spans="1:15" ht="15" thickBot="1" x14ac:dyDescent="0.4">
      <c r="D65" s="84"/>
      <c r="E65" s="53">
        <v>2</v>
      </c>
      <c r="F65" s="12" t="s">
        <v>49</v>
      </c>
      <c r="G65" s="18">
        <v>351339150008</v>
      </c>
      <c r="H65" s="85"/>
      <c r="I65" s="83"/>
      <c r="J65" s="87"/>
      <c r="K65">
        <v>1.6627256712818133</v>
      </c>
      <c r="L65" s="91"/>
      <c r="N65">
        <v>2.2734067836760796</v>
      </c>
      <c r="O65" t="s">
        <v>46</v>
      </c>
    </row>
    <row r="66" spans="1:15" ht="19" thickBot="1" x14ac:dyDescent="0.4">
      <c r="D66" s="45" t="s">
        <v>101</v>
      </c>
      <c r="E66" s="12">
        <v>1</v>
      </c>
      <c r="F66" s="12" t="s">
        <v>46</v>
      </c>
      <c r="G66" s="18">
        <v>1192880148868</v>
      </c>
      <c r="H66" s="18">
        <v>1192880148868</v>
      </c>
      <c r="I66" s="51">
        <v>5320</v>
      </c>
      <c r="J66" s="47">
        <f t="shared" ref="J66:J72" si="2">I66/(H66/1000000000)</f>
        <v>4.4597942258059087</v>
      </c>
      <c r="K66">
        <v>2.2734067836760796</v>
      </c>
      <c r="L66" s="32">
        <f t="shared" ref="L66:L72" si="3">I66/((G66/1000000000/K66))</f>
        <v>10.138926446746563</v>
      </c>
      <c r="N66">
        <v>2.0867111941923193</v>
      </c>
      <c r="O66" t="s">
        <v>47</v>
      </c>
    </row>
    <row r="67" spans="1:15" ht="19" thickBot="1" x14ac:dyDescent="0.4">
      <c r="D67" s="45" t="s">
        <v>102</v>
      </c>
      <c r="E67" s="12">
        <v>1</v>
      </c>
      <c r="F67" s="12" t="s">
        <v>10</v>
      </c>
      <c r="G67" s="18">
        <v>5939693812661</v>
      </c>
      <c r="H67" s="18">
        <v>5939693812661</v>
      </c>
      <c r="I67" s="51">
        <v>8250</v>
      </c>
      <c r="J67" s="47">
        <f t="shared" si="2"/>
        <v>1.3889604852045354</v>
      </c>
      <c r="K67">
        <v>3.9407219681198682</v>
      </c>
      <c r="L67" s="32">
        <f t="shared" si="3"/>
        <v>5.4735070968959443</v>
      </c>
      <c r="N67">
        <v>1.1048716375125265</v>
      </c>
      <c r="O67" t="s">
        <v>48</v>
      </c>
    </row>
    <row r="68" spans="1:15" ht="19" thickBot="1" x14ac:dyDescent="0.4">
      <c r="D68" s="45" t="s">
        <v>103</v>
      </c>
      <c r="E68" s="12">
        <v>1</v>
      </c>
      <c r="F68" s="12" t="s">
        <v>24</v>
      </c>
      <c r="G68" s="18">
        <v>1634221311168</v>
      </c>
      <c r="H68" s="18">
        <v>1634221311168</v>
      </c>
      <c r="I68" s="51">
        <v>10610</v>
      </c>
      <c r="J68" s="47">
        <f t="shared" si="2"/>
        <v>6.492388715954811</v>
      </c>
      <c r="K68">
        <v>2.5650895030719432</v>
      </c>
      <c r="L68" s="32">
        <f t="shared" si="3"/>
        <v>16.653558145158417</v>
      </c>
      <c r="N68">
        <v>1.6627256712818133</v>
      </c>
      <c r="O68" t="s">
        <v>49</v>
      </c>
    </row>
    <row r="69" spans="1:15" ht="19" thickBot="1" x14ac:dyDescent="0.4">
      <c r="A69" s="3"/>
      <c r="B69" s="3"/>
      <c r="C69" s="3"/>
      <c r="D69" s="45" t="s">
        <v>104</v>
      </c>
      <c r="E69" s="12">
        <v>1</v>
      </c>
      <c r="F69" s="12" t="s">
        <v>51</v>
      </c>
      <c r="G69" s="18">
        <v>2364810921309</v>
      </c>
      <c r="H69" s="18">
        <v>2364810921309</v>
      </c>
      <c r="I69" s="51">
        <v>9840</v>
      </c>
      <c r="J69" s="47">
        <f t="shared" si="2"/>
        <v>4.1610092000730603</v>
      </c>
      <c r="K69">
        <v>2.4585355744873612</v>
      </c>
      <c r="L69" s="32">
        <f t="shared" si="3"/>
        <v>10.229989144148817</v>
      </c>
      <c r="N69">
        <v>3.0906915701769226</v>
      </c>
      <c r="O69" t="s">
        <v>50</v>
      </c>
    </row>
    <row r="70" spans="1:15" ht="19" thickBot="1" x14ac:dyDescent="0.4">
      <c r="A70" s="3"/>
      <c r="B70" s="3"/>
      <c r="C70" s="3"/>
      <c r="D70" s="45" t="s">
        <v>105</v>
      </c>
      <c r="E70" s="12">
        <v>1</v>
      </c>
      <c r="F70" s="12" t="s">
        <v>36</v>
      </c>
      <c r="G70" s="18">
        <v>1028842640046</v>
      </c>
      <c r="H70" s="18">
        <v>1028842640046</v>
      </c>
      <c r="I70" s="51">
        <v>13740</v>
      </c>
      <c r="J70" s="47">
        <f t="shared" si="2"/>
        <v>13.354811965594347</v>
      </c>
      <c r="K70">
        <v>2.1650570550294521</v>
      </c>
      <c r="L70" s="32">
        <f t="shared" si="3"/>
        <v>28.913929864701785</v>
      </c>
      <c r="N70">
        <v>2.4585355744873612</v>
      </c>
      <c r="O70" t="s">
        <v>51</v>
      </c>
    </row>
    <row r="71" spans="1:15" ht="19" thickBot="1" x14ac:dyDescent="0.4">
      <c r="A71" s="3"/>
      <c r="B71" s="3"/>
      <c r="C71" s="3"/>
      <c r="D71" s="45" t="s">
        <v>106</v>
      </c>
      <c r="E71" s="12">
        <v>1</v>
      </c>
      <c r="F71" s="12" t="s">
        <v>52</v>
      </c>
      <c r="G71" s="18">
        <v>3028162666892</v>
      </c>
      <c r="H71" s="18">
        <v>3028162666892</v>
      </c>
      <c r="I71" s="51">
        <v>11170</v>
      </c>
      <c r="J71" s="47">
        <f t="shared" si="2"/>
        <v>3.6887054061281646</v>
      </c>
      <c r="K71">
        <v>3.3194560949842806</v>
      </c>
      <c r="L71" s="32">
        <f t="shared" si="3"/>
        <v>12.244495642973602</v>
      </c>
      <c r="N71">
        <v>3.3194560949842806</v>
      </c>
      <c r="O71" t="s">
        <v>52</v>
      </c>
    </row>
    <row r="72" spans="1:15" ht="19" thickBot="1" x14ac:dyDescent="0.4">
      <c r="A72" s="3"/>
      <c r="B72" s="3"/>
      <c r="C72" s="3"/>
      <c r="D72" s="45" t="s">
        <v>107</v>
      </c>
      <c r="E72" s="12">
        <v>1</v>
      </c>
      <c r="F72" s="12" t="s">
        <v>50</v>
      </c>
      <c r="G72" s="18">
        <v>3462434706428</v>
      </c>
      <c r="H72" s="18">
        <v>3462434706428</v>
      </c>
      <c r="I72" s="51">
        <v>19490</v>
      </c>
      <c r="J72" s="47">
        <f t="shared" si="2"/>
        <v>5.6289870142004039</v>
      </c>
      <c r="K72">
        <v>3.0906915701769226</v>
      </c>
      <c r="L72" s="32">
        <f t="shared" si="3"/>
        <v>17.397462713424552</v>
      </c>
      <c r="N72">
        <v>1.8256908311477404</v>
      </c>
      <c r="O72" t="s">
        <v>53</v>
      </c>
    </row>
    <row r="73" spans="1:15" ht="18.5" x14ac:dyDescent="0.45">
      <c r="A73" s="3"/>
      <c r="B73" s="3"/>
      <c r="C73" s="3"/>
      <c r="D73" s="42" t="s">
        <v>89</v>
      </c>
      <c r="E73" s="77"/>
      <c r="F73" s="78"/>
      <c r="G73" s="78"/>
      <c r="H73" s="78"/>
      <c r="I73" s="78"/>
      <c r="J73" s="78"/>
      <c r="K73" s="79"/>
      <c r="L73" s="54">
        <f>GEOMEAN(L53:L72)</f>
        <v>13.352127708539999</v>
      </c>
      <c r="N73">
        <v>2.266205733784961</v>
      </c>
      <c r="O73" t="s">
        <v>54</v>
      </c>
    </row>
    <row r="74" spans="1:15" x14ac:dyDescent="0.35">
      <c r="A74" s="3"/>
      <c r="B74" s="3"/>
      <c r="C74" s="3"/>
    </row>
    <row r="75" spans="1:15" x14ac:dyDescent="0.35">
      <c r="A75" s="3"/>
      <c r="B75" s="3"/>
      <c r="C75" s="3"/>
    </row>
    <row r="76" spans="1:15" x14ac:dyDescent="0.35">
      <c r="A76" s="3"/>
      <c r="B76" s="3"/>
      <c r="C76" s="3"/>
    </row>
    <row r="78" spans="1:15" x14ac:dyDescent="0.35">
      <c r="A78" s="3"/>
      <c r="B78" s="3"/>
      <c r="C78" s="3"/>
      <c r="D78" s="55" t="s">
        <v>108</v>
      </c>
    </row>
    <row r="79" spans="1:15" x14ac:dyDescent="0.35">
      <c r="D79" t="s">
        <v>109</v>
      </c>
    </row>
    <row r="80" spans="1:15" x14ac:dyDescent="0.35">
      <c r="D80" t="s">
        <v>110</v>
      </c>
    </row>
  </sheetData>
  <mergeCells count="50">
    <mergeCell ref="D11:F11"/>
    <mergeCell ref="E15:L15"/>
    <mergeCell ref="D16:D18"/>
    <mergeCell ref="H16:H18"/>
    <mergeCell ref="I16:I18"/>
    <mergeCell ref="J16:J18"/>
    <mergeCell ref="L16:L18"/>
    <mergeCell ref="D25:D33"/>
    <mergeCell ref="H25:H33"/>
    <mergeCell ref="I25:I33"/>
    <mergeCell ref="J25:J33"/>
    <mergeCell ref="L25:L33"/>
    <mergeCell ref="D19:D24"/>
    <mergeCell ref="H19:H24"/>
    <mergeCell ref="I19:I24"/>
    <mergeCell ref="J19:J24"/>
    <mergeCell ref="L19:L24"/>
    <mergeCell ref="D40:D41"/>
    <mergeCell ref="H40:H41"/>
    <mergeCell ref="I40:I41"/>
    <mergeCell ref="J40:J41"/>
    <mergeCell ref="L40:L41"/>
    <mergeCell ref="D35:D39"/>
    <mergeCell ref="H35:H39"/>
    <mergeCell ref="I35:I39"/>
    <mergeCell ref="J35:J39"/>
    <mergeCell ref="L35:L39"/>
    <mergeCell ref="D48:D49"/>
    <mergeCell ref="H48:H49"/>
    <mergeCell ref="I48:I49"/>
    <mergeCell ref="J48:J49"/>
    <mergeCell ref="L48:L49"/>
    <mergeCell ref="D44:D46"/>
    <mergeCell ref="H44:H46"/>
    <mergeCell ref="I44:I46"/>
    <mergeCell ref="J44:J46"/>
    <mergeCell ref="L44:L46"/>
    <mergeCell ref="E73:K73"/>
    <mergeCell ref="E51:K51"/>
    <mergeCell ref="E52:L52"/>
    <mergeCell ref="D54:D56"/>
    <mergeCell ref="H54:H56"/>
    <mergeCell ref="I54:I56"/>
    <mergeCell ref="J54:J56"/>
    <mergeCell ref="L54:L56"/>
    <mergeCell ref="D64:D65"/>
    <mergeCell ref="H64:H65"/>
    <mergeCell ref="I64:I65"/>
    <mergeCell ref="J64:J65"/>
    <mergeCell ref="L64:L6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5DA2-0D94-458E-9845-02C060427324}">
  <sheetPr codeName="Sheet6"/>
  <dimension ref="A1:O80"/>
  <sheetViews>
    <sheetView topLeftCell="A40" workbookViewId="0">
      <selection activeCell="L74" sqref="L74"/>
    </sheetView>
  </sheetViews>
  <sheetFormatPr defaultRowHeight="14.5" x14ac:dyDescent="0.35"/>
  <cols>
    <col min="4" max="4" width="18.90625" customWidth="1"/>
    <col min="5" max="5" width="19.90625" customWidth="1"/>
    <col min="6" max="6" width="27.1796875" customWidth="1"/>
    <col min="7" max="7" width="32.1796875" customWidth="1"/>
    <col min="8" max="8" width="26.6328125" customWidth="1"/>
    <col min="11" max="11" width="22.81640625" customWidth="1"/>
  </cols>
  <sheetData>
    <row r="1" spans="4:13" x14ac:dyDescent="0.35">
      <c r="G1" s="1"/>
      <c r="H1" s="1"/>
      <c r="I1" s="2"/>
      <c r="J1" s="3"/>
    </row>
    <row r="2" spans="4:13" x14ac:dyDescent="0.35">
      <c r="G2" s="1"/>
      <c r="H2" s="1"/>
      <c r="I2" s="2"/>
      <c r="J2" s="3"/>
    </row>
    <row r="3" spans="4:13" x14ac:dyDescent="0.35">
      <c r="G3" s="1"/>
      <c r="H3" s="1"/>
      <c r="I3" s="2"/>
      <c r="J3" s="3"/>
    </row>
    <row r="4" spans="4:13" x14ac:dyDescent="0.35">
      <c r="G4" s="1"/>
      <c r="H4" s="1"/>
      <c r="I4" s="2"/>
      <c r="J4" s="3"/>
    </row>
    <row r="5" spans="4:13" x14ac:dyDescent="0.35">
      <c r="G5" s="1"/>
      <c r="H5" s="1"/>
      <c r="I5" s="2"/>
      <c r="J5" s="3"/>
    </row>
    <row r="6" spans="4:13" x14ac:dyDescent="0.35">
      <c r="G6" s="1"/>
      <c r="H6" s="1"/>
      <c r="I6" s="2"/>
      <c r="J6" s="3"/>
    </row>
    <row r="7" spans="4:13" x14ac:dyDescent="0.35">
      <c r="G7" s="1"/>
      <c r="H7" s="1"/>
      <c r="I7" s="2"/>
      <c r="J7" s="3"/>
    </row>
    <row r="8" spans="4:13" x14ac:dyDescent="0.35">
      <c r="G8" s="1"/>
      <c r="H8" s="1"/>
      <c r="I8" s="2"/>
      <c r="J8" s="3"/>
    </row>
    <row r="9" spans="4:13" x14ac:dyDescent="0.35">
      <c r="G9" s="1"/>
      <c r="H9" s="1"/>
      <c r="I9" s="2"/>
      <c r="J9" s="3"/>
    </row>
    <row r="10" spans="4:13" x14ac:dyDescent="0.35">
      <c r="G10" s="1"/>
      <c r="H10" s="1"/>
      <c r="I10" s="2"/>
      <c r="J10" s="3"/>
    </row>
    <row r="11" spans="4:13" ht="21" x14ac:dyDescent="0.5">
      <c r="D11" s="119" t="s">
        <v>60</v>
      </c>
      <c r="E11" s="119"/>
      <c r="F11" s="119"/>
      <c r="G11" s="1"/>
      <c r="H11" s="1"/>
      <c r="I11" s="2"/>
      <c r="J11" s="3"/>
    </row>
    <row r="12" spans="4:13" x14ac:dyDescent="0.35">
      <c r="G12" s="1"/>
      <c r="H12" s="1"/>
      <c r="I12" s="2"/>
      <c r="J12" s="3"/>
    </row>
    <row r="13" spans="4:13" x14ac:dyDescent="0.35">
      <c r="G13" s="1"/>
      <c r="H13" s="1"/>
      <c r="I13" s="2"/>
      <c r="J13" s="3"/>
    </row>
    <row r="14" spans="4:13" ht="18.5" x14ac:dyDescent="0.45">
      <c r="D14" s="4" t="s">
        <v>65</v>
      </c>
      <c r="E14" s="4" t="s">
        <v>66</v>
      </c>
      <c r="F14" s="4" t="s">
        <v>67</v>
      </c>
      <c r="G14" s="5" t="s">
        <v>68</v>
      </c>
      <c r="H14" s="5" t="s">
        <v>69</v>
      </c>
      <c r="I14" s="6" t="s">
        <v>70</v>
      </c>
      <c r="J14" s="7" t="s">
        <v>71</v>
      </c>
      <c r="K14" s="8" t="s">
        <v>72</v>
      </c>
      <c r="L14" s="7" t="s">
        <v>73</v>
      </c>
    </row>
    <row r="15" spans="4:13" ht="21.5" thickBot="1" x14ac:dyDescent="0.55000000000000004">
      <c r="D15" s="9" t="s">
        <v>74</v>
      </c>
      <c r="E15" s="120" t="s">
        <v>75</v>
      </c>
      <c r="F15" s="121"/>
      <c r="G15" s="121"/>
      <c r="H15" s="121"/>
      <c r="I15" s="121"/>
      <c r="J15" s="121"/>
      <c r="K15" s="121"/>
      <c r="L15" s="122"/>
      <c r="M15" t="s">
        <v>76</v>
      </c>
    </row>
    <row r="16" spans="4:13" x14ac:dyDescent="0.35">
      <c r="D16" s="92" t="s">
        <v>77</v>
      </c>
      <c r="E16" s="10">
        <v>1</v>
      </c>
      <c r="F16" s="10" t="s">
        <v>43</v>
      </c>
      <c r="G16" s="11">
        <v>1336880048433</v>
      </c>
      <c r="H16" s="111">
        <f>SUM(G16:G18)</f>
        <v>2621918389082</v>
      </c>
      <c r="I16" s="114">
        <v>9770</v>
      </c>
      <c r="J16" s="117">
        <f>I16/(H16/1000000000)</f>
        <v>3.7262792162729079</v>
      </c>
      <c r="K16">
        <v>1.6725642050501666</v>
      </c>
      <c r="L16" s="88">
        <f>I16/((G16/1000000000/K16)+(G17/1000000000/K17)+(G18/1000000000/K18))</f>
        <v>7.1670013391734697</v>
      </c>
    </row>
    <row r="17" spans="4:15" x14ac:dyDescent="0.35">
      <c r="D17" s="93"/>
      <c r="E17" s="12">
        <v>2</v>
      </c>
      <c r="F17" s="12" t="s">
        <v>44</v>
      </c>
      <c r="G17" s="13">
        <v>485943847689</v>
      </c>
      <c r="H17" s="112"/>
      <c r="I17" s="115"/>
      <c r="J17" s="87"/>
      <c r="K17">
        <v>2.6349709012391531</v>
      </c>
      <c r="L17" s="89"/>
      <c r="N17">
        <v>1.1068550115491973</v>
      </c>
      <c r="O17" t="s">
        <v>0</v>
      </c>
    </row>
    <row r="18" spans="4:15" ht="15" thickBot="1" x14ac:dyDescent="0.4">
      <c r="D18" s="123"/>
      <c r="E18" s="14">
        <v>3</v>
      </c>
      <c r="F18" s="14" t="s">
        <v>45</v>
      </c>
      <c r="G18" s="15">
        <v>799094492960</v>
      </c>
      <c r="H18" s="124"/>
      <c r="I18" s="125"/>
      <c r="J18" s="126"/>
      <c r="K18">
        <v>2.1058089143706775</v>
      </c>
      <c r="L18" s="89"/>
      <c r="N18">
        <v>1.2828037804491472</v>
      </c>
      <c r="O18" t="s">
        <v>1</v>
      </c>
    </row>
    <row r="19" spans="4:15" x14ac:dyDescent="0.35">
      <c r="D19" s="92" t="s">
        <v>78</v>
      </c>
      <c r="E19" s="16">
        <v>1</v>
      </c>
      <c r="F19" s="16" t="s">
        <v>8</v>
      </c>
      <c r="G19" s="17">
        <v>528828935089</v>
      </c>
      <c r="H19" s="95">
        <f>SUM(G19:G24)</f>
        <v>3033921720842</v>
      </c>
      <c r="I19" s="98">
        <v>9650</v>
      </c>
      <c r="J19" s="103">
        <f>I19/(H19/1000000000)</f>
        <v>3.180701708191024</v>
      </c>
      <c r="K19">
        <v>1.4439791313197756</v>
      </c>
      <c r="L19" s="88">
        <f>I19/((G19/1000000000/K19)+(G20/1000000000/K20)+(G21/1000000000/K21)+(G22/1000000000/K22)+(G23/1000000000/K23)+(G24/1000000000/K24))</f>
        <v>5.6954807119119089</v>
      </c>
      <c r="N19">
        <v>1.73450628572385</v>
      </c>
      <c r="O19" t="s">
        <v>2</v>
      </c>
    </row>
    <row r="20" spans="4:15" x14ac:dyDescent="0.35">
      <c r="D20" s="93"/>
      <c r="E20" s="12">
        <v>2</v>
      </c>
      <c r="F20" s="12" t="s">
        <v>3</v>
      </c>
      <c r="G20" s="18">
        <v>197935867524</v>
      </c>
      <c r="H20" s="96"/>
      <c r="I20" s="86"/>
      <c r="J20" s="105"/>
      <c r="K20">
        <v>2.0176795845894624</v>
      </c>
      <c r="L20" s="89"/>
      <c r="N20">
        <v>2.0176795845894624</v>
      </c>
      <c r="O20" t="s">
        <v>3</v>
      </c>
    </row>
    <row r="21" spans="4:15" x14ac:dyDescent="0.35">
      <c r="D21" s="93"/>
      <c r="E21" s="12">
        <v>3</v>
      </c>
      <c r="F21" s="12" t="s">
        <v>6</v>
      </c>
      <c r="G21" s="18">
        <v>349230042356</v>
      </c>
      <c r="H21" s="96"/>
      <c r="I21" s="86"/>
      <c r="J21" s="105"/>
      <c r="K21">
        <v>2.4319394688011129</v>
      </c>
      <c r="L21" s="89"/>
      <c r="N21">
        <v>1.5641561201390999</v>
      </c>
      <c r="O21" t="s">
        <v>4</v>
      </c>
    </row>
    <row r="22" spans="4:15" x14ac:dyDescent="0.35">
      <c r="D22" s="109"/>
      <c r="E22" s="19">
        <v>4</v>
      </c>
      <c r="F22" s="19" t="s">
        <v>7</v>
      </c>
      <c r="G22" s="18">
        <v>634304301167</v>
      </c>
      <c r="H22" s="96"/>
      <c r="I22" s="86"/>
      <c r="J22" s="105"/>
      <c r="K22">
        <v>1.592996992450709</v>
      </c>
      <c r="L22" s="89"/>
      <c r="N22">
        <v>2.1496445317543436</v>
      </c>
      <c r="O22" t="s">
        <v>5</v>
      </c>
    </row>
    <row r="23" spans="4:15" x14ac:dyDescent="0.35">
      <c r="D23" s="109"/>
      <c r="E23" s="12">
        <v>5</v>
      </c>
      <c r="F23" s="12" t="s">
        <v>5</v>
      </c>
      <c r="G23" s="18">
        <v>907436705387</v>
      </c>
      <c r="H23" s="96"/>
      <c r="I23" s="86"/>
      <c r="J23" s="105"/>
      <c r="K23">
        <v>2.1496445317543436</v>
      </c>
      <c r="L23" s="89"/>
      <c r="N23">
        <v>2.4319394688011129</v>
      </c>
      <c r="O23" t="s">
        <v>6</v>
      </c>
    </row>
    <row r="24" spans="4:15" ht="15" thickBot="1" x14ac:dyDescent="0.4">
      <c r="D24" s="94"/>
      <c r="E24" s="20">
        <v>6</v>
      </c>
      <c r="F24" s="20" t="s">
        <v>4</v>
      </c>
      <c r="G24" s="21">
        <v>416185869319</v>
      </c>
      <c r="H24" s="97"/>
      <c r="I24" s="99"/>
      <c r="J24" s="104"/>
      <c r="K24">
        <v>1.5641561201390999</v>
      </c>
      <c r="L24" s="110"/>
      <c r="N24">
        <v>1.592996992450709</v>
      </c>
      <c r="O24" t="s">
        <v>7</v>
      </c>
    </row>
    <row r="25" spans="4:15" x14ac:dyDescent="0.35">
      <c r="D25" s="92" t="s">
        <v>79</v>
      </c>
      <c r="E25" s="22">
        <v>1</v>
      </c>
      <c r="F25" s="22" t="s">
        <v>15</v>
      </c>
      <c r="G25" s="11">
        <v>85762263121</v>
      </c>
      <c r="H25" s="111">
        <f>SUM(G25:G33)</f>
        <v>1241193071612</v>
      </c>
      <c r="I25" s="114">
        <v>8050</v>
      </c>
      <c r="J25" s="117">
        <f>I25/(H25/1000000000)</f>
        <v>6.4856952428400678</v>
      </c>
      <c r="K25">
        <v>1.3723289352650223</v>
      </c>
      <c r="L25" s="90">
        <f>I25/((G25/1000000000/K25)+(G26/1000000000/K26)+(G27/1000000000/K27)+(G28/1000000000/K28)+(G29/1000000000/K29)+(G30/1000000000/K30)+(G31/1000000000/K31)+(G32/1000000000/K32)+(G33/1000000000/K33))</f>
        <v>9.0184535705550761</v>
      </c>
      <c r="N25">
        <v>1.4439791313197756</v>
      </c>
      <c r="O25" t="s">
        <v>8</v>
      </c>
    </row>
    <row r="26" spans="4:15" x14ac:dyDescent="0.35">
      <c r="D26" s="93"/>
      <c r="E26" s="23">
        <v>2</v>
      </c>
      <c r="F26" s="23" t="s">
        <v>16</v>
      </c>
      <c r="G26" s="24">
        <v>170110679749</v>
      </c>
      <c r="H26" s="112"/>
      <c r="I26" s="115"/>
      <c r="J26" s="87"/>
      <c r="K26">
        <v>1.5572650341482657</v>
      </c>
      <c r="L26" s="106"/>
      <c r="N26">
        <v>4.1657442576814514</v>
      </c>
      <c r="O26" t="s">
        <v>9</v>
      </c>
    </row>
    <row r="27" spans="4:15" x14ac:dyDescent="0.35">
      <c r="D27" s="93"/>
      <c r="E27" s="12">
        <v>3</v>
      </c>
      <c r="F27" s="12" t="s">
        <v>23</v>
      </c>
      <c r="G27" s="24">
        <v>145000257157</v>
      </c>
      <c r="H27" s="112"/>
      <c r="I27" s="115"/>
      <c r="J27" s="87"/>
      <c r="K27">
        <v>1.3928742903037015</v>
      </c>
      <c r="L27" s="106"/>
      <c r="N27">
        <v>3.8669531286477707</v>
      </c>
      <c r="O27" t="s">
        <v>10</v>
      </c>
    </row>
    <row r="28" spans="4:15" x14ac:dyDescent="0.35">
      <c r="D28" s="93"/>
      <c r="E28" s="12">
        <v>4</v>
      </c>
      <c r="F28" s="12" t="s">
        <v>17</v>
      </c>
      <c r="G28" s="13">
        <v>107364702506</v>
      </c>
      <c r="H28" s="112"/>
      <c r="I28" s="115"/>
      <c r="J28" s="87"/>
      <c r="K28">
        <v>1.5148442730982496</v>
      </c>
      <c r="L28" s="106"/>
      <c r="N28">
        <v>2.4042413092167014</v>
      </c>
      <c r="O28" t="s">
        <v>11</v>
      </c>
    </row>
    <row r="29" spans="4:15" x14ac:dyDescent="0.35">
      <c r="D29" s="93"/>
      <c r="E29" s="23">
        <v>5</v>
      </c>
      <c r="F29" s="23" t="s">
        <v>18</v>
      </c>
      <c r="G29" s="13">
        <v>118960836281</v>
      </c>
      <c r="H29" s="112"/>
      <c r="I29" s="115"/>
      <c r="J29" s="87"/>
      <c r="K29">
        <v>1.4864846398342917</v>
      </c>
      <c r="L29" s="106"/>
      <c r="N29">
        <v>3.6725357373682201</v>
      </c>
      <c r="O29" t="s">
        <v>12</v>
      </c>
    </row>
    <row r="30" spans="4:15" x14ac:dyDescent="0.35">
      <c r="D30" s="93"/>
      <c r="E30" s="12">
        <v>6</v>
      </c>
      <c r="F30" s="12" t="s">
        <v>19</v>
      </c>
      <c r="G30" s="13">
        <v>161461896947</v>
      </c>
      <c r="H30" s="112"/>
      <c r="I30" s="115"/>
      <c r="J30" s="87"/>
      <c r="K30">
        <v>1.3964710870840598</v>
      </c>
      <c r="L30" s="106"/>
      <c r="N30">
        <v>4.6643022014022675</v>
      </c>
      <c r="O30" t="s">
        <v>13</v>
      </c>
    </row>
    <row r="31" spans="4:15" x14ac:dyDescent="0.35">
      <c r="D31" s="93"/>
      <c r="E31" s="23">
        <v>7</v>
      </c>
      <c r="F31" s="23" t="s">
        <v>20</v>
      </c>
      <c r="G31" s="13">
        <v>203545611460</v>
      </c>
      <c r="H31" s="112"/>
      <c r="I31" s="115"/>
      <c r="J31" s="87"/>
      <c r="K31">
        <v>1.1187345513702687</v>
      </c>
      <c r="L31" s="106"/>
      <c r="N31">
        <v>4.3377984778045722</v>
      </c>
      <c r="O31" t="s">
        <v>14</v>
      </c>
    </row>
    <row r="32" spans="4:15" x14ac:dyDescent="0.35">
      <c r="D32" s="93"/>
      <c r="E32" s="23">
        <v>8</v>
      </c>
      <c r="F32" s="23" t="s">
        <v>21</v>
      </c>
      <c r="G32" s="24">
        <v>183165290444</v>
      </c>
      <c r="H32" s="112"/>
      <c r="I32" s="115"/>
      <c r="J32" s="87"/>
      <c r="K32">
        <v>1.4337705028182974</v>
      </c>
      <c r="L32" s="106"/>
      <c r="N32">
        <v>1.3723289352650223</v>
      </c>
      <c r="O32" t="s">
        <v>15</v>
      </c>
    </row>
    <row r="33" spans="4:15" ht="15" thickBot="1" x14ac:dyDescent="0.4">
      <c r="D33" s="94"/>
      <c r="E33" s="25">
        <v>9</v>
      </c>
      <c r="F33" s="25" t="s">
        <v>22</v>
      </c>
      <c r="G33" s="26">
        <v>65821533947</v>
      </c>
      <c r="H33" s="113"/>
      <c r="I33" s="116"/>
      <c r="J33" s="118"/>
      <c r="K33">
        <v>1.6226688481833651</v>
      </c>
      <c r="L33" s="91"/>
      <c r="N33">
        <v>1.5572650341482657</v>
      </c>
      <c r="O33" t="s">
        <v>16</v>
      </c>
    </row>
    <row r="34" spans="4:15" ht="19" thickBot="1" x14ac:dyDescent="0.4">
      <c r="D34" s="27" t="s">
        <v>80</v>
      </c>
      <c r="E34" s="28">
        <v>1</v>
      </c>
      <c r="F34" s="28" t="s">
        <v>39</v>
      </c>
      <c r="G34" s="29">
        <v>286763190074</v>
      </c>
      <c r="H34" s="29">
        <v>286763190074</v>
      </c>
      <c r="I34" s="30">
        <v>9120</v>
      </c>
      <c r="J34" s="31">
        <f>I34/(H34/1000000000)</f>
        <v>31.803245031716099</v>
      </c>
      <c r="K34">
        <v>0.44814561300234879</v>
      </c>
      <c r="L34" s="32">
        <f>I34/((G34/1000000000/K34))</f>
        <v>14.252484740202313</v>
      </c>
      <c r="N34">
        <v>1.5148442730982496</v>
      </c>
      <c r="O34" t="s">
        <v>17</v>
      </c>
    </row>
    <row r="35" spans="4:15" x14ac:dyDescent="0.35">
      <c r="D35" s="92" t="s">
        <v>81</v>
      </c>
      <c r="E35" s="16">
        <v>1</v>
      </c>
      <c r="F35" s="16" t="s">
        <v>25</v>
      </c>
      <c r="G35" s="17">
        <v>266743806875</v>
      </c>
      <c r="H35" s="95">
        <f>SUM(G35:G39)</f>
        <v>1991041526174</v>
      </c>
      <c r="I35" s="98">
        <v>10490</v>
      </c>
      <c r="J35" s="103">
        <f>I35/(H35/1000000000)</f>
        <v>5.2685993044844528</v>
      </c>
      <c r="K35">
        <v>1.7616919312267323</v>
      </c>
      <c r="L35" s="90">
        <f>I35/((G35/1000000000/K35)+(G36/1000000000/K36)+(G37/1000000000/K37)+(G37/1000000000/K37)+(G38/1000000000/K38)+(G39/1000000000/K39))</f>
        <v>8.2760239830351683</v>
      </c>
      <c r="N35">
        <v>1.4864846398342917</v>
      </c>
      <c r="O35" t="s">
        <v>18</v>
      </c>
    </row>
    <row r="36" spans="4:15" x14ac:dyDescent="0.35">
      <c r="D36" s="93"/>
      <c r="E36" s="12">
        <v>2</v>
      </c>
      <c r="F36" s="12" t="s">
        <v>26</v>
      </c>
      <c r="G36" s="18">
        <v>716198135199</v>
      </c>
      <c r="H36" s="96"/>
      <c r="I36" s="86"/>
      <c r="J36" s="105"/>
      <c r="K36">
        <v>1.8430030066932974</v>
      </c>
      <c r="L36" s="106"/>
      <c r="N36">
        <v>1.3964710870840598</v>
      </c>
      <c r="O36" t="s">
        <v>19</v>
      </c>
    </row>
    <row r="37" spans="4:15" x14ac:dyDescent="0.35">
      <c r="D37" s="93"/>
      <c r="E37" s="12">
        <v>3</v>
      </c>
      <c r="F37" s="12" t="s">
        <v>27</v>
      </c>
      <c r="G37" s="18">
        <v>350698994773</v>
      </c>
      <c r="H37" s="96"/>
      <c r="I37" s="86"/>
      <c r="J37" s="105"/>
      <c r="K37">
        <v>1.8241818792996065</v>
      </c>
      <c r="L37" s="106"/>
      <c r="N37">
        <v>1.1187345513702687</v>
      </c>
      <c r="O37" t="s">
        <v>20</v>
      </c>
    </row>
    <row r="38" spans="4:15" x14ac:dyDescent="0.35">
      <c r="D38" s="93"/>
      <c r="E38" s="12">
        <v>4</v>
      </c>
      <c r="F38" s="12" t="s">
        <v>28</v>
      </c>
      <c r="G38" s="18">
        <v>269619527680</v>
      </c>
      <c r="H38" s="96"/>
      <c r="I38" s="86"/>
      <c r="J38" s="105"/>
      <c r="K38">
        <v>1.8467478438967255</v>
      </c>
      <c r="L38" s="106"/>
      <c r="N38">
        <v>1.4337705028182974</v>
      </c>
      <c r="O38" t="s">
        <v>21</v>
      </c>
    </row>
    <row r="39" spans="4:15" ht="15" thickBot="1" x14ac:dyDescent="0.4">
      <c r="D39" s="94"/>
      <c r="E39" s="33">
        <v>5</v>
      </c>
      <c r="F39" s="33" t="s">
        <v>29</v>
      </c>
      <c r="G39" s="21">
        <v>387781061647</v>
      </c>
      <c r="H39" s="97"/>
      <c r="I39" s="99"/>
      <c r="J39" s="104"/>
      <c r="K39">
        <v>1.9684059251182424</v>
      </c>
      <c r="L39" s="91"/>
      <c r="N39">
        <v>1.6226688481833651</v>
      </c>
      <c r="O39" t="s">
        <v>22</v>
      </c>
    </row>
    <row r="40" spans="4:15" x14ac:dyDescent="0.35">
      <c r="D40" s="92" t="s">
        <v>82</v>
      </c>
      <c r="E40" s="16">
        <v>1</v>
      </c>
      <c r="F40" s="16" t="s">
        <v>34</v>
      </c>
      <c r="G40" s="17">
        <v>1225711258147</v>
      </c>
      <c r="H40" s="107">
        <f>SUM(G40:G41)</f>
        <v>3799491209371</v>
      </c>
      <c r="I40" s="98">
        <v>9330</v>
      </c>
      <c r="J40" s="103">
        <f>I40/(H40/1000000000)</f>
        <v>2.4555919426760742</v>
      </c>
      <c r="K40">
        <v>4.4895692806673004</v>
      </c>
      <c r="L40" s="90">
        <f>I40/((G40/1000000000/K40)+(G41/1000000000/K41))</f>
        <v>10.088717480269986</v>
      </c>
      <c r="N40">
        <v>1.3928742903037015</v>
      </c>
      <c r="O40" t="s">
        <v>23</v>
      </c>
    </row>
    <row r="41" spans="4:15" ht="15" thickBot="1" x14ac:dyDescent="0.4">
      <c r="D41" s="94"/>
      <c r="E41" s="33">
        <v>2</v>
      </c>
      <c r="F41" s="33" t="s">
        <v>35</v>
      </c>
      <c r="G41" s="21">
        <v>2573779951224</v>
      </c>
      <c r="H41" s="108"/>
      <c r="I41" s="99"/>
      <c r="J41" s="104"/>
      <c r="K41">
        <v>3.9488335136465649</v>
      </c>
      <c r="L41" s="91"/>
      <c r="N41">
        <v>1.8669139598972377</v>
      </c>
      <c r="O41" t="s">
        <v>24</v>
      </c>
    </row>
    <row r="42" spans="4:15" ht="19" thickBot="1" x14ac:dyDescent="0.4">
      <c r="D42" s="27" t="s">
        <v>83</v>
      </c>
      <c r="E42" s="28">
        <v>1</v>
      </c>
      <c r="F42" s="28" t="s">
        <v>47</v>
      </c>
      <c r="G42" s="29">
        <v>2870324786576</v>
      </c>
      <c r="H42" s="29">
        <v>2870324786576</v>
      </c>
      <c r="I42" s="30">
        <v>12100</v>
      </c>
      <c r="J42" s="31">
        <f>I42/(H42/1000000000)</f>
        <v>4.2155508173115299</v>
      </c>
      <c r="K42">
        <v>2.0871704110131102</v>
      </c>
      <c r="L42" s="32">
        <f>I42/((G42/1000000000/K42))</f>
        <v>8.7985729320147588</v>
      </c>
      <c r="N42">
        <v>1.7616919312267323</v>
      </c>
      <c r="O42" t="s">
        <v>25</v>
      </c>
    </row>
    <row r="43" spans="4:15" ht="19" thickBot="1" x14ac:dyDescent="0.4">
      <c r="D43" s="27" t="s">
        <v>84</v>
      </c>
      <c r="E43" s="28">
        <v>1</v>
      </c>
      <c r="F43" s="28" t="s">
        <v>38</v>
      </c>
      <c r="G43" s="29">
        <v>1228470882964</v>
      </c>
      <c r="H43" s="29">
        <v>1228470882964</v>
      </c>
      <c r="I43" s="30">
        <v>20720</v>
      </c>
      <c r="J43" s="31">
        <f>I43/(H43/1000000000)</f>
        <v>16.866496623841584</v>
      </c>
      <c r="K43">
        <v>0.79347725430489935</v>
      </c>
      <c r="L43" s="32">
        <f>I43/((G43/1000000000/K43))</f>
        <v>13.383181430828676</v>
      </c>
      <c r="N43">
        <v>1.8430030066932974</v>
      </c>
      <c r="O43" t="s">
        <v>26</v>
      </c>
    </row>
    <row r="44" spans="4:15" x14ac:dyDescent="0.35">
      <c r="D44" s="92" t="s">
        <v>85</v>
      </c>
      <c r="E44" s="16">
        <v>1</v>
      </c>
      <c r="F44" s="16" t="s">
        <v>31</v>
      </c>
      <c r="G44" s="17">
        <v>598424479704</v>
      </c>
      <c r="H44" s="95">
        <f>SUM(G44:G46)</f>
        <v>5665833559406</v>
      </c>
      <c r="I44" s="98">
        <v>22130</v>
      </c>
      <c r="J44" s="100">
        <f>I44/(H44/1000000000)</f>
        <v>3.9058683542267851</v>
      </c>
      <c r="K44">
        <v>2.8906859973306736</v>
      </c>
      <c r="L44" s="88">
        <f>I44/((G44/1000000000/K44)+(G45/1000000000/K45)+(G46/1000000000/K46))</f>
        <v>13.757126865912781</v>
      </c>
      <c r="N44">
        <v>1.8241818792996065</v>
      </c>
      <c r="O44" t="s">
        <v>27</v>
      </c>
    </row>
    <row r="45" spans="4:15" x14ac:dyDescent="0.35">
      <c r="D45" s="93"/>
      <c r="E45" s="19">
        <v>2</v>
      </c>
      <c r="F45" s="19" t="s">
        <v>32</v>
      </c>
      <c r="G45" s="18">
        <v>499395511962</v>
      </c>
      <c r="H45" s="96"/>
      <c r="I45" s="86"/>
      <c r="J45" s="101"/>
      <c r="K45">
        <v>3.4420200441672071</v>
      </c>
      <c r="L45" s="89"/>
      <c r="N45">
        <v>1.8467478438967255</v>
      </c>
      <c r="O45" t="s">
        <v>28</v>
      </c>
    </row>
    <row r="46" spans="4:15" ht="15" thickBot="1" x14ac:dyDescent="0.4">
      <c r="D46" s="94"/>
      <c r="E46" s="36">
        <v>3</v>
      </c>
      <c r="F46" s="36" t="s">
        <v>33</v>
      </c>
      <c r="G46" s="21">
        <v>4568013567740</v>
      </c>
      <c r="H46" s="97"/>
      <c r="I46" s="99"/>
      <c r="J46" s="102"/>
      <c r="K46">
        <v>3.6354636906394258</v>
      </c>
      <c r="L46" s="89"/>
      <c r="N46">
        <v>1.9684059251182424</v>
      </c>
      <c r="O46" t="s">
        <v>29</v>
      </c>
    </row>
    <row r="47" spans="4:15" ht="19" thickBot="1" x14ac:dyDescent="0.4">
      <c r="D47" s="27" t="s">
        <v>86</v>
      </c>
      <c r="E47" s="28">
        <v>1</v>
      </c>
      <c r="F47" s="28" t="s">
        <v>42</v>
      </c>
      <c r="G47" s="29">
        <v>596700550884</v>
      </c>
      <c r="H47" s="29">
        <v>596700550884</v>
      </c>
      <c r="I47" s="30">
        <v>6250</v>
      </c>
      <c r="J47" s="31">
        <f>I47/(H47/1000000000)</f>
        <v>10.474265510130248</v>
      </c>
      <c r="K47">
        <v>0.80611905401850736</v>
      </c>
      <c r="L47" s="32">
        <f>I47/((G47/1000000000/K47))</f>
        <v>8.443505004564873</v>
      </c>
      <c r="N47">
        <v>2.1739944885215889</v>
      </c>
      <c r="O47" t="s">
        <v>30</v>
      </c>
    </row>
    <row r="48" spans="4:15" x14ac:dyDescent="0.35">
      <c r="D48" s="92" t="s">
        <v>87</v>
      </c>
      <c r="E48" s="16">
        <v>1</v>
      </c>
      <c r="F48" s="16" t="s">
        <v>1</v>
      </c>
      <c r="G48" s="17">
        <v>719326249157</v>
      </c>
      <c r="H48" s="95">
        <f>SUM(G48:G49)</f>
        <v>1065237477766</v>
      </c>
      <c r="I48" s="98">
        <v>7020</v>
      </c>
      <c r="J48" s="103">
        <f>I48/(H48/1000000000)</f>
        <v>6.5900798146177113</v>
      </c>
      <c r="K48">
        <v>1.2828037804491472</v>
      </c>
      <c r="L48" s="90">
        <f>I48/((G48/1000000000/K48)+(G49/1000000000/K49))</f>
        <v>8.0388195264096378</v>
      </c>
      <c r="N48">
        <v>2.8906859973306736</v>
      </c>
      <c r="O48" t="s">
        <v>31</v>
      </c>
    </row>
    <row r="49" spans="4:15" ht="15" thickBot="1" x14ac:dyDescent="0.4">
      <c r="D49" s="94"/>
      <c r="E49" s="33">
        <v>2</v>
      </c>
      <c r="F49" s="33" t="s">
        <v>0</v>
      </c>
      <c r="G49" s="21">
        <v>345911228609</v>
      </c>
      <c r="H49" s="97"/>
      <c r="I49" s="99"/>
      <c r="J49" s="104"/>
      <c r="K49">
        <v>1.1068550115491973</v>
      </c>
      <c r="L49" s="91"/>
      <c r="N49">
        <v>3.4420200441672071</v>
      </c>
      <c r="O49" t="s">
        <v>32</v>
      </c>
    </row>
    <row r="50" spans="4:15" ht="19" thickBot="1" x14ac:dyDescent="0.4">
      <c r="D50" s="37" t="s">
        <v>88</v>
      </c>
      <c r="E50" s="38">
        <v>1</v>
      </c>
      <c r="F50" s="38" t="s">
        <v>53</v>
      </c>
      <c r="G50" s="39">
        <v>1012616257524</v>
      </c>
      <c r="H50" s="39">
        <v>1012616257524</v>
      </c>
      <c r="I50" s="40">
        <v>6900</v>
      </c>
      <c r="J50" s="41">
        <f>I50/(H50/1000000000)</f>
        <v>6.8140324123094214</v>
      </c>
      <c r="K50">
        <v>1.5985587789456146</v>
      </c>
      <c r="L50" s="32">
        <f>I50/((G50/1000000000/K50))</f>
        <v>10.892631332717189</v>
      </c>
      <c r="N50">
        <v>3.6354636906394258</v>
      </c>
      <c r="O50" t="s">
        <v>33</v>
      </c>
    </row>
    <row r="51" spans="4:15" ht="18.5" x14ac:dyDescent="0.45">
      <c r="D51" s="42" t="s">
        <v>89</v>
      </c>
      <c r="E51" s="80"/>
      <c r="F51" s="81"/>
      <c r="G51" s="81"/>
      <c r="H51" s="81"/>
      <c r="I51" s="81"/>
      <c r="J51" s="81"/>
      <c r="K51" s="82"/>
      <c r="L51" s="43">
        <f>GEOMEAN(L16:L50)</f>
        <v>9.476717883502582</v>
      </c>
      <c r="N51">
        <v>4.4895692806673004</v>
      </c>
      <c r="O51" t="s">
        <v>34</v>
      </c>
    </row>
    <row r="52" spans="4:15" ht="21.5" thickBot="1" x14ac:dyDescent="0.55000000000000004">
      <c r="D52" s="44" t="s">
        <v>90</v>
      </c>
      <c r="E52" s="83"/>
      <c r="F52" s="83"/>
      <c r="G52" s="83"/>
      <c r="H52" s="83"/>
      <c r="I52" s="83"/>
      <c r="J52" s="83"/>
      <c r="K52" s="83"/>
      <c r="L52" s="83"/>
      <c r="N52">
        <v>3.9488335136465649</v>
      </c>
      <c r="O52" t="s">
        <v>35</v>
      </c>
    </row>
    <row r="53" spans="4:15" ht="19" thickBot="1" x14ac:dyDescent="0.4">
      <c r="D53" s="45" t="s">
        <v>91</v>
      </c>
      <c r="E53" s="12">
        <v>1</v>
      </c>
      <c r="F53" s="12" t="s">
        <v>2</v>
      </c>
      <c r="G53" s="18">
        <v>1662419839883</v>
      </c>
      <c r="H53" s="18">
        <v>1662419839883</v>
      </c>
      <c r="I53" s="46">
        <v>13590</v>
      </c>
      <c r="J53" s="47">
        <f>I53/(H53/1000000000)</f>
        <v>8.1748302528418186</v>
      </c>
      <c r="K53">
        <v>1.73450628572385</v>
      </c>
      <c r="L53" s="32">
        <f>I53/((G53/1000000000/K53))</f>
        <v>14.179294458279625</v>
      </c>
      <c r="N53">
        <v>0.86892289254790034</v>
      </c>
      <c r="O53" t="s">
        <v>36</v>
      </c>
    </row>
    <row r="54" spans="4:15" x14ac:dyDescent="0.35">
      <c r="D54" s="84" t="s">
        <v>92</v>
      </c>
      <c r="E54" s="12">
        <v>1</v>
      </c>
      <c r="F54" s="12" t="s">
        <v>12</v>
      </c>
      <c r="G54" s="18">
        <v>1368261277380</v>
      </c>
      <c r="H54" s="85">
        <f>SUM(G54:G56)</f>
        <v>6812176292745</v>
      </c>
      <c r="I54" s="86">
        <v>19580</v>
      </c>
      <c r="J54" s="87">
        <f>I54/(H54/1000000000)</f>
        <v>2.874265015844172</v>
      </c>
      <c r="K54">
        <v>3.6725357373682201</v>
      </c>
      <c r="L54" s="88">
        <f>I54/((G54/1000000000/K54)+(G55/1000000000/K55)+(G56/1000000000/K56))</f>
        <v>12.162980806507134</v>
      </c>
      <c r="N54">
        <v>1.7187570207954068</v>
      </c>
      <c r="O54" t="s">
        <v>37</v>
      </c>
    </row>
    <row r="55" spans="4:15" x14ac:dyDescent="0.35">
      <c r="D55" s="84"/>
      <c r="E55" s="12">
        <v>2</v>
      </c>
      <c r="F55" s="12" t="s">
        <v>13</v>
      </c>
      <c r="G55" s="18">
        <v>1100427239527</v>
      </c>
      <c r="H55" s="85"/>
      <c r="I55" s="86"/>
      <c r="J55" s="87"/>
      <c r="K55">
        <v>4.6643022014022675</v>
      </c>
      <c r="L55" s="89"/>
      <c r="N55">
        <v>0.79347725430489935</v>
      </c>
      <c r="O55" t="s">
        <v>38</v>
      </c>
    </row>
    <row r="56" spans="4:15" ht="15" thickBot="1" x14ac:dyDescent="0.4">
      <c r="D56" s="84"/>
      <c r="E56" s="19">
        <v>3</v>
      </c>
      <c r="F56" s="19" t="s">
        <v>14</v>
      </c>
      <c r="G56" s="18">
        <v>4343487775838</v>
      </c>
      <c r="H56" s="85"/>
      <c r="I56" s="86"/>
      <c r="J56" s="87"/>
      <c r="K56">
        <v>4.3377984778045722</v>
      </c>
      <c r="L56" s="89"/>
      <c r="N56">
        <v>0.44814561300234879</v>
      </c>
      <c r="O56" t="s">
        <v>39</v>
      </c>
    </row>
    <row r="57" spans="4:15" ht="19" thickBot="1" x14ac:dyDescent="0.4">
      <c r="D57" s="45" t="s">
        <v>93</v>
      </c>
      <c r="E57" s="12">
        <v>1</v>
      </c>
      <c r="F57" s="50" t="s">
        <v>40</v>
      </c>
      <c r="G57" s="18">
        <v>904639118622</v>
      </c>
      <c r="H57" s="18">
        <v>904639118622</v>
      </c>
      <c r="I57" s="51">
        <v>9180</v>
      </c>
      <c r="J57" s="47">
        <f>I57/(H57/1000000000)</f>
        <v>10.147692942997558</v>
      </c>
      <c r="K57">
        <v>0.89800263448080919</v>
      </c>
      <c r="L57" s="32">
        <f>I57/((G57/1000000000/K57))</f>
        <v>9.1126549967141237</v>
      </c>
      <c r="N57">
        <v>0.89800263448080919</v>
      </c>
      <c r="O57" t="s">
        <v>40</v>
      </c>
    </row>
    <row r="58" spans="4:15" ht="19" thickBot="1" x14ac:dyDescent="0.4">
      <c r="D58" s="45" t="s">
        <v>94</v>
      </c>
      <c r="E58" s="12">
        <v>1</v>
      </c>
      <c r="F58" s="12" t="s">
        <v>54</v>
      </c>
      <c r="G58" s="18">
        <v>1550802777157</v>
      </c>
      <c r="H58" s="18">
        <v>1550802777157</v>
      </c>
      <c r="I58" s="51">
        <v>9100</v>
      </c>
      <c r="J58" s="47">
        <f t="shared" ref="J58:J64" si="0">I58/(H58/1000000000)</f>
        <v>5.8679286199645073</v>
      </c>
      <c r="K58">
        <v>1.953303437448684</v>
      </c>
      <c r="L58" s="32">
        <f t="shared" ref="L58:L63" si="1">I58/((G58/1000000000/K58))</f>
        <v>11.461845144080183</v>
      </c>
      <c r="N58">
        <v>2.7132394845006576</v>
      </c>
      <c r="O58" t="s">
        <v>41</v>
      </c>
    </row>
    <row r="59" spans="4:15" ht="19" thickBot="1" x14ac:dyDescent="0.4">
      <c r="D59" s="45" t="s">
        <v>95</v>
      </c>
      <c r="E59" s="12">
        <v>1</v>
      </c>
      <c r="F59" s="12" t="s">
        <v>30</v>
      </c>
      <c r="G59" s="18">
        <v>1503904010927</v>
      </c>
      <c r="H59" s="18">
        <v>1503904010927</v>
      </c>
      <c r="I59" s="51">
        <v>7140</v>
      </c>
      <c r="J59" s="47">
        <f t="shared" si="0"/>
        <v>4.7476434321090313</v>
      </c>
      <c r="K59">
        <v>2.1739944885215889</v>
      </c>
      <c r="L59" s="32">
        <f t="shared" si="1"/>
        <v>10.321350654870756</v>
      </c>
      <c r="N59">
        <v>0.80611905401850736</v>
      </c>
      <c r="O59" t="s">
        <v>42</v>
      </c>
    </row>
    <row r="60" spans="4:15" ht="19" thickBot="1" x14ac:dyDescent="0.4">
      <c r="D60" s="45" t="s">
        <v>96</v>
      </c>
      <c r="E60" s="12">
        <v>1</v>
      </c>
      <c r="F60" s="12" t="s">
        <v>9</v>
      </c>
      <c r="G60" s="18">
        <v>3222499431329</v>
      </c>
      <c r="H60" s="18">
        <v>3222499431329</v>
      </c>
      <c r="I60" s="51">
        <v>11950</v>
      </c>
      <c r="J60" s="47">
        <f t="shared" si="0"/>
        <v>3.7083016629336276</v>
      </c>
      <c r="K60">
        <v>4.1657442576814514</v>
      </c>
      <c r="L60" s="32">
        <f t="shared" si="1"/>
        <v>15.447836358116337</v>
      </c>
      <c r="N60">
        <v>1.6725642050501666</v>
      </c>
      <c r="O60" t="s">
        <v>43</v>
      </c>
    </row>
    <row r="61" spans="4:15" ht="19" thickBot="1" x14ac:dyDescent="0.4">
      <c r="D61" s="45" t="s">
        <v>97</v>
      </c>
      <c r="E61" s="12">
        <v>1</v>
      </c>
      <c r="F61" s="12" t="s">
        <v>37</v>
      </c>
      <c r="G61" s="18">
        <v>1869881307149</v>
      </c>
      <c r="H61" s="18">
        <v>1869881307149</v>
      </c>
      <c r="I61" s="51">
        <v>9400</v>
      </c>
      <c r="J61" s="47">
        <f t="shared" si="0"/>
        <v>5.0270570458464769</v>
      </c>
      <c r="K61">
        <v>1.7187570207954068</v>
      </c>
      <c r="L61" s="32">
        <f t="shared" si="1"/>
        <v>8.6402895914876492</v>
      </c>
      <c r="N61">
        <v>2.6349709012391531</v>
      </c>
      <c r="O61" t="s">
        <v>44</v>
      </c>
    </row>
    <row r="62" spans="4:15" ht="19" thickBot="1" x14ac:dyDescent="0.4">
      <c r="D62" s="45" t="s">
        <v>98</v>
      </c>
      <c r="E62" s="12">
        <v>1</v>
      </c>
      <c r="F62" s="12" t="s">
        <v>41</v>
      </c>
      <c r="G62" s="18">
        <v>1763396848950</v>
      </c>
      <c r="H62" s="18">
        <v>1763396848950</v>
      </c>
      <c r="I62" s="51">
        <v>8020</v>
      </c>
      <c r="J62" s="47">
        <f t="shared" si="0"/>
        <v>4.5480403374744842</v>
      </c>
      <c r="K62">
        <v>2.7132394845006576</v>
      </c>
      <c r="L62" s="32">
        <f t="shared" si="1"/>
        <v>12.339922620737466</v>
      </c>
      <c r="N62">
        <v>2.1058089143706775</v>
      </c>
      <c r="O62" t="s">
        <v>45</v>
      </c>
    </row>
    <row r="63" spans="4:15" ht="19" thickBot="1" x14ac:dyDescent="0.4">
      <c r="D63" s="45" t="s">
        <v>99</v>
      </c>
      <c r="E63" s="12">
        <v>1</v>
      </c>
      <c r="F63" s="12" t="s">
        <v>11</v>
      </c>
      <c r="G63" s="18">
        <v>2044260845958</v>
      </c>
      <c r="H63" s="18">
        <v>2044260845958</v>
      </c>
      <c r="I63" s="51">
        <v>11440</v>
      </c>
      <c r="J63" s="47">
        <f t="shared" si="0"/>
        <v>5.5961547287958178</v>
      </c>
      <c r="K63">
        <v>2.4042413092167014</v>
      </c>
      <c r="L63" s="32">
        <f t="shared" si="1"/>
        <v>13.454506371739292</v>
      </c>
      <c r="N63">
        <v>2.2689113192977022</v>
      </c>
      <c r="O63" t="s">
        <v>46</v>
      </c>
    </row>
    <row r="64" spans="4:15" x14ac:dyDescent="0.35">
      <c r="D64" s="84" t="s">
        <v>100</v>
      </c>
      <c r="E64" s="52">
        <v>1</v>
      </c>
      <c r="F64" s="19" t="s">
        <v>48</v>
      </c>
      <c r="G64" s="18">
        <v>350868254623</v>
      </c>
      <c r="H64" s="85">
        <f>SUM(G64:G65)</f>
        <v>702207404631</v>
      </c>
      <c r="I64" s="83">
        <v>8340</v>
      </c>
      <c r="J64" s="87">
        <f t="shared" si="0"/>
        <v>11.876832891533736</v>
      </c>
      <c r="K64">
        <v>1.0492069208228143</v>
      </c>
      <c r="L64" s="90">
        <f>I64/((G64/1000000000/K64)+(G65/1000000000/K65))</f>
        <v>11.684730997842756</v>
      </c>
      <c r="N64">
        <v>2.0871704110131102</v>
      </c>
      <c r="O64" t="s">
        <v>47</v>
      </c>
    </row>
    <row r="65" spans="1:15" ht="15" thickBot="1" x14ac:dyDescent="0.4">
      <c r="D65" s="84"/>
      <c r="E65" s="53">
        <v>2</v>
      </c>
      <c r="F65" s="12" t="s">
        <v>49</v>
      </c>
      <c r="G65" s="18">
        <v>351339150008</v>
      </c>
      <c r="H65" s="85"/>
      <c r="I65" s="83"/>
      <c r="J65" s="87"/>
      <c r="K65">
        <v>0.92618739728194199</v>
      </c>
      <c r="L65" s="91"/>
      <c r="N65">
        <v>1.0492069208228143</v>
      </c>
      <c r="O65" t="s">
        <v>48</v>
      </c>
    </row>
    <row r="66" spans="1:15" ht="19" thickBot="1" x14ac:dyDescent="0.4">
      <c r="D66" s="45" t="s">
        <v>101</v>
      </c>
      <c r="E66" s="12">
        <v>1</v>
      </c>
      <c r="F66" s="12" t="s">
        <v>46</v>
      </c>
      <c r="G66" s="18">
        <v>1192880148868</v>
      </c>
      <c r="H66" s="18">
        <v>1192880148868</v>
      </c>
      <c r="I66" s="51">
        <v>5320</v>
      </c>
      <c r="J66" s="47">
        <f t="shared" ref="J66:J72" si="2">I66/(H66/1000000000)</f>
        <v>4.4597942258059087</v>
      </c>
      <c r="K66">
        <v>2.2689113192977022</v>
      </c>
      <c r="L66" s="32">
        <f t="shared" ref="L66:L72" si="3">I66/((G66/1000000000/K66))</f>
        <v>10.11887760066956</v>
      </c>
      <c r="N66">
        <v>0.92618739728194199</v>
      </c>
      <c r="O66" t="s">
        <v>49</v>
      </c>
    </row>
    <row r="67" spans="1:15" ht="19" thickBot="1" x14ac:dyDescent="0.4">
      <c r="D67" s="45" t="s">
        <v>102</v>
      </c>
      <c r="E67" s="12">
        <v>1</v>
      </c>
      <c r="F67" s="12" t="s">
        <v>10</v>
      </c>
      <c r="G67" s="18">
        <v>5939693812661</v>
      </c>
      <c r="H67" s="18">
        <v>5939693812661</v>
      </c>
      <c r="I67" s="51">
        <v>8250</v>
      </c>
      <c r="J67" s="47">
        <f t="shared" si="2"/>
        <v>1.3889604852045354</v>
      </c>
      <c r="K67">
        <v>3.8669531286477707</v>
      </c>
      <c r="L67" s="32">
        <f t="shared" si="3"/>
        <v>5.371045093829804</v>
      </c>
      <c r="N67">
        <v>2.9572898952320879</v>
      </c>
      <c r="O67" t="s">
        <v>50</v>
      </c>
    </row>
    <row r="68" spans="1:15" ht="19" thickBot="1" x14ac:dyDescent="0.4">
      <c r="D68" s="45" t="s">
        <v>103</v>
      </c>
      <c r="E68" s="12">
        <v>1</v>
      </c>
      <c r="F68" s="12" t="s">
        <v>24</v>
      </c>
      <c r="G68" s="18">
        <v>1634221311168</v>
      </c>
      <c r="H68" s="18">
        <v>1634221311168</v>
      </c>
      <c r="I68" s="51">
        <v>10610</v>
      </c>
      <c r="J68" s="47">
        <f t="shared" si="2"/>
        <v>6.492388715954811</v>
      </c>
      <c r="K68">
        <v>1.8669139598972377</v>
      </c>
      <c r="L68" s="32">
        <f t="shared" si="3"/>
        <v>12.12073112689534</v>
      </c>
      <c r="N68">
        <v>2.4175522134948939</v>
      </c>
      <c r="O68" t="s">
        <v>51</v>
      </c>
    </row>
    <row r="69" spans="1:15" ht="19" thickBot="1" x14ac:dyDescent="0.4">
      <c r="A69" s="3"/>
      <c r="B69" s="3"/>
      <c r="C69" s="3"/>
      <c r="D69" s="45" t="s">
        <v>104</v>
      </c>
      <c r="E69" s="12">
        <v>1</v>
      </c>
      <c r="F69" s="12" t="s">
        <v>51</v>
      </c>
      <c r="G69" s="18">
        <v>2364810921309</v>
      </c>
      <c r="H69" s="18">
        <v>2364810921309</v>
      </c>
      <c r="I69" s="51">
        <v>9840</v>
      </c>
      <c r="J69" s="47">
        <f t="shared" si="2"/>
        <v>4.1610092000730603</v>
      </c>
      <c r="K69">
        <v>2.4175522134948939</v>
      </c>
      <c r="L69" s="32">
        <f t="shared" si="3"/>
        <v>10.059457002009246</v>
      </c>
      <c r="N69">
        <v>2.7551585322292818</v>
      </c>
      <c r="O69" t="s">
        <v>52</v>
      </c>
    </row>
    <row r="70" spans="1:15" ht="19" thickBot="1" x14ac:dyDescent="0.4">
      <c r="A70" s="3"/>
      <c r="B70" s="3"/>
      <c r="C70" s="3"/>
      <c r="D70" s="45" t="s">
        <v>105</v>
      </c>
      <c r="E70" s="12">
        <v>1</v>
      </c>
      <c r="F70" s="12" t="s">
        <v>36</v>
      </c>
      <c r="G70" s="18">
        <v>1028842640046</v>
      </c>
      <c r="H70" s="18">
        <v>1028842640046</v>
      </c>
      <c r="I70" s="51">
        <v>13740</v>
      </c>
      <c r="J70" s="47">
        <f t="shared" si="2"/>
        <v>13.354811965594347</v>
      </c>
      <c r="K70">
        <v>0.86892289254790034</v>
      </c>
      <c r="L70" s="32">
        <f t="shared" si="3"/>
        <v>11.604301842577552</v>
      </c>
      <c r="N70">
        <v>1.5985587789456146</v>
      </c>
      <c r="O70" t="s">
        <v>53</v>
      </c>
    </row>
    <row r="71" spans="1:15" ht="19" thickBot="1" x14ac:dyDescent="0.4">
      <c r="A71" s="3"/>
      <c r="B71" s="3"/>
      <c r="C71" s="3"/>
      <c r="D71" s="45" t="s">
        <v>106</v>
      </c>
      <c r="E71" s="12">
        <v>1</v>
      </c>
      <c r="F71" s="12" t="s">
        <v>52</v>
      </c>
      <c r="G71" s="18">
        <v>3028162666892</v>
      </c>
      <c r="H71" s="18">
        <v>3028162666892</v>
      </c>
      <c r="I71" s="51">
        <v>11170</v>
      </c>
      <c r="J71" s="47">
        <f t="shared" si="2"/>
        <v>3.6887054061281646</v>
      </c>
      <c r="K71">
        <v>2.7551585322292818</v>
      </c>
      <c r="L71" s="32">
        <f t="shared" si="3"/>
        <v>10.16296817257429</v>
      </c>
      <c r="N71">
        <v>1.953303437448684</v>
      </c>
      <c r="O71" t="s">
        <v>54</v>
      </c>
    </row>
    <row r="72" spans="1:15" ht="19" thickBot="1" x14ac:dyDescent="0.4">
      <c r="A72" s="3"/>
      <c r="B72" s="3"/>
      <c r="C72" s="3"/>
      <c r="D72" s="45" t="s">
        <v>107</v>
      </c>
      <c r="E72" s="12">
        <v>1</v>
      </c>
      <c r="F72" s="12" t="s">
        <v>50</v>
      </c>
      <c r="G72" s="18">
        <v>3462434706428</v>
      </c>
      <c r="H72" s="18">
        <v>3462434706428</v>
      </c>
      <c r="I72" s="51">
        <v>19490</v>
      </c>
      <c r="J72" s="47">
        <f t="shared" si="2"/>
        <v>5.6289870142004039</v>
      </c>
      <c r="K72">
        <v>2.9572898952320879</v>
      </c>
      <c r="L72" s="32">
        <f t="shared" si="3"/>
        <v>16.646546417487496</v>
      </c>
    </row>
    <row r="73" spans="1:15" ht="18.5" x14ac:dyDescent="0.45">
      <c r="A73" s="3"/>
      <c r="B73" s="3"/>
      <c r="C73" s="3"/>
      <c r="D73" s="42" t="s">
        <v>89</v>
      </c>
      <c r="E73" s="77"/>
      <c r="F73" s="78"/>
      <c r="G73" s="78"/>
      <c r="H73" s="78"/>
      <c r="I73" s="78"/>
      <c r="J73" s="78"/>
      <c r="K73" s="79"/>
      <c r="L73" s="54">
        <f>GEOMEAN(L53:L72)</f>
        <v>11.139600918323511</v>
      </c>
    </row>
    <row r="74" spans="1:15" x14ac:dyDescent="0.35">
      <c r="A74" s="3"/>
      <c r="B74" s="3"/>
      <c r="C74" s="3"/>
    </row>
    <row r="75" spans="1:15" x14ac:dyDescent="0.35">
      <c r="A75" s="3"/>
      <c r="B75" s="3"/>
      <c r="C75" s="3"/>
    </row>
    <row r="76" spans="1:15" x14ac:dyDescent="0.35">
      <c r="A76" s="3"/>
      <c r="B76" s="3"/>
      <c r="C76" s="3"/>
    </row>
    <row r="78" spans="1:15" x14ac:dyDescent="0.35">
      <c r="A78" s="3"/>
      <c r="B78" s="3"/>
      <c r="C78" s="3"/>
      <c r="D78" s="55" t="s">
        <v>108</v>
      </c>
    </row>
    <row r="79" spans="1:15" x14ac:dyDescent="0.35">
      <c r="D79" t="s">
        <v>109</v>
      </c>
    </row>
    <row r="80" spans="1:15" x14ac:dyDescent="0.35">
      <c r="D80" t="s">
        <v>110</v>
      </c>
    </row>
  </sheetData>
  <mergeCells count="50">
    <mergeCell ref="D11:F11"/>
    <mergeCell ref="E15:L15"/>
    <mergeCell ref="D16:D18"/>
    <mergeCell ref="H16:H18"/>
    <mergeCell ref="I16:I18"/>
    <mergeCell ref="J16:J18"/>
    <mergeCell ref="L16:L18"/>
    <mergeCell ref="D25:D33"/>
    <mergeCell ref="H25:H33"/>
    <mergeCell ref="I25:I33"/>
    <mergeCell ref="J25:J33"/>
    <mergeCell ref="L25:L33"/>
    <mergeCell ref="D19:D24"/>
    <mergeCell ref="H19:H24"/>
    <mergeCell ref="I19:I24"/>
    <mergeCell ref="J19:J24"/>
    <mergeCell ref="L19:L24"/>
    <mergeCell ref="D40:D41"/>
    <mergeCell ref="H40:H41"/>
    <mergeCell ref="I40:I41"/>
    <mergeCell ref="J40:J41"/>
    <mergeCell ref="L40:L41"/>
    <mergeCell ref="D35:D39"/>
    <mergeCell ref="H35:H39"/>
    <mergeCell ref="I35:I39"/>
    <mergeCell ref="J35:J39"/>
    <mergeCell ref="L35:L39"/>
    <mergeCell ref="D48:D49"/>
    <mergeCell ref="H48:H49"/>
    <mergeCell ref="I48:I49"/>
    <mergeCell ref="J48:J49"/>
    <mergeCell ref="L48:L49"/>
    <mergeCell ref="D44:D46"/>
    <mergeCell ref="H44:H46"/>
    <mergeCell ref="I44:I46"/>
    <mergeCell ref="J44:J46"/>
    <mergeCell ref="L44:L46"/>
    <mergeCell ref="E73:K73"/>
    <mergeCell ref="E51:K51"/>
    <mergeCell ref="E52:L52"/>
    <mergeCell ref="D54:D56"/>
    <mergeCell ref="H54:H56"/>
    <mergeCell ref="I54:I56"/>
    <mergeCell ref="J54:J56"/>
    <mergeCell ref="L54:L56"/>
    <mergeCell ref="D64:D65"/>
    <mergeCell ref="H64:H65"/>
    <mergeCell ref="I64:I65"/>
    <mergeCell ref="J64:J65"/>
    <mergeCell ref="L64:L6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09099-A827-4978-82AF-D26EB5A04C52}">
  <sheetPr codeName="Sheet7"/>
  <dimension ref="A1:O80"/>
  <sheetViews>
    <sheetView topLeftCell="A39" zoomScale="85" zoomScaleNormal="85" workbookViewId="0">
      <selection activeCell="G96" sqref="G96"/>
    </sheetView>
  </sheetViews>
  <sheetFormatPr defaultRowHeight="14.5" x14ac:dyDescent="0.35"/>
  <cols>
    <col min="4" max="4" width="18.90625" customWidth="1"/>
    <col min="5" max="5" width="19.90625" customWidth="1"/>
    <col min="6" max="6" width="27.1796875" customWidth="1"/>
    <col min="7" max="7" width="32.1796875" customWidth="1"/>
    <col min="8" max="8" width="26.6328125" customWidth="1"/>
    <col min="11" max="11" width="22.81640625" customWidth="1"/>
  </cols>
  <sheetData>
    <row r="1" spans="4:13" x14ac:dyDescent="0.35">
      <c r="G1" s="1"/>
      <c r="H1" s="1"/>
      <c r="I1" s="2"/>
      <c r="J1" s="3"/>
    </row>
    <row r="2" spans="4:13" x14ac:dyDescent="0.35">
      <c r="G2" s="1"/>
      <c r="H2" s="1"/>
      <c r="I2" s="2"/>
      <c r="J2" s="3"/>
    </row>
    <row r="3" spans="4:13" x14ac:dyDescent="0.35">
      <c r="G3" s="1"/>
      <c r="H3" s="1"/>
      <c r="I3" s="2"/>
      <c r="J3" s="3"/>
    </row>
    <row r="4" spans="4:13" x14ac:dyDescent="0.35">
      <c r="G4" s="1"/>
      <c r="H4" s="1"/>
      <c r="I4" s="2"/>
      <c r="J4" s="3"/>
    </row>
    <row r="5" spans="4:13" x14ac:dyDescent="0.35">
      <c r="G5" s="1"/>
      <c r="H5" s="1"/>
      <c r="I5" s="2"/>
      <c r="J5" s="3"/>
    </row>
    <row r="6" spans="4:13" x14ac:dyDescent="0.35">
      <c r="G6" s="1"/>
      <c r="H6" s="1"/>
      <c r="I6" s="2"/>
      <c r="J6" s="3"/>
    </row>
    <row r="7" spans="4:13" x14ac:dyDescent="0.35">
      <c r="G7" s="1"/>
      <c r="H7" s="1"/>
      <c r="I7" s="2"/>
      <c r="J7" s="3"/>
    </row>
    <row r="8" spans="4:13" x14ac:dyDescent="0.35">
      <c r="G8" s="1"/>
      <c r="H8" s="1"/>
      <c r="I8" s="2"/>
      <c r="J8" s="3"/>
    </row>
    <row r="9" spans="4:13" x14ac:dyDescent="0.35">
      <c r="G9" s="1"/>
      <c r="H9" s="1"/>
      <c r="I9" s="2"/>
      <c r="J9" s="3"/>
    </row>
    <row r="10" spans="4:13" x14ac:dyDescent="0.35">
      <c r="G10" s="1"/>
      <c r="H10" s="1"/>
      <c r="I10" s="2"/>
      <c r="J10" s="3"/>
    </row>
    <row r="11" spans="4:13" ht="21" x14ac:dyDescent="0.5">
      <c r="D11" s="119" t="s">
        <v>60</v>
      </c>
      <c r="E11" s="119"/>
      <c r="F11" s="119"/>
      <c r="G11" s="1"/>
      <c r="H11" s="1"/>
      <c r="I11" s="2"/>
      <c r="J11" s="3"/>
    </row>
    <row r="12" spans="4:13" x14ac:dyDescent="0.35">
      <c r="G12" s="1"/>
      <c r="H12" s="1"/>
      <c r="I12" s="2"/>
      <c r="J12" s="3"/>
    </row>
    <row r="13" spans="4:13" x14ac:dyDescent="0.35">
      <c r="G13" s="1"/>
      <c r="H13" s="1"/>
      <c r="I13" s="2"/>
      <c r="J13" s="3"/>
    </row>
    <row r="14" spans="4:13" ht="18.5" x14ac:dyDescent="0.45">
      <c r="D14" s="4" t="s">
        <v>65</v>
      </c>
      <c r="E14" s="4" t="s">
        <v>66</v>
      </c>
      <c r="F14" s="4" t="s">
        <v>67</v>
      </c>
      <c r="G14" s="5" t="s">
        <v>68</v>
      </c>
      <c r="H14" s="5" t="s">
        <v>69</v>
      </c>
      <c r="I14" s="6" t="s">
        <v>70</v>
      </c>
      <c r="J14" s="7" t="s">
        <v>71</v>
      </c>
      <c r="K14" s="8" t="s">
        <v>72</v>
      </c>
      <c r="L14" s="7" t="s">
        <v>73</v>
      </c>
    </row>
    <row r="15" spans="4:13" ht="21.5" thickBot="1" x14ac:dyDescent="0.55000000000000004">
      <c r="D15" s="9" t="s">
        <v>74</v>
      </c>
      <c r="E15" s="120" t="s">
        <v>75</v>
      </c>
      <c r="F15" s="121"/>
      <c r="G15" s="121"/>
      <c r="H15" s="121"/>
      <c r="I15" s="121"/>
      <c r="J15" s="121"/>
      <c r="K15" s="121"/>
      <c r="L15" s="122"/>
      <c r="M15" t="s">
        <v>76</v>
      </c>
    </row>
    <row r="16" spans="4:13" x14ac:dyDescent="0.35">
      <c r="D16" s="92" t="s">
        <v>77</v>
      </c>
      <c r="E16" s="10">
        <v>1</v>
      </c>
      <c r="F16" s="10" t="s">
        <v>43</v>
      </c>
      <c r="G16" s="11">
        <v>1336880048433</v>
      </c>
      <c r="H16" s="111">
        <f>SUM(G16:G18)</f>
        <v>2621918389082</v>
      </c>
      <c r="I16" s="114">
        <v>9770</v>
      </c>
      <c r="J16" s="117">
        <f>I16/(H16/1000000000)</f>
        <v>3.7262792162729079</v>
      </c>
      <c r="K16">
        <v>1.7219182452141502</v>
      </c>
      <c r="L16" s="88">
        <f>I16/((G16/1000000000/K16)+(G17/1000000000/K17)+(G18/1000000000/K18))</f>
        <v>7.3083919386498124</v>
      </c>
    </row>
    <row r="17" spans="4:15" x14ac:dyDescent="0.35">
      <c r="D17" s="93"/>
      <c r="E17" s="12">
        <v>2</v>
      </c>
      <c r="F17" s="12" t="s">
        <v>44</v>
      </c>
      <c r="G17" s="13">
        <v>485943847689</v>
      </c>
      <c r="H17" s="112"/>
      <c r="I17" s="115"/>
      <c r="J17" s="87"/>
      <c r="K17">
        <v>2.6245961219317233</v>
      </c>
      <c r="L17" s="89"/>
    </row>
    <row r="18" spans="4:15" ht="15" thickBot="1" x14ac:dyDescent="0.4">
      <c r="D18" s="123"/>
      <c r="E18" s="14">
        <v>3</v>
      </c>
      <c r="F18" s="14" t="s">
        <v>45</v>
      </c>
      <c r="G18" s="15">
        <v>799094492960</v>
      </c>
      <c r="H18" s="124"/>
      <c r="I18" s="125"/>
      <c r="J18" s="126"/>
      <c r="K18">
        <v>2.1293317919032</v>
      </c>
      <c r="L18" s="89"/>
      <c r="N18">
        <v>1.0712649232304443</v>
      </c>
      <c r="O18" t="s">
        <v>0</v>
      </c>
    </row>
    <row r="19" spans="4:15" x14ac:dyDescent="0.35">
      <c r="D19" s="92" t="s">
        <v>78</v>
      </c>
      <c r="E19" s="16">
        <v>1</v>
      </c>
      <c r="F19" s="16" t="s">
        <v>8</v>
      </c>
      <c r="G19" s="17">
        <v>528828935089</v>
      </c>
      <c r="H19" s="95">
        <f>SUM(G19:G24)</f>
        <v>3033921720842</v>
      </c>
      <c r="I19" s="98">
        <v>9650</v>
      </c>
      <c r="J19" s="103">
        <f>I19/(H19/1000000000)</f>
        <v>3.180701708191024</v>
      </c>
      <c r="K19">
        <v>1.4354732927785945</v>
      </c>
      <c r="L19" s="88">
        <f>I19/((G19/1000000000/K19)+(G20/1000000000/K20)+(G21/1000000000/K21)+(G22/1000000000/K22)+(G23/1000000000/K23)+(G24/1000000000/K24))</f>
        <v>5.6369339740821118</v>
      </c>
      <c r="N19">
        <v>1.2927914757710273</v>
      </c>
      <c r="O19" t="s">
        <v>1</v>
      </c>
    </row>
    <row r="20" spans="4:15" x14ac:dyDescent="0.35">
      <c r="D20" s="93"/>
      <c r="E20" s="12">
        <v>2</v>
      </c>
      <c r="F20" s="12" t="s">
        <v>3</v>
      </c>
      <c r="G20" s="18">
        <v>197935867524</v>
      </c>
      <c r="H20" s="96"/>
      <c r="I20" s="86"/>
      <c r="J20" s="105"/>
      <c r="K20">
        <v>1.9804764279229401</v>
      </c>
      <c r="L20" s="89"/>
      <c r="N20">
        <v>2.267526185152295</v>
      </c>
      <c r="O20" t="s">
        <v>2</v>
      </c>
    </row>
    <row r="21" spans="4:15" x14ac:dyDescent="0.35">
      <c r="D21" s="93"/>
      <c r="E21" s="12">
        <v>3</v>
      </c>
      <c r="F21" s="12" t="s">
        <v>6</v>
      </c>
      <c r="G21" s="18">
        <v>349230042356</v>
      </c>
      <c r="H21" s="96"/>
      <c r="I21" s="86"/>
      <c r="J21" s="105"/>
      <c r="K21">
        <v>2.3005556325478222</v>
      </c>
      <c r="L21" s="89"/>
      <c r="N21">
        <v>1.9804764279229401</v>
      </c>
      <c r="O21" t="s">
        <v>3</v>
      </c>
    </row>
    <row r="22" spans="4:15" x14ac:dyDescent="0.35">
      <c r="D22" s="109"/>
      <c r="E22" s="19">
        <v>4</v>
      </c>
      <c r="F22" s="19" t="s">
        <v>7</v>
      </c>
      <c r="G22" s="18">
        <v>634304301167</v>
      </c>
      <c r="H22" s="96"/>
      <c r="I22" s="86"/>
      <c r="J22" s="105"/>
      <c r="K22">
        <v>1.5896739296963927</v>
      </c>
      <c r="L22" s="89"/>
      <c r="N22">
        <v>1.5503851518697318</v>
      </c>
      <c r="O22" t="s">
        <v>4</v>
      </c>
    </row>
    <row r="23" spans="4:15" x14ac:dyDescent="0.35">
      <c r="D23" s="109"/>
      <c r="E23" s="12">
        <v>5</v>
      </c>
      <c r="F23" s="12" t="s">
        <v>5</v>
      </c>
      <c r="G23" s="18">
        <v>907436705387</v>
      </c>
      <c r="H23" s="96"/>
      <c r="I23" s="86"/>
      <c r="J23" s="105"/>
      <c r="K23">
        <v>2.138559595819268</v>
      </c>
      <c r="L23" s="89"/>
      <c r="N23">
        <v>2.138559595819268</v>
      </c>
      <c r="O23" t="s">
        <v>5</v>
      </c>
    </row>
    <row r="24" spans="4:15" ht="15" thickBot="1" x14ac:dyDescent="0.4">
      <c r="D24" s="94"/>
      <c r="E24" s="20">
        <v>6</v>
      </c>
      <c r="F24" s="20" t="s">
        <v>4</v>
      </c>
      <c r="G24" s="21">
        <v>416185869319</v>
      </c>
      <c r="H24" s="97"/>
      <c r="I24" s="99"/>
      <c r="J24" s="104"/>
      <c r="K24">
        <v>1.5503851518697318</v>
      </c>
      <c r="L24" s="110"/>
      <c r="N24">
        <v>2.3005556325478222</v>
      </c>
      <c r="O24" t="s">
        <v>6</v>
      </c>
    </row>
    <row r="25" spans="4:15" x14ac:dyDescent="0.35">
      <c r="D25" s="92" t="s">
        <v>79</v>
      </c>
      <c r="E25" s="22">
        <v>1</v>
      </c>
      <c r="F25" s="22" t="s">
        <v>15</v>
      </c>
      <c r="G25" s="11">
        <v>85762263121</v>
      </c>
      <c r="H25" s="111">
        <f>SUM(G25:G33)</f>
        <v>1241193071612</v>
      </c>
      <c r="I25" s="114">
        <v>8050</v>
      </c>
      <c r="J25" s="117">
        <f>I25/(H25/1000000000)</f>
        <v>6.4856952428400678</v>
      </c>
      <c r="K25">
        <v>1.4365184184712532</v>
      </c>
      <c r="L25" s="90">
        <f>I25/((G25/1000000000/K25)+(G26/1000000000/K26)+(G27/1000000000/K27)+(G28/1000000000/K28)+(G29/1000000000/K29)+(G30/1000000000/K30)+(G31/1000000000/K31)+(G32/1000000000/K32)+(G33/1000000000/K33))</f>
        <v>9.5009966621723319</v>
      </c>
      <c r="N25">
        <v>1.5896739296963927</v>
      </c>
      <c r="O25" t="s">
        <v>7</v>
      </c>
    </row>
    <row r="26" spans="4:15" x14ac:dyDescent="0.35">
      <c r="D26" s="93"/>
      <c r="E26" s="23">
        <v>2</v>
      </c>
      <c r="F26" s="23" t="s">
        <v>16</v>
      </c>
      <c r="G26" s="24">
        <v>170110679749</v>
      </c>
      <c r="H26" s="112"/>
      <c r="I26" s="115"/>
      <c r="J26" s="87"/>
      <c r="K26">
        <v>1.627861241179213</v>
      </c>
      <c r="L26" s="106"/>
      <c r="N26">
        <v>1.4354732927785945</v>
      </c>
      <c r="O26" t="s">
        <v>8</v>
      </c>
    </row>
    <row r="27" spans="4:15" x14ac:dyDescent="0.35">
      <c r="D27" s="93"/>
      <c r="E27" s="12">
        <v>3</v>
      </c>
      <c r="F27" s="12" t="s">
        <v>23</v>
      </c>
      <c r="G27" s="24">
        <v>145000257157</v>
      </c>
      <c r="H27" s="112"/>
      <c r="I27" s="115"/>
      <c r="J27" s="87"/>
      <c r="K27">
        <v>1.4472477590948847</v>
      </c>
      <c r="L27" s="106"/>
      <c r="N27">
        <v>2.8874753215074835</v>
      </c>
      <c r="O27" t="s">
        <v>9</v>
      </c>
    </row>
    <row r="28" spans="4:15" x14ac:dyDescent="0.35">
      <c r="D28" s="93"/>
      <c r="E28" s="12">
        <v>4</v>
      </c>
      <c r="F28" s="12" t="s">
        <v>17</v>
      </c>
      <c r="G28" s="13">
        <v>107364702506</v>
      </c>
      <c r="H28" s="112"/>
      <c r="I28" s="115"/>
      <c r="J28" s="87"/>
      <c r="K28">
        <v>1.5323861497164197</v>
      </c>
      <c r="L28" s="106"/>
      <c r="N28">
        <v>3.8227632774892486</v>
      </c>
      <c r="O28" t="s">
        <v>10</v>
      </c>
    </row>
    <row r="29" spans="4:15" x14ac:dyDescent="0.35">
      <c r="D29" s="93"/>
      <c r="E29" s="23">
        <v>5</v>
      </c>
      <c r="F29" s="23" t="s">
        <v>18</v>
      </c>
      <c r="G29" s="13">
        <v>118960836281</v>
      </c>
      <c r="H29" s="112"/>
      <c r="I29" s="115"/>
      <c r="J29" s="87"/>
      <c r="K29">
        <v>1.5393960941199505</v>
      </c>
      <c r="L29" s="106"/>
      <c r="N29">
        <v>2.5718944127378691</v>
      </c>
      <c r="O29" t="s">
        <v>11</v>
      </c>
    </row>
    <row r="30" spans="4:15" x14ac:dyDescent="0.35">
      <c r="D30" s="93"/>
      <c r="E30" s="12">
        <v>6</v>
      </c>
      <c r="F30" s="12" t="s">
        <v>19</v>
      </c>
      <c r="G30" s="13">
        <v>161461896947</v>
      </c>
      <c r="H30" s="112"/>
      <c r="I30" s="115"/>
      <c r="J30" s="87"/>
      <c r="K30">
        <v>1.4465829895464453</v>
      </c>
      <c r="L30" s="106"/>
      <c r="N30">
        <v>3.6703442958409598</v>
      </c>
      <c r="O30" t="s">
        <v>12</v>
      </c>
    </row>
    <row r="31" spans="4:15" x14ac:dyDescent="0.35">
      <c r="D31" s="93"/>
      <c r="E31" s="23">
        <v>7</v>
      </c>
      <c r="F31" s="23" t="s">
        <v>20</v>
      </c>
      <c r="G31" s="13">
        <v>203545611460</v>
      </c>
      <c r="H31" s="112"/>
      <c r="I31" s="115"/>
      <c r="J31" s="87"/>
      <c r="K31">
        <v>1.2029391154387543</v>
      </c>
      <c r="L31" s="106"/>
      <c r="N31">
        <v>4.671179916498855</v>
      </c>
      <c r="O31" t="s">
        <v>13</v>
      </c>
    </row>
    <row r="32" spans="4:15" x14ac:dyDescent="0.35">
      <c r="D32" s="93"/>
      <c r="E32" s="23">
        <v>8</v>
      </c>
      <c r="F32" s="23" t="s">
        <v>21</v>
      </c>
      <c r="G32" s="24">
        <v>183165290444</v>
      </c>
      <c r="H32" s="112"/>
      <c r="I32" s="115"/>
      <c r="J32" s="87"/>
      <c r="K32">
        <v>1.5848659891574102</v>
      </c>
      <c r="L32" s="106"/>
      <c r="N32">
        <v>4.358395947968269</v>
      </c>
      <c r="O32" t="s">
        <v>14</v>
      </c>
    </row>
    <row r="33" spans="4:15" ht="15" thickBot="1" x14ac:dyDescent="0.4">
      <c r="D33" s="94"/>
      <c r="E33" s="25">
        <v>9</v>
      </c>
      <c r="F33" s="25" t="s">
        <v>22</v>
      </c>
      <c r="G33" s="26">
        <v>65821533947</v>
      </c>
      <c r="H33" s="113"/>
      <c r="I33" s="116"/>
      <c r="J33" s="118"/>
      <c r="K33">
        <v>1.6811606861695494</v>
      </c>
      <c r="L33" s="91"/>
      <c r="N33">
        <v>1.4365184184712532</v>
      </c>
      <c r="O33" t="s">
        <v>15</v>
      </c>
    </row>
    <row r="34" spans="4:15" ht="19" thickBot="1" x14ac:dyDescent="0.4">
      <c r="D34" s="27" t="s">
        <v>80</v>
      </c>
      <c r="E34" s="28">
        <v>1</v>
      </c>
      <c r="F34" s="28" t="s">
        <v>39</v>
      </c>
      <c r="G34" s="29">
        <v>286763190074</v>
      </c>
      <c r="H34" s="29">
        <v>286763190074</v>
      </c>
      <c r="I34" s="30">
        <v>9120</v>
      </c>
      <c r="J34" s="31">
        <f>I34/(H34/1000000000)</f>
        <v>31.803245031716099</v>
      </c>
      <c r="K34">
        <v>0.44265813978941021</v>
      </c>
      <c r="L34" s="32">
        <f>I34/((G34/1000000000/K34))</f>
        <v>14.077965285006249</v>
      </c>
      <c r="N34">
        <v>1.627861241179213</v>
      </c>
      <c r="O34" t="s">
        <v>16</v>
      </c>
    </row>
    <row r="35" spans="4:15" x14ac:dyDescent="0.35">
      <c r="D35" s="92" t="s">
        <v>81</v>
      </c>
      <c r="E35" s="16">
        <v>1</v>
      </c>
      <c r="F35" s="16" t="s">
        <v>25</v>
      </c>
      <c r="G35" s="17">
        <v>266743806875</v>
      </c>
      <c r="H35" s="95">
        <f>SUM(G35:G39)</f>
        <v>1991041526174</v>
      </c>
      <c r="I35" s="98">
        <v>10490</v>
      </c>
      <c r="J35" s="103">
        <f>I35/(H35/1000000000)</f>
        <v>5.2685993044844528</v>
      </c>
      <c r="K35">
        <v>1.7658263741796401</v>
      </c>
      <c r="L35" s="90">
        <f>I35/((G35/1000000000/K35)+(G36/1000000000/K36)+(G37/1000000000/K37)+(G37/1000000000/K37)+(G38/1000000000/K38)+(G39/1000000000/K39))</f>
        <v>8.3133479936558761</v>
      </c>
      <c r="N35">
        <v>1.5323861497164197</v>
      </c>
      <c r="O35" t="s">
        <v>17</v>
      </c>
    </row>
    <row r="36" spans="4:15" x14ac:dyDescent="0.35">
      <c r="D36" s="93"/>
      <c r="E36" s="12">
        <v>2</v>
      </c>
      <c r="F36" s="12" t="s">
        <v>26</v>
      </c>
      <c r="G36" s="18">
        <v>716198135199</v>
      </c>
      <c r="H36" s="96"/>
      <c r="I36" s="86"/>
      <c r="J36" s="105"/>
      <c r="K36">
        <v>1.8511687714973255</v>
      </c>
      <c r="L36" s="106"/>
      <c r="N36">
        <v>1.5393960941199505</v>
      </c>
      <c r="O36" t="s">
        <v>18</v>
      </c>
    </row>
    <row r="37" spans="4:15" x14ac:dyDescent="0.35">
      <c r="D37" s="93"/>
      <c r="E37" s="12">
        <v>3</v>
      </c>
      <c r="F37" s="12" t="s">
        <v>27</v>
      </c>
      <c r="G37" s="18">
        <v>350698994773</v>
      </c>
      <c r="H37" s="96"/>
      <c r="I37" s="86"/>
      <c r="J37" s="105"/>
      <c r="K37">
        <v>1.8364988830856379</v>
      </c>
      <c r="L37" s="106"/>
      <c r="N37">
        <v>1.4465829895464453</v>
      </c>
      <c r="O37" t="s">
        <v>19</v>
      </c>
    </row>
    <row r="38" spans="4:15" x14ac:dyDescent="0.35">
      <c r="D38" s="93"/>
      <c r="E38" s="12">
        <v>4</v>
      </c>
      <c r="F38" s="12" t="s">
        <v>28</v>
      </c>
      <c r="G38" s="18">
        <v>269619527680</v>
      </c>
      <c r="H38" s="96"/>
      <c r="I38" s="86"/>
      <c r="J38" s="105"/>
      <c r="K38">
        <v>1.858789917694879</v>
      </c>
      <c r="L38" s="106"/>
      <c r="N38">
        <v>1.2029391154387543</v>
      </c>
      <c r="O38" t="s">
        <v>20</v>
      </c>
    </row>
    <row r="39" spans="4:15" ht="15" thickBot="1" x14ac:dyDescent="0.4">
      <c r="D39" s="94"/>
      <c r="E39" s="33">
        <v>5</v>
      </c>
      <c r="F39" s="33" t="s">
        <v>29</v>
      </c>
      <c r="G39" s="21">
        <v>387781061647</v>
      </c>
      <c r="H39" s="97"/>
      <c r="I39" s="99"/>
      <c r="J39" s="104"/>
      <c r="K39">
        <v>1.9693797288458936</v>
      </c>
      <c r="L39" s="91"/>
      <c r="N39">
        <v>1.5848659891574102</v>
      </c>
      <c r="O39" t="s">
        <v>21</v>
      </c>
    </row>
    <row r="40" spans="4:15" x14ac:dyDescent="0.35">
      <c r="D40" s="92" t="s">
        <v>82</v>
      </c>
      <c r="E40" s="16">
        <v>1</v>
      </c>
      <c r="F40" s="16" t="s">
        <v>34</v>
      </c>
      <c r="G40" s="17">
        <v>1225711258147</v>
      </c>
      <c r="H40" s="107">
        <f>SUM(G40:G41)</f>
        <v>3799491209371</v>
      </c>
      <c r="I40" s="98">
        <v>9330</v>
      </c>
      <c r="J40" s="103">
        <f>I40/(H40/1000000000)</f>
        <v>2.4555919426760742</v>
      </c>
      <c r="K40">
        <v>4.4286277797687115</v>
      </c>
      <c r="L40" s="90">
        <f>I40/((G40/1000000000/K40)+(G41/1000000000/K41))</f>
        <v>9.9960069597508525</v>
      </c>
      <c r="N40">
        <v>1.6811606861695494</v>
      </c>
      <c r="O40" t="s">
        <v>22</v>
      </c>
    </row>
    <row r="41" spans="4:15" ht="15" thickBot="1" x14ac:dyDescent="0.4">
      <c r="D41" s="94"/>
      <c r="E41" s="33">
        <v>2</v>
      </c>
      <c r="F41" s="33" t="s">
        <v>35</v>
      </c>
      <c r="G41" s="21">
        <v>2573779951224</v>
      </c>
      <c r="H41" s="108"/>
      <c r="I41" s="99"/>
      <c r="J41" s="104"/>
      <c r="K41">
        <v>3.9198436236199345</v>
      </c>
      <c r="L41" s="91"/>
      <c r="N41">
        <v>1.4472477590948847</v>
      </c>
      <c r="O41" t="s">
        <v>23</v>
      </c>
    </row>
    <row r="42" spans="4:15" ht="19" thickBot="1" x14ac:dyDescent="0.4">
      <c r="D42" s="27" t="s">
        <v>83</v>
      </c>
      <c r="E42" s="28">
        <v>1</v>
      </c>
      <c r="F42" s="28" t="s">
        <v>47</v>
      </c>
      <c r="G42" s="29">
        <v>2870324786576</v>
      </c>
      <c r="H42" s="29">
        <v>2870324786576</v>
      </c>
      <c r="I42" s="30">
        <v>12100</v>
      </c>
      <c r="J42" s="31">
        <f>I42/(H42/1000000000)</f>
        <v>4.2155508173115299</v>
      </c>
      <c r="K42">
        <v>2.086460657623733</v>
      </c>
      <c r="L42" s="32">
        <f>I42/((G42/1000000000/K42))</f>
        <v>8.7955809305340793</v>
      </c>
      <c r="N42">
        <v>1.5931265145859563</v>
      </c>
      <c r="O42" t="s">
        <v>24</v>
      </c>
    </row>
    <row r="43" spans="4:15" ht="19" thickBot="1" x14ac:dyDescent="0.4">
      <c r="D43" s="27" t="s">
        <v>84</v>
      </c>
      <c r="E43" s="28">
        <v>1</v>
      </c>
      <c r="F43" s="28" t="s">
        <v>38</v>
      </c>
      <c r="G43" s="29">
        <v>1228470882964</v>
      </c>
      <c r="H43" s="29">
        <v>1228470882964</v>
      </c>
      <c r="I43" s="30">
        <v>20720</v>
      </c>
      <c r="J43" s="31">
        <f>I43/(H43/1000000000)</f>
        <v>16.866496623841584</v>
      </c>
      <c r="K43">
        <v>0.91611020252589281</v>
      </c>
      <c r="L43" s="32">
        <f>I43/((G43/1000000000/K43))</f>
        <v>15.451569637969802</v>
      </c>
      <c r="N43">
        <v>1.7658263741796401</v>
      </c>
      <c r="O43" t="s">
        <v>25</v>
      </c>
    </row>
    <row r="44" spans="4:15" x14ac:dyDescent="0.35">
      <c r="D44" s="92" t="s">
        <v>85</v>
      </c>
      <c r="E44" s="16">
        <v>1</v>
      </c>
      <c r="F44" s="16" t="s">
        <v>31</v>
      </c>
      <c r="G44" s="17">
        <v>598424479704</v>
      </c>
      <c r="H44" s="95">
        <f>SUM(G44:G46)</f>
        <v>5665833559406</v>
      </c>
      <c r="I44" s="98">
        <v>22130</v>
      </c>
      <c r="J44" s="100">
        <f>I44/(H44/1000000000)</f>
        <v>3.9058683542267851</v>
      </c>
      <c r="K44">
        <v>2.9292534873773173</v>
      </c>
      <c r="L44" s="88">
        <f>I44/((G44/1000000000/K44)+(G45/1000000000/K45)+(G46/1000000000/K46))</f>
        <v>13.923858537103074</v>
      </c>
      <c r="N44">
        <v>1.8511687714973255</v>
      </c>
      <c r="O44" t="s">
        <v>26</v>
      </c>
    </row>
    <row r="45" spans="4:15" x14ac:dyDescent="0.35">
      <c r="D45" s="93"/>
      <c r="E45" s="19">
        <v>2</v>
      </c>
      <c r="F45" s="19" t="s">
        <v>32</v>
      </c>
      <c r="G45" s="18">
        <v>499395511962</v>
      </c>
      <c r="H45" s="96"/>
      <c r="I45" s="86"/>
      <c r="J45" s="101"/>
      <c r="K45">
        <v>3.4809463778129897</v>
      </c>
      <c r="L45" s="89"/>
      <c r="N45">
        <v>1.8364988830856379</v>
      </c>
      <c r="O45" t="s">
        <v>27</v>
      </c>
    </row>
    <row r="46" spans="4:15" ht="15" thickBot="1" x14ac:dyDescent="0.4">
      <c r="D46" s="94"/>
      <c r="E46" s="36">
        <v>3</v>
      </c>
      <c r="F46" s="36" t="s">
        <v>33</v>
      </c>
      <c r="G46" s="21">
        <v>4568013567740</v>
      </c>
      <c r="H46" s="97"/>
      <c r="I46" s="99"/>
      <c r="J46" s="102"/>
      <c r="K46">
        <v>3.6791335689321714</v>
      </c>
      <c r="L46" s="89"/>
      <c r="N46">
        <v>1.858789917694879</v>
      </c>
      <c r="O46" t="s">
        <v>28</v>
      </c>
    </row>
    <row r="47" spans="4:15" ht="19" thickBot="1" x14ac:dyDescent="0.4">
      <c r="D47" s="27" t="s">
        <v>86</v>
      </c>
      <c r="E47" s="28">
        <v>1</v>
      </c>
      <c r="F47" s="28" t="s">
        <v>42</v>
      </c>
      <c r="G47" s="29">
        <v>596700550884</v>
      </c>
      <c r="H47" s="29">
        <v>596700550884</v>
      </c>
      <c r="I47" s="30">
        <v>6250</v>
      </c>
      <c r="J47" s="31">
        <f>I47/(H47/1000000000)</f>
        <v>10.474265510130248</v>
      </c>
      <c r="K47">
        <v>0.76462244611190233</v>
      </c>
      <c r="L47" s="32">
        <f>I47/((G47/1000000000/K47))</f>
        <v>8.0088585155813217</v>
      </c>
      <c r="N47">
        <v>1.9693797288458936</v>
      </c>
      <c r="O47" t="s">
        <v>29</v>
      </c>
    </row>
    <row r="48" spans="4:15" x14ac:dyDescent="0.35">
      <c r="D48" s="92" t="s">
        <v>87</v>
      </c>
      <c r="E48" s="16">
        <v>1</v>
      </c>
      <c r="F48" s="16" t="s">
        <v>1</v>
      </c>
      <c r="G48" s="17">
        <v>719326249157</v>
      </c>
      <c r="H48" s="95">
        <f>SUM(G48:G49)</f>
        <v>1065237477766</v>
      </c>
      <c r="I48" s="98">
        <v>7020</v>
      </c>
      <c r="J48" s="103">
        <f>I48/(H48/1000000000)</f>
        <v>6.5900798146177113</v>
      </c>
      <c r="K48">
        <v>1.2927914757710273</v>
      </c>
      <c r="L48" s="90">
        <f>I48/((G48/1000000000/K48)+(G49/1000000000/K49))</f>
        <v>7.9835052614071333</v>
      </c>
      <c r="N48">
        <v>2.0857121065063304</v>
      </c>
      <c r="O48" t="s">
        <v>30</v>
      </c>
    </row>
    <row r="49" spans="4:15" ht="15" thickBot="1" x14ac:dyDescent="0.4">
      <c r="D49" s="94"/>
      <c r="E49" s="33">
        <v>2</v>
      </c>
      <c r="F49" s="33" t="s">
        <v>0</v>
      </c>
      <c r="G49" s="21">
        <v>345911228609</v>
      </c>
      <c r="H49" s="97"/>
      <c r="I49" s="99"/>
      <c r="J49" s="104"/>
      <c r="K49">
        <v>1.0712649232304443</v>
      </c>
      <c r="L49" s="91"/>
      <c r="N49">
        <v>2.9292534873773173</v>
      </c>
      <c r="O49" t="s">
        <v>31</v>
      </c>
    </row>
    <row r="50" spans="4:15" ht="19" thickBot="1" x14ac:dyDescent="0.4">
      <c r="D50" s="37" t="s">
        <v>88</v>
      </c>
      <c r="E50" s="38">
        <v>1</v>
      </c>
      <c r="F50" s="38" t="s">
        <v>53</v>
      </c>
      <c r="G50" s="39">
        <v>1012616257524</v>
      </c>
      <c r="H50" s="39">
        <v>1012616257524</v>
      </c>
      <c r="I50" s="40">
        <v>6900</v>
      </c>
      <c r="J50" s="41">
        <f>I50/(H50/1000000000)</f>
        <v>6.8140324123094214</v>
      </c>
      <c r="K50">
        <v>1.5929774237702774</v>
      </c>
      <c r="L50" s="32">
        <f>I50/((G50/1000000000/K50))</f>
        <v>10.854599797647831</v>
      </c>
      <c r="N50">
        <v>3.4809463778129897</v>
      </c>
      <c r="O50" t="s">
        <v>32</v>
      </c>
    </row>
    <row r="51" spans="4:15" ht="18.5" x14ac:dyDescent="0.45">
      <c r="D51" s="42" t="s">
        <v>89</v>
      </c>
      <c r="E51" s="80"/>
      <c r="F51" s="81"/>
      <c r="G51" s="81"/>
      <c r="H51" s="81"/>
      <c r="I51" s="81"/>
      <c r="J51" s="81"/>
      <c r="K51" s="82"/>
      <c r="L51" s="43">
        <f>GEOMEAN(L16:L50)</f>
        <v>9.585084097221074</v>
      </c>
      <c r="N51">
        <v>3.6791335689321714</v>
      </c>
      <c r="O51" t="s">
        <v>33</v>
      </c>
    </row>
    <row r="52" spans="4:15" ht="21.5" thickBot="1" x14ac:dyDescent="0.55000000000000004">
      <c r="D52" s="44" t="s">
        <v>90</v>
      </c>
      <c r="E52" s="83"/>
      <c r="F52" s="83"/>
      <c r="G52" s="83"/>
      <c r="H52" s="83"/>
      <c r="I52" s="83"/>
      <c r="J52" s="83"/>
      <c r="K52" s="83"/>
      <c r="L52" s="83"/>
      <c r="N52">
        <v>4.4286277797687115</v>
      </c>
      <c r="O52" t="s">
        <v>34</v>
      </c>
    </row>
    <row r="53" spans="4:15" ht="19" thickBot="1" x14ac:dyDescent="0.4">
      <c r="D53" s="45" t="s">
        <v>91</v>
      </c>
      <c r="E53" s="12">
        <v>1</v>
      </c>
      <c r="F53" s="12" t="s">
        <v>2</v>
      </c>
      <c r="G53" s="18">
        <v>1662419839883</v>
      </c>
      <c r="H53" s="18">
        <v>1662419839883</v>
      </c>
      <c r="I53" s="46">
        <v>13590</v>
      </c>
      <c r="J53" s="47">
        <f>I53/(H53/1000000000)</f>
        <v>8.1748302528418186</v>
      </c>
      <c r="K53">
        <v>2.267526185152295</v>
      </c>
      <c r="L53" s="32">
        <f>I53/((G53/1000000000/K53))</f>
        <v>18.536641657493981</v>
      </c>
      <c r="N53">
        <v>3.9198436236199345</v>
      </c>
      <c r="O53" t="s">
        <v>35</v>
      </c>
    </row>
    <row r="54" spans="4:15" x14ac:dyDescent="0.35">
      <c r="D54" s="84" t="s">
        <v>92</v>
      </c>
      <c r="E54" s="12">
        <v>1</v>
      </c>
      <c r="F54" s="12" t="s">
        <v>12</v>
      </c>
      <c r="G54" s="18">
        <v>1368261277380</v>
      </c>
      <c r="H54" s="85">
        <f>SUM(G54:G56)</f>
        <v>6812176292745</v>
      </c>
      <c r="I54" s="86">
        <v>19580</v>
      </c>
      <c r="J54" s="87">
        <f>I54/(H54/1000000000)</f>
        <v>2.874265015844172</v>
      </c>
      <c r="K54">
        <v>3.6703442958409598</v>
      </c>
      <c r="L54" s="88">
        <f>I54/((G54/1000000000/K54)+(G55/1000000000/K55)+(G56/1000000000/K56))</f>
        <v>12.199789661376235</v>
      </c>
      <c r="N54">
        <v>1.4681757221746981</v>
      </c>
      <c r="O54" t="s">
        <v>36</v>
      </c>
    </row>
    <row r="55" spans="4:15" x14ac:dyDescent="0.35">
      <c r="D55" s="84"/>
      <c r="E55" s="12">
        <v>2</v>
      </c>
      <c r="F55" s="12" t="s">
        <v>13</v>
      </c>
      <c r="G55" s="18">
        <v>1100427239527</v>
      </c>
      <c r="H55" s="85"/>
      <c r="I55" s="86"/>
      <c r="J55" s="87"/>
      <c r="K55">
        <v>4.671179916498855</v>
      </c>
      <c r="L55" s="89"/>
      <c r="N55">
        <v>1.9716416335418767</v>
      </c>
      <c r="O55" t="s">
        <v>37</v>
      </c>
    </row>
    <row r="56" spans="4:15" ht="15" thickBot="1" x14ac:dyDescent="0.4">
      <c r="D56" s="84"/>
      <c r="E56" s="19">
        <v>3</v>
      </c>
      <c r="F56" s="19" t="s">
        <v>14</v>
      </c>
      <c r="G56" s="18">
        <v>4343487775838</v>
      </c>
      <c r="H56" s="85"/>
      <c r="I56" s="86"/>
      <c r="J56" s="87"/>
      <c r="K56">
        <v>4.358395947968269</v>
      </c>
      <c r="L56" s="89"/>
      <c r="N56">
        <v>0.91611020252589281</v>
      </c>
      <c r="O56" t="s">
        <v>38</v>
      </c>
    </row>
    <row r="57" spans="4:15" ht="19" thickBot="1" x14ac:dyDescent="0.4">
      <c r="D57" s="45" t="s">
        <v>93</v>
      </c>
      <c r="E57" s="12">
        <v>1</v>
      </c>
      <c r="F57" s="50" t="s">
        <v>40</v>
      </c>
      <c r="G57" s="18">
        <v>904639118622</v>
      </c>
      <c r="H57" s="18">
        <v>904639118622</v>
      </c>
      <c r="I57" s="51">
        <v>9180</v>
      </c>
      <c r="J57" s="47">
        <f>I57/(H57/1000000000)</f>
        <v>10.147692942997558</v>
      </c>
      <c r="K57">
        <v>0.88234585285635314</v>
      </c>
      <c r="L57" s="32">
        <f>I57/((G57/1000000000/K57))</f>
        <v>8.9537747843135769</v>
      </c>
      <c r="N57">
        <v>0.44265813978941021</v>
      </c>
      <c r="O57" t="s">
        <v>39</v>
      </c>
    </row>
    <row r="58" spans="4:15" ht="19" thickBot="1" x14ac:dyDescent="0.4">
      <c r="D58" s="45" t="s">
        <v>94</v>
      </c>
      <c r="E58" s="12">
        <v>1</v>
      </c>
      <c r="F58" s="12" t="s">
        <v>54</v>
      </c>
      <c r="G58" s="18">
        <v>1550802777157</v>
      </c>
      <c r="H58" s="18">
        <v>1550802777157</v>
      </c>
      <c r="I58" s="51">
        <v>9100</v>
      </c>
      <c r="J58" s="47">
        <f t="shared" ref="J58:J64" si="0">I58/(H58/1000000000)</f>
        <v>5.8679286199645073</v>
      </c>
      <c r="K58">
        <v>2.0212694007390648</v>
      </c>
      <c r="L58" s="32">
        <f t="shared" ref="L58:L63" si="1">I58/((G58/1000000000/K58))</f>
        <v>11.860664565255266</v>
      </c>
      <c r="N58">
        <v>0.88234585285635314</v>
      </c>
      <c r="O58" t="s">
        <v>40</v>
      </c>
    </row>
    <row r="59" spans="4:15" ht="19" thickBot="1" x14ac:dyDescent="0.4">
      <c r="D59" s="45" t="s">
        <v>95</v>
      </c>
      <c r="E59" s="12">
        <v>1</v>
      </c>
      <c r="F59" s="12" t="s">
        <v>30</v>
      </c>
      <c r="G59" s="18">
        <v>1503904010927</v>
      </c>
      <c r="H59" s="18">
        <v>1503904010927</v>
      </c>
      <c r="I59" s="51">
        <v>7140</v>
      </c>
      <c r="J59" s="47">
        <f t="shared" si="0"/>
        <v>4.7476434321090313</v>
      </c>
      <c r="K59">
        <v>2.0857121065063304</v>
      </c>
      <c r="L59" s="32">
        <f t="shared" si="1"/>
        <v>9.9022173837250733</v>
      </c>
      <c r="N59">
        <v>2.7242471832942705</v>
      </c>
      <c r="O59" t="s">
        <v>41</v>
      </c>
    </row>
    <row r="60" spans="4:15" ht="19" thickBot="1" x14ac:dyDescent="0.4">
      <c r="D60" s="45" t="s">
        <v>96</v>
      </c>
      <c r="E60" s="12">
        <v>1</v>
      </c>
      <c r="F60" s="12" t="s">
        <v>9</v>
      </c>
      <c r="G60" s="18">
        <v>3222499431329</v>
      </c>
      <c r="H60" s="18">
        <v>3222499431329</v>
      </c>
      <c r="I60" s="51">
        <v>11950</v>
      </c>
      <c r="J60" s="47">
        <f t="shared" si="0"/>
        <v>3.7083016629336276</v>
      </c>
      <c r="K60">
        <v>2.8874753215074835</v>
      </c>
      <c r="L60" s="32">
        <f t="shared" si="1"/>
        <v>10.707629536426012</v>
      </c>
      <c r="N60">
        <v>0.76462244611190233</v>
      </c>
      <c r="O60" t="s">
        <v>42</v>
      </c>
    </row>
    <row r="61" spans="4:15" ht="19" thickBot="1" x14ac:dyDescent="0.4">
      <c r="D61" s="45" t="s">
        <v>97</v>
      </c>
      <c r="E61" s="12">
        <v>1</v>
      </c>
      <c r="F61" s="12" t="s">
        <v>37</v>
      </c>
      <c r="G61" s="18">
        <v>1869881307149</v>
      </c>
      <c r="H61" s="18">
        <v>1869881307149</v>
      </c>
      <c r="I61" s="51">
        <v>9400</v>
      </c>
      <c r="J61" s="47">
        <f t="shared" si="0"/>
        <v>5.0270570458464769</v>
      </c>
      <c r="K61">
        <v>1.9716416335418767</v>
      </c>
      <c r="L61" s="32">
        <f t="shared" si="1"/>
        <v>9.9115549657809492</v>
      </c>
      <c r="N61">
        <v>1.7219182452141502</v>
      </c>
      <c r="O61" t="s">
        <v>43</v>
      </c>
    </row>
    <row r="62" spans="4:15" ht="19" thickBot="1" x14ac:dyDescent="0.4">
      <c r="D62" s="45" t="s">
        <v>98</v>
      </c>
      <c r="E62" s="12">
        <v>1</v>
      </c>
      <c r="F62" s="12" t="s">
        <v>41</v>
      </c>
      <c r="G62" s="18">
        <v>1763396848950</v>
      </c>
      <c r="H62" s="18">
        <v>1763396848950</v>
      </c>
      <c r="I62" s="51">
        <v>8020</v>
      </c>
      <c r="J62" s="47">
        <f t="shared" si="0"/>
        <v>4.5480403374744842</v>
      </c>
      <c r="K62">
        <v>2.7242471832942705</v>
      </c>
      <c r="L62" s="32">
        <f t="shared" si="1"/>
        <v>12.389986078873587</v>
      </c>
      <c r="N62">
        <v>2.6245961219317233</v>
      </c>
      <c r="O62" t="s">
        <v>44</v>
      </c>
    </row>
    <row r="63" spans="4:15" ht="19" thickBot="1" x14ac:dyDescent="0.4">
      <c r="D63" s="45" t="s">
        <v>99</v>
      </c>
      <c r="E63" s="12">
        <v>1</v>
      </c>
      <c r="F63" s="12" t="s">
        <v>11</v>
      </c>
      <c r="G63" s="18">
        <v>2044260845958</v>
      </c>
      <c r="H63" s="18">
        <v>2044260845958</v>
      </c>
      <c r="I63" s="51">
        <v>11440</v>
      </c>
      <c r="J63" s="47">
        <f t="shared" si="0"/>
        <v>5.5961547287958178</v>
      </c>
      <c r="K63">
        <v>2.5718944127378691</v>
      </c>
      <c r="L63" s="32">
        <f t="shared" si="1"/>
        <v>14.39271907980657</v>
      </c>
      <c r="N63">
        <v>2.1293317919032</v>
      </c>
      <c r="O63" t="s">
        <v>45</v>
      </c>
    </row>
    <row r="64" spans="4:15" x14ac:dyDescent="0.35">
      <c r="D64" s="84" t="s">
        <v>100</v>
      </c>
      <c r="E64" s="52">
        <v>1</v>
      </c>
      <c r="F64" s="19" t="s">
        <v>48</v>
      </c>
      <c r="G64" s="18">
        <v>350868254623</v>
      </c>
      <c r="H64" s="85">
        <f>SUM(G64:G65)</f>
        <v>702207404631</v>
      </c>
      <c r="I64" s="83">
        <v>8340</v>
      </c>
      <c r="J64" s="87">
        <f t="shared" si="0"/>
        <v>11.876832891533736</v>
      </c>
      <c r="K64">
        <v>1.0753485239748393</v>
      </c>
      <c r="L64" s="90">
        <f>I64/((G64/1000000000/K64)+(G65/1000000000/K65))</f>
        <v>11.893956655444809</v>
      </c>
      <c r="N64">
        <v>2.2641852592068803</v>
      </c>
      <c r="O64" t="s">
        <v>46</v>
      </c>
    </row>
    <row r="65" spans="1:15" ht="15" thickBot="1" x14ac:dyDescent="0.4">
      <c r="D65" s="84"/>
      <c r="E65" s="53">
        <v>2</v>
      </c>
      <c r="F65" s="12" t="s">
        <v>49</v>
      </c>
      <c r="G65" s="18">
        <v>351339150008</v>
      </c>
      <c r="H65" s="85"/>
      <c r="I65" s="83"/>
      <c r="J65" s="87"/>
      <c r="K65">
        <v>0.93712145161448268</v>
      </c>
      <c r="L65" s="91"/>
      <c r="N65">
        <v>2.086460657623733</v>
      </c>
      <c r="O65" t="s">
        <v>47</v>
      </c>
    </row>
    <row r="66" spans="1:15" ht="19" thickBot="1" x14ac:dyDescent="0.4">
      <c r="D66" s="45" t="s">
        <v>101</v>
      </c>
      <c r="E66" s="12">
        <v>1</v>
      </c>
      <c r="F66" s="12" t="s">
        <v>46</v>
      </c>
      <c r="G66" s="18">
        <v>1192880148868</v>
      </c>
      <c r="H66" s="18">
        <v>1192880148868</v>
      </c>
      <c r="I66" s="51">
        <v>5320</v>
      </c>
      <c r="J66" s="47">
        <f t="shared" ref="J66:J72" si="2">I66/(H66/1000000000)</f>
        <v>4.4597942258059087</v>
      </c>
      <c r="K66">
        <v>2.2641852592068803</v>
      </c>
      <c r="L66" s="32">
        <f t="shared" ref="L66:L72" si="3">I66/((G66/1000000000/K66))</f>
        <v>10.0978003451657</v>
      </c>
      <c r="N66">
        <v>1.0753485239748393</v>
      </c>
      <c r="O66" t="s">
        <v>48</v>
      </c>
    </row>
    <row r="67" spans="1:15" ht="19" thickBot="1" x14ac:dyDescent="0.4">
      <c r="D67" s="45" t="s">
        <v>102</v>
      </c>
      <c r="E67" s="12">
        <v>1</v>
      </c>
      <c r="F67" s="12" t="s">
        <v>10</v>
      </c>
      <c r="G67" s="18">
        <v>5939693812661</v>
      </c>
      <c r="H67" s="18">
        <v>5939693812661</v>
      </c>
      <c r="I67" s="51">
        <v>8250</v>
      </c>
      <c r="J67" s="47">
        <f t="shared" si="2"/>
        <v>1.3889604852045354</v>
      </c>
      <c r="K67">
        <v>3.8227632774892486</v>
      </c>
      <c r="L67" s="32">
        <f t="shared" si="3"/>
        <v>5.3096671367235464</v>
      </c>
      <c r="N67">
        <v>0.93712145161448268</v>
      </c>
      <c r="O67" t="s">
        <v>49</v>
      </c>
    </row>
    <row r="68" spans="1:15" ht="19" thickBot="1" x14ac:dyDescent="0.4">
      <c r="D68" s="45" t="s">
        <v>103</v>
      </c>
      <c r="E68" s="12">
        <v>1</v>
      </c>
      <c r="F68" s="12" t="s">
        <v>24</v>
      </c>
      <c r="G68" s="18">
        <v>1634221311168</v>
      </c>
      <c r="H68" s="18">
        <v>1634221311168</v>
      </c>
      <c r="I68" s="51">
        <v>10610</v>
      </c>
      <c r="J68" s="47">
        <f t="shared" si="2"/>
        <v>6.492388715954811</v>
      </c>
      <c r="K68">
        <v>1.5931265145859563</v>
      </c>
      <c r="L68" s="32">
        <f t="shared" si="3"/>
        <v>10.343196606386281</v>
      </c>
      <c r="N68">
        <v>2.9215976162662791</v>
      </c>
      <c r="O68" t="s">
        <v>50</v>
      </c>
    </row>
    <row r="69" spans="1:15" ht="19" thickBot="1" x14ac:dyDescent="0.4">
      <c r="A69" s="3"/>
      <c r="B69" s="3"/>
      <c r="C69" s="3"/>
      <c r="D69" s="45" t="s">
        <v>104</v>
      </c>
      <c r="E69" s="12">
        <v>1</v>
      </c>
      <c r="F69" s="12" t="s">
        <v>51</v>
      </c>
      <c r="G69" s="18">
        <v>2364810921309</v>
      </c>
      <c r="H69" s="18">
        <v>2364810921309</v>
      </c>
      <c r="I69" s="51">
        <v>9840</v>
      </c>
      <c r="J69" s="47">
        <f t="shared" si="2"/>
        <v>4.1610092000730603</v>
      </c>
      <c r="K69">
        <v>2.4461500294700098</v>
      </c>
      <c r="L69" s="32">
        <f t="shared" si="3"/>
        <v>10.178452777383699</v>
      </c>
      <c r="N69">
        <v>2.4461500294700098</v>
      </c>
      <c r="O69" t="s">
        <v>51</v>
      </c>
    </row>
    <row r="70" spans="1:15" ht="19" thickBot="1" x14ac:dyDescent="0.4">
      <c r="A70" s="3"/>
      <c r="B70" s="3"/>
      <c r="C70" s="3"/>
      <c r="D70" s="45" t="s">
        <v>105</v>
      </c>
      <c r="E70" s="12">
        <v>1</v>
      </c>
      <c r="F70" s="12" t="s">
        <v>36</v>
      </c>
      <c r="G70" s="18">
        <v>1028842640046</v>
      </c>
      <c r="H70" s="18">
        <v>1028842640046</v>
      </c>
      <c r="I70" s="51">
        <v>13740</v>
      </c>
      <c r="J70" s="47">
        <f t="shared" si="2"/>
        <v>13.354811965594347</v>
      </c>
      <c r="K70">
        <v>1.4681757221746981</v>
      </c>
      <c r="L70" s="32">
        <f t="shared" si="3"/>
        <v>19.607210702093781</v>
      </c>
      <c r="N70">
        <v>2.9011059706530022</v>
      </c>
      <c r="O70" t="s">
        <v>52</v>
      </c>
    </row>
    <row r="71" spans="1:15" ht="19" thickBot="1" x14ac:dyDescent="0.4">
      <c r="A71" s="3"/>
      <c r="B71" s="3"/>
      <c r="C71" s="3"/>
      <c r="D71" s="45" t="s">
        <v>106</v>
      </c>
      <c r="E71" s="12">
        <v>1</v>
      </c>
      <c r="F71" s="12" t="s">
        <v>52</v>
      </c>
      <c r="G71" s="18">
        <v>3028162666892</v>
      </c>
      <c r="H71" s="18">
        <v>3028162666892</v>
      </c>
      <c r="I71" s="51">
        <v>11170</v>
      </c>
      <c r="J71" s="47">
        <f t="shared" si="2"/>
        <v>3.6887054061281646</v>
      </c>
      <c r="K71">
        <v>2.9011059706530022</v>
      </c>
      <c r="L71" s="32">
        <f t="shared" si="3"/>
        <v>10.701325277698425</v>
      </c>
      <c r="N71">
        <v>1.5929774237702774</v>
      </c>
      <c r="O71" t="s">
        <v>53</v>
      </c>
    </row>
    <row r="72" spans="1:15" ht="19" thickBot="1" x14ac:dyDescent="0.4">
      <c r="A72" s="3"/>
      <c r="B72" s="3"/>
      <c r="C72" s="3"/>
      <c r="D72" s="45" t="s">
        <v>107</v>
      </c>
      <c r="E72" s="12">
        <v>1</v>
      </c>
      <c r="F72" s="12" t="s">
        <v>50</v>
      </c>
      <c r="G72" s="18">
        <v>3462434706428</v>
      </c>
      <c r="H72" s="18">
        <v>3462434706428</v>
      </c>
      <c r="I72" s="51">
        <v>19490</v>
      </c>
      <c r="J72" s="47">
        <f t="shared" si="2"/>
        <v>5.6289870142004039</v>
      </c>
      <c r="K72">
        <v>2.9215976162662791</v>
      </c>
      <c r="L72" s="32">
        <f t="shared" si="3"/>
        <v>16.44563504268174</v>
      </c>
      <c r="N72">
        <v>2.0212694007390648</v>
      </c>
      <c r="O72" t="s">
        <v>54</v>
      </c>
    </row>
    <row r="73" spans="1:15" ht="18.5" x14ac:dyDescent="0.45">
      <c r="A73" s="3"/>
      <c r="B73" s="3"/>
      <c r="C73" s="3"/>
      <c r="D73" s="42" t="s">
        <v>89</v>
      </c>
      <c r="E73" s="77"/>
      <c r="F73" s="78"/>
      <c r="G73" s="78"/>
      <c r="H73" s="78"/>
      <c r="I73" s="78"/>
      <c r="J73" s="78"/>
      <c r="K73" s="79"/>
      <c r="L73" s="54">
        <f>GEOMEAN(L53:L72)</f>
        <v>11.478645348995785</v>
      </c>
    </row>
    <row r="74" spans="1:15" x14ac:dyDescent="0.35">
      <c r="A74" s="3"/>
      <c r="B74" s="3"/>
      <c r="C74" s="3"/>
    </row>
    <row r="75" spans="1:15" x14ac:dyDescent="0.35">
      <c r="A75" s="3"/>
      <c r="B75" s="3"/>
      <c r="C75" s="3"/>
    </row>
    <row r="76" spans="1:15" x14ac:dyDescent="0.35">
      <c r="A76" s="3"/>
      <c r="B76" s="3"/>
      <c r="C76" s="3"/>
    </row>
    <row r="78" spans="1:15" x14ac:dyDescent="0.35">
      <c r="A78" s="3"/>
      <c r="B78" s="3"/>
      <c r="C78" s="3"/>
      <c r="D78" s="55" t="s">
        <v>108</v>
      </c>
    </row>
    <row r="79" spans="1:15" x14ac:dyDescent="0.35">
      <c r="D79" t="s">
        <v>109</v>
      </c>
    </row>
    <row r="80" spans="1:15" x14ac:dyDescent="0.35">
      <c r="D80" t="s">
        <v>110</v>
      </c>
    </row>
  </sheetData>
  <mergeCells count="50">
    <mergeCell ref="D11:F11"/>
    <mergeCell ref="E15:L15"/>
    <mergeCell ref="D16:D18"/>
    <mergeCell ref="H16:H18"/>
    <mergeCell ref="I16:I18"/>
    <mergeCell ref="J16:J18"/>
    <mergeCell ref="L16:L18"/>
    <mergeCell ref="D25:D33"/>
    <mergeCell ref="H25:H33"/>
    <mergeCell ref="I25:I33"/>
    <mergeCell ref="J25:J33"/>
    <mergeCell ref="L25:L33"/>
    <mergeCell ref="D19:D24"/>
    <mergeCell ref="H19:H24"/>
    <mergeCell ref="I19:I24"/>
    <mergeCell ref="J19:J24"/>
    <mergeCell ref="L19:L24"/>
    <mergeCell ref="D40:D41"/>
    <mergeCell ref="H40:H41"/>
    <mergeCell ref="I40:I41"/>
    <mergeCell ref="J40:J41"/>
    <mergeCell ref="L40:L41"/>
    <mergeCell ref="D35:D39"/>
    <mergeCell ref="H35:H39"/>
    <mergeCell ref="I35:I39"/>
    <mergeCell ref="J35:J39"/>
    <mergeCell ref="L35:L39"/>
    <mergeCell ref="D48:D49"/>
    <mergeCell ref="H48:H49"/>
    <mergeCell ref="I48:I49"/>
    <mergeCell ref="J48:J49"/>
    <mergeCell ref="L48:L49"/>
    <mergeCell ref="D44:D46"/>
    <mergeCell ref="H44:H46"/>
    <mergeCell ref="I44:I46"/>
    <mergeCell ref="J44:J46"/>
    <mergeCell ref="L44:L46"/>
    <mergeCell ref="E73:K73"/>
    <mergeCell ref="E51:K51"/>
    <mergeCell ref="E52:L52"/>
    <mergeCell ref="D54:D56"/>
    <mergeCell ref="H54:H56"/>
    <mergeCell ref="I54:I56"/>
    <mergeCell ref="J54:J56"/>
    <mergeCell ref="L54:L56"/>
    <mergeCell ref="D64:D65"/>
    <mergeCell ref="H64:H65"/>
    <mergeCell ref="I64:I65"/>
    <mergeCell ref="J64:J65"/>
    <mergeCell ref="L64:L6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84DF-C873-432D-AD5C-7B2B04738D8B}">
  <sheetPr codeName="Sheet8"/>
  <dimension ref="A1:O80"/>
  <sheetViews>
    <sheetView topLeftCell="A46" workbookViewId="0">
      <selection activeCell="L77" sqref="L77"/>
    </sheetView>
  </sheetViews>
  <sheetFormatPr defaultRowHeight="14.5" x14ac:dyDescent="0.35"/>
  <cols>
    <col min="4" max="4" width="18.90625" customWidth="1"/>
    <col min="5" max="5" width="19.90625" customWidth="1"/>
    <col min="6" max="6" width="27.1796875" customWidth="1"/>
    <col min="7" max="7" width="32.1796875" customWidth="1"/>
    <col min="8" max="8" width="26.6328125" customWidth="1"/>
    <col min="11" max="11" width="22.81640625" customWidth="1"/>
  </cols>
  <sheetData>
    <row r="1" spans="4:13" x14ac:dyDescent="0.35">
      <c r="G1" s="1"/>
      <c r="H1" s="1"/>
      <c r="I1" s="2"/>
      <c r="J1" s="3"/>
    </row>
    <row r="2" spans="4:13" x14ac:dyDescent="0.35">
      <c r="G2" s="1"/>
      <c r="H2" s="1"/>
      <c r="I2" s="2"/>
      <c r="J2" s="3"/>
    </row>
    <row r="3" spans="4:13" x14ac:dyDescent="0.35">
      <c r="G3" s="1"/>
      <c r="H3" s="1"/>
      <c r="I3" s="2"/>
      <c r="J3" s="3"/>
    </row>
    <row r="4" spans="4:13" x14ac:dyDescent="0.35">
      <c r="G4" s="1"/>
      <c r="H4" s="1"/>
      <c r="I4" s="2"/>
      <c r="J4" s="3"/>
    </row>
    <row r="5" spans="4:13" x14ac:dyDescent="0.35">
      <c r="G5" s="1"/>
      <c r="H5" s="1"/>
      <c r="I5" s="2"/>
      <c r="J5" s="3"/>
    </row>
    <row r="6" spans="4:13" x14ac:dyDescent="0.35">
      <c r="G6" s="1"/>
      <c r="H6" s="1"/>
      <c r="I6" s="2"/>
      <c r="J6" s="3"/>
    </row>
    <row r="7" spans="4:13" x14ac:dyDescent="0.35">
      <c r="G7" s="1"/>
      <c r="H7" s="1"/>
      <c r="I7" s="2"/>
      <c r="J7" s="3"/>
    </row>
    <row r="8" spans="4:13" x14ac:dyDescent="0.35">
      <c r="G8" s="1"/>
      <c r="H8" s="1"/>
      <c r="I8" s="2"/>
      <c r="J8" s="3"/>
    </row>
    <row r="9" spans="4:13" x14ac:dyDescent="0.35">
      <c r="G9" s="1"/>
      <c r="H9" s="1"/>
      <c r="I9" s="2"/>
      <c r="J9" s="3"/>
    </row>
    <row r="10" spans="4:13" x14ac:dyDescent="0.35">
      <c r="G10" s="1"/>
      <c r="H10" s="1"/>
      <c r="I10" s="2"/>
      <c r="J10" s="3"/>
    </row>
    <row r="11" spans="4:13" ht="21" x14ac:dyDescent="0.5">
      <c r="D11" s="119" t="s">
        <v>60</v>
      </c>
      <c r="E11" s="119"/>
      <c r="F11" s="119"/>
      <c r="G11" s="1"/>
      <c r="H11" s="1"/>
      <c r="I11" s="2"/>
      <c r="J11" s="3"/>
    </row>
    <row r="12" spans="4:13" x14ac:dyDescent="0.35">
      <c r="G12" s="1"/>
      <c r="H12" s="1"/>
      <c r="I12" s="2"/>
      <c r="J12" s="3"/>
    </row>
    <row r="13" spans="4:13" x14ac:dyDescent="0.35">
      <c r="G13" s="1"/>
      <c r="H13" s="1"/>
      <c r="I13" s="2"/>
      <c r="J13" s="3"/>
    </row>
    <row r="14" spans="4:13" ht="18.5" x14ac:dyDescent="0.45">
      <c r="D14" s="4" t="s">
        <v>65</v>
      </c>
      <c r="E14" s="4" t="s">
        <v>66</v>
      </c>
      <c r="F14" s="4" t="s">
        <v>67</v>
      </c>
      <c r="G14" s="5" t="s">
        <v>68</v>
      </c>
      <c r="H14" s="5" t="s">
        <v>69</v>
      </c>
      <c r="I14" s="6" t="s">
        <v>70</v>
      </c>
      <c r="J14" s="7" t="s">
        <v>71</v>
      </c>
      <c r="K14" s="8" t="s">
        <v>72</v>
      </c>
      <c r="L14" s="7" t="s">
        <v>73</v>
      </c>
    </row>
    <row r="15" spans="4:13" ht="21.5" thickBot="1" x14ac:dyDescent="0.55000000000000004">
      <c r="D15" s="9" t="s">
        <v>74</v>
      </c>
      <c r="E15" s="120" t="s">
        <v>75</v>
      </c>
      <c r="F15" s="121"/>
      <c r="G15" s="121"/>
      <c r="H15" s="121"/>
      <c r="I15" s="121"/>
      <c r="J15" s="121"/>
      <c r="K15" s="121"/>
      <c r="L15" s="122"/>
      <c r="M15" t="s">
        <v>76</v>
      </c>
    </row>
    <row r="16" spans="4:13" x14ac:dyDescent="0.35">
      <c r="D16" s="92" t="s">
        <v>77</v>
      </c>
      <c r="E16" s="10">
        <v>1</v>
      </c>
      <c r="F16" s="10" t="s">
        <v>43</v>
      </c>
      <c r="G16" s="11">
        <v>1336880048433</v>
      </c>
      <c r="H16" s="111">
        <f>SUM(G16:G18)</f>
        <v>2621918389082</v>
      </c>
      <c r="I16" s="114">
        <v>9770</v>
      </c>
      <c r="J16" s="117">
        <f>I16/(H16/1000000000)</f>
        <v>3.7262792162729079</v>
      </c>
      <c r="K16">
        <v>1.7668848956261898</v>
      </c>
      <c r="L16" s="88">
        <f>I16/((G16/1000000000/K16)+(G17/1000000000/K17)+(G18/1000000000/K18))</f>
        <v>7.4452848311413531</v>
      </c>
    </row>
    <row r="17" spans="4:15" x14ac:dyDescent="0.35">
      <c r="D17" s="93"/>
      <c r="E17" s="12">
        <v>2</v>
      </c>
      <c r="F17" s="12" t="s">
        <v>44</v>
      </c>
      <c r="G17" s="13">
        <v>485943847689</v>
      </c>
      <c r="H17" s="112"/>
      <c r="I17" s="115"/>
      <c r="J17" s="87"/>
      <c r="K17">
        <v>2.653612467914479</v>
      </c>
      <c r="L17" s="89"/>
      <c r="N17">
        <v>1.0813114737950948</v>
      </c>
      <c r="O17" t="s">
        <v>0</v>
      </c>
    </row>
    <row r="18" spans="4:15" ht="15" thickBot="1" x14ac:dyDescent="0.4">
      <c r="D18" s="123"/>
      <c r="E18" s="14">
        <v>3</v>
      </c>
      <c r="F18" s="14" t="s">
        <v>45</v>
      </c>
      <c r="G18" s="15">
        <v>799094492960</v>
      </c>
      <c r="H18" s="124"/>
      <c r="I18" s="125"/>
      <c r="J18" s="126"/>
      <c r="K18">
        <v>2.1453155431057418</v>
      </c>
      <c r="L18" s="89"/>
      <c r="N18">
        <v>1.2908513382242572</v>
      </c>
      <c r="O18" t="s">
        <v>1</v>
      </c>
    </row>
    <row r="19" spans="4:15" x14ac:dyDescent="0.35">
      <c r="D19" s="92" t="s">
        <v>78</v>
      </c>
      <c r="E19" s="16">
        <v>1</v>
      </c>
      <c r="F19" s="16" t="s">
        <v>8</v>
      </c>
      <c r="G19" s="17">
        <v>528828935089</v>
      </c>
      <c r="H19" s="95">
        <f>SUM(G19:G24)</f>
        <v>3033921720842</v>
      </c>
      <c r="I19" s="98">
        <v>9650</v>
      </c>
      <c r="J19" s="103">
        <f>I19/(H19/1000000000)</f>
        <v>3.180701708191024</v>
      </c>
      <c r="K19">
        <v>1.4419541149562307</v>
      </c>
      <c r="L19" s="88">
        <f>I19/((G19/1000000000/K19)+(G20/1000000000/K20)+(G21/1000000000/K21)+(G22/1000000000/K22)+(G23/1000000000/K23)+(G24/1000000000/K24))</f>
        <v>5.7296819164854886</v>
      </c>
      <c r="N19">
        <v>2.3611535731200481</v>
      </c>
      <c r="O19" t="s">
        <v>2</v>
      </c>
    </row>
    <row r="20" spans="4:15" x14ac:dyDescent="0.35">
      <c r="D20" s="93"/>
      <c r="E20" s="12">
        <v>2</v>
      </c>
      <c r="F20" s="12" t="s">
        <v>3</v>
      </c>
      <c r="G20" s="18">
        <v>197935867524</v>
      </c>
      <c r="H20" s="96"/>
      <c r="I20" s="86"/>
      <c r="J20" s="105"/>
      <c r="K20">
        <v>2.0490476936197415</v>
      </c>
      <c r="L20" s="89"/>
      <c r="N20">
        <v>2.0490476936197415</v>
      </c>
      <c r="O20" t="s">
        <v>3</v>
      </c>
    </row>
    <row r="21" spans="4:15" x14ac:dyDescent="0.35">
      <c r="D21" s="93"/>
      <c r="E21" s="12">
        <v>3</v>
      </c>
      <c r="F21" s="12" t="s">
        <v>6</v>
      </c>
      <c r="G21" s="18">
        <v>349230042356</v>
      </c>
      <c r="H21" s="96"/>
      <c r="I21" s="86"/>
      <c r="J21" s="105"/>
      <c r="K21">
        <v>2.4796369138915253</v>
      </c>
      <c r="L21" s="89"/>
      <c r="N21">
        <v>1.5611189651887676</v>
      </c>
      <c r="O21" t="s">
        <v>4</v>
      </c>
    </row>
    <row r="22" spans="4:15" x14ac:dyDescent="0.35">
      <c r="D22" s="109"/>
      <c r="E22" s="19">
        <v>4</v>
      </c>
      <c r="F22" s="19" t="s">
        <v>7</v>
      </c>
      <c r="G22" s="18">
        <v>634304301167</v>
      </c>
      <c r="H22" s="96"/>
      <c r="I22" s="86"/>
      <c r="J22" s="105"/>
      <c r="K22">
        <v>1.6121547655504764</v>
      </c>
      <c r="L22" s="89"/>
      <c r="N22">
        <v>2.1606481746966155</v>
      </c>
      <c r="O22" t="s">
        <v>5</v>
      </c>
    </row>
    <row r="23" spans="4:15" x14ac:dyDescent="0.35">
      <c r="D23" s="109"/>
      <c r="E23" s="12">
        <v>5</v>
      </c>
      <c r="F23" s="12" t="s">
        <v>5</v>
      </c>
      <c r="G23" s="18">
        <v>907436705387</v>
      </c>
      <c r="H23" s="96"/>
      <c r="I23" s="86"/>
      <c r="J23" s="105"/>
      <c r="K23">
        <v>2.1606481746966155</v>
      </c>
      <c r="L23" s="89"/>
      <c r="N23">
        <v>2.4796369138915253</v>
      </c>
      <c r="O23" t="s">
        <v>6</v>
      </c>
    </row>
    <row r="24" spans="4:15" ht="15" thickBot="1" x14ac:dyDescent="0.4">
      <c r="D24" s="94"/>
      <c r="E24" s="20">
        <v>6</v>
      </c>
      <c r="F24" s="20" t="s">
        <v>4</v>
      </c>
      <c r="G24" s="21">
        <v>416185869319</v>
      </c>
      <c r="H24" s="97"/>
      <c r="I24" s="99"/>
      <c r="J24" s="104"/>
      <c r="K24">
        <v>1.5611189651887676</v>
      </c>
      <c r="L24" s="110"/>
      <c r="N24">
        <v>1.6121547655504764</v>
      </c>
      <c r="O24" t="s">
        <v>7</v>
      </c>
    </row>
    <row r="25" spans="4:15" x14ac:dyDescent="0.35">
      <c r="D25" s="92" t="s">
        <v>79</v>
      </c>
      <c r="E25" s="22">
        <v>1</v>
      </c>
      <c r="F25" s="22" t="s">
        <v>15</v>
      </c>
      <c r="G25" s="11">
        <v>85762263121</v>
      </c>
      <c r="H25" s="111">
        <f>SUM(G25:G33)</f>
        <v>1241193071612</v>
      </c>
      <c r="I25" s="114">
        <v>8050</v>
      </c>
      <c r="J25" s="117">
        <f>I25/(H25/1000000000)</f>
        <v>6.4856952428400678</v>
      </c>
      <c r="K25">
        <v>1.4578344030783574</v>
      </c>
      <c r="L25" s="90">
        <f>I25/((G25/1000000000/K25)+(G26/1000000000/K26)+(G27/1000000000/K27)+(G28/1000000000/K28)+(G29/1000000000/K29)+(G30/1000000000/K30)+(G31/1000000000/K31)+(G32/1000000000/K32)+(G33/1000000000/K33))</f>
        <v>9.6838177878132115</v>
      </c>
      <c r="N25">
        <v>1.4419541149562307</v>
      </c>
      <c r="O25" t="s">
        <v>8</v>
      </c>
    </row>
    <row r="26" spans="4:15" x14ac:dyDescent="0.35">
      <c r="D26" s="93"/>
      <c r="E26" s="23">
        <v>2</v>
      </c>
      <c r="F26" s="23" t="s">
        <v>16</v>
      </c>
      <c r="G26" s="24">
        <v>170110679749</v>
      </c>
      <c r="H26" s="112"/>
      <c r="I26" s="115"/>
      <c r="J26" s="87"/>
      <c r="K26">
        <v>1.6456821160222661</v>
      </c>
      <c r="L26" s="106"/>
      <c r="N26">
        <v>4.1463555937161329</v>
      </c>
      <c r="O26" t="s">
        <v>9</v>
      </c>
    </row>
    <row r="27" spans="4:15" x14ac:dyDescent="0.35">
      <c r="D27" s="93"/>
      <c r="E27" s="12">
        <v>3</v>
      </c>
      <c r="F27" s="12" t="s">
        <v>23</v>
      </c>
      <c r="G27" s="24">
        <v>145000257157</v>
      </c>
      <c r="H27" s="112"/>
      <c r="I27" s="115"/>
      <c r="J27" s="87"/>
      <c r="K27">
        <v>1.4890982828966071</v>
      </c>
      <c r="L27" s="106"/>
      <c r="N27">
        <v>3.8561801886110203</v>
      </c>
      <c r="O27" t="s">
        <v>10</v>
      </c>
    </row>
    <row r="28" spans="4:15" x14ac:dyDescent="0.35">
      <c r="D28" s="93"/>
      <c r="E28" s="12">
        <v>4</v>
      </c>
      <c r="F28" s="12" t="s">
        <v>17</v>
      </c>
      <c r="G28" s="13">
        <v>107364702506</v>
      </c>
      <c r="H28" s="112"/>
      <c r="I28" s="115"/>
      <c r="J28" s="87"/>
      <c r="K28">
        <v>1.5268007775159298</v>
      </c>
      <c r="L28" s="106"/>
      <c r="N28">
        <v>2.57394803681902</v>
      </c>
      <c r="O28" t="s">
        <v>11</v>
      </c>
    </row>
    <row r="29" spans="4:15" x14ac:dyDescent="0.35">
      <c r="D29" s="93"/>
      <c r="E29" s="23">
        <v>5</v>
      </c>
      <c r="F29" s="23" t="s">
        <v>18</v>
      </c>
      <c r="G29" s="13">
        <v>118960836281</v>
      </c>
      <c r="H29" s="112"/>
      <c r="I29" s="115"/>
      <c r="J29" s="87"/>
      <c r="K29">
        <v>1.5664694814413851</v>
      </c>
      <c r="L29" s="106"/>
      <c r="N29">
        <v>3.700479189377714</v>
      </c>
      <c r="O29" t="s">
        <v>12</v>
      </c>
    </row>
    <row r="30" spans="4:15" x14ac:dyDescent="0.35">
      <c r="D30" s="93"/>
      <c r="E30" s="12">
        <v>6</v>
      </c>
      <c r="F30" s="12" t="s">
        <v>19</v>
      </c>
      <c r="G30" s="13">
        <v>161461896947</v>
      </c>
      <c r="H30" s="112"/>
      <c r="I30" s="115"/>
      <c r="J30" s="87"/>
      <c r="K30">
        <v>1.4430758642259984</v>
      </c>
      <c r="L30" s="106"/>
      <c r="N30">
        <v>4.6944714544959911</v>
      </c>
      <c r="O30" t="s">
        <v>13</v>
      </c>
    </row>
    <row r="31" spans="4:15" x14ac:dyDescent="0.35">
      <c r="D31" s="93"/>
      <c r="E31" s="23">
        <v>7</v>
      </c>
      <c r="F31" s="23" t="s">
        <v>20</v>
      </c>
      <c r="G31" s="13">
        <v>203545611460</v>
      </c>
      <c r="H31" s="112"/>
      <c r="I31" s="115"/>
      <c r="J31" s="87"/>
      <c r="K31">
        <v>1.268080543832139</v>
      </c>
      <c r="L31" s="106"/>
      <c r="N31">
        <v>4.4607454866445702</v>
      </c>
      <c r="O31" t="s">
        <v>14</v>
      </c>
    </row>
    <row r="32" spans="4:15" x14ac:dyDescent="0.35">
      <c r="D32" s="93"/>
      <c r="E32" s="23">
        <v>8</v>
      </c>
      <c r="F32" s="23" t="s">
        <v>21</v>
      </c>
      <c r="G32" s="24">
        <v>183165290444</v>
      </c>
      <c r="H32" s="112"/>
      <c r="I32" s="115"/>
      <c r="J32" s="87"/>
      <c r="K32">
        <v>1.5969866892627811</v>
      </c>
      <c r="L32" s="106"/>
      <c r="N32">
        <v>1.4578344030783574</v>
      </c>
      <c r="O32" t="s">
        <v>15</v>
      </c>
    </row>
    <row r="33" spans="4:15" ht="15" thickBot="1" x14ac:dyDescent="0.4">
      <c r="D33" s="94"/>
      <c r="E33" s="25">
        <v>9</v>
      </c>
      <c r="F33" s="25" t="s">
        <v>22</v>
      </c>
      <c r="G33" s="26">
        <v>65821533947</v>
      </c>
      <c r="H33" s="113"/>
      <c r="I33" s="116"/>
      <c r="J33" s="118"/>
      <c r="K33">
        <v>1.7161435446355733</v>
      </c>
      <c r="L33" s="91"/>
      <c r="N33">
        <v>1.6456821160222661</v>
      </c>
      <c r="O33" t="s">
        <v>16</v>
      </c>
    </row>
    <row r="34" spans="4:15" ht="19" thickBot="1" x14ac:dyDescent="0.4">
      <c r="D34" s="27" t="s">
        <v>80</v>
      </c>
      <c r="E34" s="28">
        <v>1</v>
      </c>
      <c r="F34" s="28" t="s">
        <v>39</v>
      </c>
      <c r="G34" s="29">
        <v>286763190074</v>
      </c>
      <c r="H34" s="29">
        <v>286763190074</v>
      </c>
      <c r="I34" s="30">
        <v>9120</v>
      </c>
      <c r="J34" s="31">
        <f>I34/(H34/1000000000)</f>
        <v>31.803245031716099</v>
      </c>
      <c r="K34">
        <v>0.4705827214750879</v>
      </c>
      <c r="L34" s="32">
        <f>I34/((G34/1000000000/K34))</f>
        <v>14.966057598764028</v>
      </c>
      <c r="N34">
        <v>1.5268007775159298</v>
      </c>
      <c r="O34" t="s">
        <v>17</v>
      </c>
    </row>
    <row r="35" spans="4:15" x14ac:dyDescent="0.35">
      <c r="D35" s="92" t="s">
        <v>81</v>
      </c>
      <c r="E35" s="16">
        <v>1</v>
      </c>
      <c r="F35" s="16" t="s">
        <v>25</v>
      </c>
      <c r="G35" s="17">
        <v>266743806875</v>
      </c>
      <c r="H35" s="95">
        <f>SUM(G35:G39)</f>
        <v>1991041526174</v>
      </c>
      <c r="I35" s="98">
        <v>10490</v>
      </c>
      <c r="J35" s="103">
        <f>I35/(H35/1000000000)</f>
        <v>5.2685993044844528</v>
      </c>
      <c r="K35">
        <v>1.7721438496918336</v>
      </c>
      <c r="L35" s="90">
        <f>I35/((G35/1000000000/K35)+(G36/1000000000/K36)+(G37/1000000000/K37)+(G37/1000000000/K37)+(G38/1000000000/K38)+(G39/1000000000/K39))</f>
        <v>8.3128846775079079</v>
      </c>
      <c r="N35">
        <v>1.5664694814413851</v>
      </c>
      <c r="O35" t="s">
        <v>18</v>
      </c>
    </row>
    <row r="36" spans="4:15" x14ac:dyDescent="0.35">
      <c r="D36" s="93"/>
      <c r="E36" s="12">
        <v>2</v>
      </c>
      <c r="F36" s="12" t="s">
        <v>26</v>
      </c>
      <c r="G36" s="18">
        <v>716198135199</v>
      </c>
      <c r="H36" s="96"/>
      <c r="I36" s="86"/>
      <c r="J36" s="105"/>
      <c r="K36">
        <v>1.8508688321010343</v>
      </c>
      <c r="L36" s="106"/>
      <c r="N36">
        <v>1.4430758642259984</v>
      </c>
      <c r="O36" t="s">
        <v>19</v>
      </c>
    </row>
    <row r="37" spans="4:15" x14ac:dyDescent="0.35">
      <c r="D37" s="93"/>
      <c r="E37" s="12">
        <v>3</v>
      </c>
      <c r="F37" s="12" t="s">
        <v>27</v>
      </c>
      <c r="G37" s="18">
        <v>350698994773</v>
      </c>
      <c r="H37" s="96"/>
      <c r="I37" s="86"/>
      <c r="J37" s="105"/>
      <c r="K37">
        <v>1.8314521864387767</v>
      </c>
      <c r="L37" s="106"/>
      <c r="N37">
        <v>1.268080543832139</v>
      </c>
      <c r="O37" t="s">
        <v>20</v>
      </c>
    </row>
    <row r="38" spans="4:15" x14ac:dyDescent="0.35">
      <c r="D38" s="93"/>
      <c r="E38" s="12">
        <v>4</v>
      </c>
      <c r="F38" s="12" t="s">
        <v>28</v>
      </c>
      <c r="G38" s="18">
        <v>269619527680</v>
      </c>
      <c r="H38" s="96"/>
      <c r="I38" s="86"/>
      <c r="J38" s="105"/>
      <c r="K38">
        <v>1.8572646193038214</v>
      </c>
      <c r="L38" s="106"/>
      <c r="N38">
        <v>1.5969866892627811</v>
      </c>
      <c r="O38" t="s">
        <v>21</v>
      </c>
    </row>
    <row r="39" spans="4:15" ht="15" thickBot="1" x14ac:dyDescent="0.4">
      <c r="D39" s="94"/>
      <c r="E39" s="33">
        <v>5</v>
      </c>
      <c r="F39" s="33" t="s">
        <v>29</v>
      </c>
      <c r="G39" s="21">
        <v>387781061647</v>
      </c>
      <c r="H39" s="97"/>
      <c r="I39" s="99"/>
      <c r="J39" s="104"/>
      <c r="K39">
        <v>1.9756546879812718</v>
      </c>
      <c r="L39" s="91"/>
      <c r="N39">
        <v>1.7161435446355733</v>
      </c>
      <c r="O39" t="s">
        <v>22</v>
      </c>
    </row>
    <row r="40" spans="4:15" x14ac:dyDescent="0.35">
      <c r="D40" s="92" t="s">
        <v>82</v>
      </c>
      <c r="E40" s="16">
        <v>1</v>
      </c>
      <c r="F40" s="16" t="s">
        <v>34</v>
      </c>
      <c r="G40" s="17">
        <v>1225711258147</v>
      </c>
      <c r="H40" s="107">
        <f>SUM(G40:G41)</f>
        <v>3799491209371</v>
      </c>
      <c r="I40" s="98">
        <v>9330</v>
      </c>
      <c r="J40" s="103">
        <f>I40/(H40/1000000000)</f>
        <v>2.4555919426760742</v>
      </c>
      <c r="K40">
        <v>4.4383073324934301</v>
      </c>
      <c r="L40" s="90">
        <f>I40/((G40/1000000000/K40)+(G41/1000000000/K41))</f>
        <v>9.9117764389537673</v>
      </c>
      <c r="N40">
        <v>1.4890982828966071</v>
      </c>
      <c r="O40" t="s">
        <v>23</v>
      </c>
    </row>
    <row r="41" spans="4:15" ht="15" thickBot="1" x14ac:dyDescent="0.4">
      <c r="D41" s="94"/>
      <c r="E41" s="33">
        <v>2</v>
      </c>
      <c r="F41" s="33" t="s">
        <v>35</v>
      </c>
      <c r="G41" s="21">
        <v>2573779951224</v>
      </c>
      <c r="H41" s="108"/>
      <c r="I41" s="99"/>
      <c r="J41" s="104"/>
      <c r="K41">
        <v>3.8695419377143767</v>
      </c>
      <c r="L41" s="91"/>
      <c r="N41">
        <v>1.8887073267405519</v>
      </c>
      <c r="O41" t="s">
        <v>24</v>
      </c>
    </row>
    <row r="42" spans="4:15" ht="19" thickBot="1" x14ac:dyDescent="0.4">
      <c r="D42" s="27" t="s">
        <v>83</v>
      </c>
      <c r="E42" s="28">
        <v>1</v>
      </c>
      <c r="F42" s="28" t="s">
        <v>47</v>
      </c>
      <c r="G42" s="29">
        <v>2870324786576</v>
      </c>
      <c r="H42" s="29">
        <v>2870324786576</v>
      </c>
      <c r="I42" s="30">
        <v>12100</v>
      </c>
      <c r="J42" s="31">
        <f>I42/(H42/1000000000)</f>
        <v>4.2155508173115299</v>
      </c>
      <c r="K42">
        <v>2.0954146087662266</v>
      </c>
      <c r="L42" s="32">
        <f>I42/((G42/1000000000/K42))</f>
        <v>8.8333267665909876</v>
      </c>
      <c r="N42">
        <v>1.7721438496918336</v>
      </c>
      <c r="O42" t="s">
        <v>25</v>
      </c>
    </row>
    <row r="43" spans="4:15" ht="19" thickBot="1" x14ac:dyDescent="0.4">
      <c r="D43" s="27" t="s">
        <v>84</v>
      </c>
      <c r="E43" s="28">
        <v>1</v>
      </c>
      <c r="F43" s="28" t="s">
        <v>38</v>
      </c>
      <c r="G43" s="29">
        <v>1228470882964</v>
      </c>
      <c r="H43" s="29">
        <v>1228470882964</v>
      </c>
      <c r="I43" s="30">
        <v>20720</v>
      </c>
      <c r="J43" s="31">
        <f>I43/(H43/1000000000)</f>
        <v>16.866496623841584</v>
      </c>
      <c r="K43">
        <v>1.0433714895949515</v>
      </c>
      <c r="L43" s="32">
        <f>I43/((G43/1000000000/K43))</f>
        <v>17.598021706665815</v>
      </c>
      <c r="N43">
        <v>1.8508688321010343</v>
      </c>
      <c r="O43" t="s">
        <v>26</v>
      </c>
    </row>
    <row r="44" spans="4:15" x14ac:dyDescent="0.35">
      <c r="D44" s="92" t="s">
        <v>85</v>
      </c>
      <c r="E44" s="16">
        <v>1</v>
      </c>
      <c r="F44" s="16" t="s">
        <v>31</v>
      </c>
      <c r="G44" s="17">
        <v>598424479704</v>
      </c>
      <c r="H44" s="95">
        <f>SUM(G44:G46)</f>
        <v>5665833559406</v>
      </c>
      <c r="I44" s="98">
        <v>22130</v>
      </c>
      <c r="J44" s="100">
        <f>I44/(H44/1000000000)</f>
        <v>3.9058683542267851</v>
      </c>
      <c r="K44">
        <v>2.9491554242674676</v>
      </c>
      <c r="L44" s="88">
        <f>I44/((G44/1000000000/K44)+(G45/1000000000/K45)+(G46/1000000000/K46))</f>
        <v>13.957394251629394</v>
      </c>
      <c r="N44">
        <v>1.8314521864387767</v>
      </c>
      <c r="O44" t="s">
        <v>27</v>
      </c>
    </row>
    <row r="45" spans="4:15" x14ac:dyDescent="0.35">
      <c r="D45" s="93"/>
      <c r="E45" s="19">
        <v>2</v>
      </c>
      <c r="F45" s="19" t="s">
        <v>32</v>
      </c>
      <c r="G45" s="18">
        <v>499395511962</v>
      </c>
      <c r="H45" s="96"/>
      <c r="I45" s="86"/>
      <c r="J45" s="101"/>
      <c r="K45">
        <v>3.4834355044296905</v>
      </c>
      <c r="L45" s="89"/>
      <c r="N45">
        <v>1.8572646193038214</v>
      </c>
      <c r="O45" t="s">
        <v>28</v>
      </c>
    </row>
    <row r="46" spans="4:15" ht="15" thickBot="1" x14ac:dyDescent="0.4">
      <c r="D46" s="94"/>
      <c r="E46" s="36">
        <v>3</v>
      </c>
      <c r="F46" s="36" t="s">
        <v>33</v>
      </c>
      <c r="G46" s="21">
        <v>4568013567740</v>
      </c>
      <c r="H46" s="97"/>
      <c r="I46" s="99"/>
      <c r="J46" s="102"/>
      <c r="K46">
        <v>3.6860735479232072</v>
      </c>
      <c r="L46" s="89"/>
      <c r="N46">
        <v>1.9756546879812718</v>
      </c>
      <c r="O46" t="s">
        <v>29</v>
      </c>
    </row>
    <row r="47" spans="4:15" ht="19" thickBot="1" x14ac:dyDescent="0.4">
      <c r="D47" s="27" t="s">
        <v>86</v>
      </c>
      <c r="E47" s="28">
        <v>1</v>
      </c>
      <c r="F47" s="28" t="s">
        <v>42</v>
      </c>
      <c r="G47" s="29">
        <v>596700550884</v>
      </c>
      <c r="H47" s="29">
        <v>596700550884</v>
      </c>
      <c r="I47" s="30">
        <v>6250</v>
      </c>
      <c r="J47" s="31">
        <f>I47/(H47/1000000000)</f>
        <v>10.474265510130248</v>
      </c>
      <c r="K47">
        <v>0.77706617831800917</v>
      </c>
      <c r="L47" s="32">
        <f>I47/((G47/1000000000/K47))</f>
        <v>8.1391974706450441</v>
      </c>
      <c r="N47">
        <v>2.1720669963337458</v>
      </c>
      <c r="O47" t="s">
        <v>30</v>
      </c>
    </row>
    <row r="48" spans="4:15" x14ac:dyDescent="0.35">
      <c r="D48" s="92" t="s">
        <v>87</v>
      </c>
      <c r="E48" s="16">
        <v>1</v>
      </c>
      <c r="F48" s="16" t="s">
        <v>1</v>
      </c>
      <c r="G48" s="17">
        <v>719326249157</v>
      </c>
      <c r="H48" s="95">
        <f>SUM(G48:G49)</f>
        <v>1065237477766</v>
      </c>
      <c r="I48" s="98">
        <v>7020</v>
      </c>
      <c r="J48" s="103">
        <f>I48/(H48/1000000000)</f>
        <v>6.5900798146177113</v>
      </c>
      <c r="K48">
        <v>1.2908513382242572</v>
      </c>
      <c r="L48" s="90">
        <f>I48/((G48/1000000000/K48)+(G49/1000000000/K49))</f>
        <v>8.0031994463488019</v>
      </c>
      <c r="N48">
        <v>2.9491554242674676</v>
      </c>
      <c r="O48" t="s">
        <v>31</v>
      </c>
    </row>
    <row r="49" spans="4:15" ht="15" thickBot="1" x14ac:dyDescent="0.4">
      <c r="D49" s="94"/>
      <c r="E49" s="33">
        <v>2</v>
      </c>
      <c r="F49" s="33" t="s">
        <v>0</v>
      </c>
      <c r="G49" s="21">
        <v>345911228609</v>
      </c>
      <c r="H49" s="97"/>
      <c r="I49" s="99"/>
      <c r="J49" s="104"/>
      <c r="K49">
        <v>1.0813114737950948</v>
      </c>
      <c r="L49" s="91"/>
      <c r="N49">
        <v>3.4834355044296905</v>
      </c>
      <c r="O49" t="s">
        <v>32</v>
      </c>
    </row>
    <row r="50" spans="4:15" ht="19" thickBot="1" x14ac:dyDescent="0.4">
      <c r="D50" s="37" t="s">
        <v>88</v>
      </c>
      <c r="E50" s="38">
        <v>1</v>
      </c>
      <c r="F50" s="38" t="s">
        <v>53</v>
      </c>
      <c r="G50" s="39">
        <v>1012616257524</v>
      </c>
      <c r="H50" s="39">
        <v>1012616257524</v>
      </c>
      <c r="I50" s="40">
        <v>6900</v>
      </c>
      <c r="J50" s="41">
        <f>I50/(H50/1000000000)</f>
        <v>6.8140324123094214</v>
      </c>
      <c r="K50">
        <v>1.6740247213455013</v>
      </c>
      <c r="L50" s="32">
        <f>I50/((G50/1000000000/K50))</f>
        <v>11.406858710255493</v>
      </c>
      <c r="N50">
        <v>3.6860735479232072</v>
      </c>
      <c r="O50" t="s">
        <v>33</v>
      </c>
    </row>
    <row r="51" spans="4:15" ht="18.5" x14ac:dyDescent="0.45">
      <c r="D51" s="42" t="s">
        <v>89</v>
      </c>
      <c r="E51" s="80"/>
      <c r="F51" s="81"/>
      <c r="G51" s="81"/>
      <c r="H51" s="81"/>
      <c r="I51" s="81"/>
      <c r="J51" s="81"/>
      <c r="K51" s="82"/>
      <c r="L51" s="43">
        <f>GEOMEAN(L16:L50)</f>
        <v>9.8372280694004512</v>
      </c>
      <c r="N51">
        <v>4.4383073324934301</v>
      </c>
      <c r="O51" t="s">
        <v>34</v>
      </c>
    </row>
    <row r="52" spans="4:15" ht="21.5" thickBot="1" x14ac:dyDescent="0.55000000000000004">
      <c r="D52" s="44" t="s">
        <v>90</v>
      </c>
      <c r="E52" s="83"/>
      <c r="F52" s="83"/>
      <c r="G52" s="83"/>
      <c r="H52" s="83"/>
      <c r="I52" s="83"/>
      <c r="J52" s="83"/>
      <c r="K52" s="83"/>
      <c r="L52" s="83"/>
      <c r="N52">
        <v>3.8695419377143767</v>
      </c>
      <c r="O52" t="s">
        <v>35</v>
      </c>
    </row>
    <row r="53" spans="4:15" ht="19" thickBot="1" x14ac:dyDescent="0.4">
      <c r="D53" s="45" t="s">
        <v>91</v>
      </c>
      <c r="E53" s="12">
        <v>1</v>
      </c>
      <c r="F53" s="12" t="s">
        <v>2</v>
      </c>
      <c r="G53" s="18">
        <v>1662419839883</v>
      </c>
      <c r="H53" s="18">
        <v>1662419839883</v>
      </c>
      <c r="I53" s="46">
        <v>13590</v>
      </c>
      <c r="J53" s="47">
        <f>I53/(H53/1000000000)</f>
        <v>8.1748302528418186</v>
      </c>
      <c r="K53">
        <v>2.3611535731200481</v>
      </c>
      <c r="L53" s="32">
        <f>I53/((G53/1000000000/K53))</f>
        <v>19.302029661147326</v>
      </c>
      <c r="N53">
        <v>1.585262534873686</v>
      </c>
      <c r="O53" t="s">
        <v>36</v>
      </c>
    </row>
    <row r="54" spans="4:15" x14ac:dyDescent="0.35">
      <c r="D54" s="84" t="s">
        <v>92</v>
      </c>
      <c r="E54" s="12">
        <v>1</v>
      </c>
      <c r="F54" s="12" t="s">
        <v>12</v>
      </c>
      <c r="G54" s="18">
        <v>1368261277380</v>
      </c>
      <c r="H54" s="85">
        <f>SUM(G54:G56)</f>
        <v>6812176292745</v>
      </c>
      <c r="I54" s="86">
        <v>19580</v>
      </c>
      <c r="J54" s="87">
        <f>I54/(H54/1000000000)</f>
        <v>2.874265015844172</v>
      </c>
      <c r="K54">
        <v>3.700479189377714</v>
      </c>
      <c r="L54" s="88">
        <f>I54/((G54/1000000000/K54)+(G55/1000000000/K55)+(G56/1000000000/K56))</f>
        <v>12.409093934921682</v>
      </c>
      <c r="N54">
        <v>2.0908747386408972</v>
      </c>
      <c r="O54" t="s">
        <v>37</v>
      </c>
    </row>
    <row r="55" spans="4:15" x14ac:dyDescent="0.35">
      <c r="D55" s="84"/>
      <c r="E55" s="12">
        <v>2</v>
      </c>
      <c r="F55" s="12" t="s">
        <v>13</v>
      </c>
      <c r="G55" s="18">
        <v>1100427239527</v>
      </c>
      <c r="H55" s="85"/>
      <c r="I55" s="86"/>
      <c r="J55" s="87"/>
      <c r="K55">
        <v>4.6944714544959911</v>
      </c>
      <c r="L55" s="89"/>
      <c r="N55">
        <v>1.0433714895949515</v>
      </c>
      <c r="O55" t="s">
        <v>38</v>
      </c>
    </row>
    <row r="56" spans="4:15" ht="15" thickBot="1" x14ac:dyDescent="0.4">
      <c r="D56" s="84"/>
      <c r="E56" s="19">
        <v>3</v>
      </c>
      <c r="F56" s="19" t="s">
        <v>14</v>
      </c>
      <c r="G56" s="18">
        <v>4343487775838</v>
      </c>
      <c r="H56" s="85"/>
      <c r="I56" s="86"/>
      <c r="J56" s="87"/>
      <c r="K56">
        <v>4.4607454866445702</v>
      </c>
      <c r="L56" s="89"/>
      <c r="N56">
        <v>0.4705827214750879</v>
      </c>
      <c r="O56" t="s">
        <v>39</v>
      </c>
    </row>
    <row r="57" spans="4:15" ht="19" thickBot="1" x14ac:dyDescent="0.4">
      <c r="D57" s="45" t="s">
        <v>93</v>
      </c>
      <c r="E57" s="12">
        <v>1</v>
      </c>
      <c r="F57" s="50" t="s">
        <v>40</v>
      </c>
      <c r="G57" s="18">
        <v>904639118622</v>
      </c>
      <c r="H57" s="18">
        <v>904639118622</v>
      </c>
      <c r="I57" s="51">
        <v>9180</v>
      </c>
      <c r="J57" s="47">
        <f>I57/(H57/1000000000)</f>
        <v>10.147692942997558</v>
      </c>
      <c r="K57">
        <v>0.88377753452079166</v>
      </c>
      <c r="L57" s="32">
        <f>I57/((G57/1000000000/K57))</f>
        <v>8.9683030502364183</v>
      </c>
      <c r="N57">
        <v>0.88377753452079166</v>
      </c>
      <c r="O57" t="s">
        <v>40</v>
      </c>
    </row>
    <row r="58" spans="4:15" ht="19" thickBot="1" x14ac:dyDescent="0.4">
      <c r="D58" s="45" t="s">
        <v>94</v>
      </c>
      <c r="E58" s="12">
        <v>1</v>
      </c>
      <c r="F58" s="12" t="s">
        <v>54</v>
      </c>
      <c r="G58" s="18">
        <v>1550802777157</v>
      </c>
      <c r="H58" s="18">
        <v>1550802777157</v>
      </c>
      <c r="I58" s="51">
        <v>9100</v>
      </c>
      <c r="J58" s="47">
        <f t="shared" ref="J58:J64" si="0">I58/(H58/1000000000)</f>
        <v>5.8679286199645073</v>
      </c>
      <c r="K58">
        <v>2.4045827923460643</v>
      </c>
      <c r="L58" s="32">
        <f t="shared" ref="L58:L63" si="1">I58/((G58/1000000000/K58))</f>
        <v>14.109920186281641</v>
      </c>
      <c r="N58">
        <v>2.723427071021935</v>
      </c>
      <c r="O58" t="s">
        <v>41</v>
      </c>
    </row>
    <row r="59" spans="4:15" ht="19" thickBot="1" x14ac:dyDescent="0.4">
      <c r="D59" s="45" t="s">
        <v>95</v>
      </c>
      <c r="E59" s="12">
        <v>1</v>
      </c>
      <c r="F59" s="12" t="s">
        <v>30</v>
      </c>
      <c r="G59" s="18">
        <v>1503904010927</v>
      </c>
      <c r="H59" s="18">
        <v>1503904010927</v>
      </c>
      <c r="I59" s="51">
        <v>7140</v>
      </c>
      <c r="J59" s="47">
        <f t="shared" si="0"/>
        <v>4.7476434321090313</v>
      </c>
      <c r="K59">
        <v>2.1720669963337458</v>
      </c>
      <c r="L59" s="32">
        <f t="shared" si="1"/>
        <v>10.312199609244699</v>
      </c>
      <c r="N59">
        <v>0.77706617831800917</v>
      </c>
      <c r="O59" t="s">
        <v>42</v>
      </c>
    </row>
    <row r="60" spans="4:15" ht="19" thickBot="1" x14ac:dyDescent="0.4">
      <c r="D60" s="45" t="s">
        <v>96</v>
      </c>
      <c r="E60" s="12">
        <v>1</v>
      </c>
      <c r="F60" s="12" t="s">
        <v>9</v>
      </c>
      <c r="G60" s="18">
        <v>3222499431329</v>
      </c>
      <c r="H60" s="18">
        <v>3222499431329</v>
      </c>
      <c r="I60" s="51">
        <v>11950</v>
      </c>
      <c r="J60" s="47">
        <f t="shared" si="0"/>
        <v>3.7083016629336276</v>
      </c>
      <c r="K60">
        <v>4.1463555937161329</v>
      </c>
      <c r="L60" s="32">
        <f t="shared" si="1"/>
        <v>15.375937343291685</v>
      </c>
      <c r="N60">
        <v>1.7668848956261898</v>
      </c>
      <c r="O60" t="s">
        <v>43</v>
      </c>
    </row>
    <row r="61" spans="4:15" ht="19" thickBot="1" x14ac:dyDescent="0.4">
      <c r="D61" s="45" t="s">
        <v>97</v>
      </c>
      <c r="E61" s="12">
        <v>1</v>
      </c>
      <c r="F61" s="12" t="s">
        <v>37</v>
      </c>
      <c r="G61" s="18">
        <v>1869881307149</v>
      </c>
      <c r="H61" s="18">
        <v>1869881307149</v>
      </c>
      <c r="I61" s="51">
        <v>9400</v>
      </c>
      <c r="J61" s="47">
        <f t="shared" si="0"/>
        <v>5.0270570458464769</v>
      </c>
      <c r="K61">
        <v>2.0908747386408972</v>
      </c>
      <c r="L61" s="32">
        <f t="shared" si="1"/>
        <v>10.510946586867133</v>
      </c>
      <c r="N61">
        <v>2.653612467914479</v>
      </c>
      <c r="O61" t="s">
        <v>44</v>
      </c>
    </row>
    <row r="62" spans="4:15" ht="19" thickBot="1" x14ac:dyDescent="0.4">
      <c r="D62" s="45" t="s">
        <v>98</v>
      </c>
      <c r="E62" s="12">
        <v>1</v>
      </c>
      <c r="F62" s="12" t="s">
        <v>41</v>
      </c>
      <c r="G62" s="18">
        <v>1763396848950</v>
      </c>
      <c r="H62" s="18">
        <v>1763396848950</v>
      </c>
      <c r="I62" s="51">
        <v>8020</v>
      </c>
      <c r="J62" s="47">
        <f t="shared" si="0"/>
        <v>4.5480403374744842</v>
      </c>
      <c r="K62">
        <v>2.723427071021935</v>
      </c>
      <c r="L62" s="32">
        <f t="shared" si="1"/>
        <v>12.386256175177747</v>
      </c>
      <c r="N62">
        <v>2.1453155431057418</v>
      </c>
      <c r="O62" t="s">
        <v>45</v>
      </c>
    </row>
    <row r="63" spans="4:15" ht="19" thickBot="1" x14ac:dyDescent="0.4">
      <c r="D63" s="45" t="s">
        <v>99</v>
      </c>
      <c r="E63" s="12">
        <v>1</v>
      </c>
      <c r="F63" s="12" t="s">
        <v>11</v>
      </c>
      <c r="G63" s="18">
        <v>2044260845958</v>
      </c>
      <c r="H63" s="18">
        <v>2044260845958</v>
      </c>
      <c r="I63" s="51">
        <v>11440</v>
      </c>
      <c r="J63" s="47">
        <f t="shared" si="0"/>
        <v>5.5961547287958178</v>
      </c>
      <c r="K63">
        <v>2.57394803681902</v>
      </c>
      <c r="L63" s="32">
        <f t="shared" si="1"/>
        <v>14.404211477919469</v>
      </c>
      <c r="N63">
        <v>2.2626081955672639</v>
      </c>
      <c r="O63" t="s">
        <v>46</v>
      </c>
    </row>
    <row r="64" spans="4:15" x14ac:dyDescent="0.35">
      <c r="D64" s="84" t="s">
        <v>100</v>
      </c>
      <c r="E64" s="52">
        <v>1</v>
      </c>
      <c r="F64" s="19" t="s">
        <v>48</v>
      </c>
      <c r="G64" s="18">
        <v>350868254623</v>
      </c>
      <c r="H64" s="85">
        <f>SUM(G64:G65)</f>
        <v>702207404631</v>
      </c>
      <c r="I64" s="83">
        <v>8340</v>
      </c>
      <c r="J64" s="87">
        <f t="shared" si="0"/>
        <v>11.876832891533736</v>
      </c>
      <c r="K64">
        <v>1.0558282054959396</v>
      </c>
      <c r="L64" s="90">
        <f>I64/((G64/1000000000/K64)+(G65/1000000000/K65))</f>
        <v>10.382556347880982</v>
      </c>
      <c r="N64">
        <v>2.0954146087662266</v>
      </c>
      <c r="O64" t="s">
        <v>47</v>
      </c>
    </row>
    <row r="65" spans="1:15" ht="15" thickBot="1" x14ac:dyDescent="0.4">
      <c r="D65" s="84"/>
      <c r="E65" s="53">
        <v>2</v>
      </c>
      <c r="F65" s="12" t="s">
        <v>49</v>
      </c>
      <c r="G65" s="18">
        <v>351339150008</v>
      </c>
      <c r="H65" s="85"/>
      <c r="I65" s="83"/>
      <c r="J65" s="87"/>
      <c r="K65">
        <v>0.74601472132820956</v>
      </c>
      <c r="L65" s="91"/>
      <c r="N65">
        <v>1.0558282054959396</v>
      </c>
      <c r="O65" t="s">
        <v>48</v>
      </c>
    </row>
    <row r="66" spans="1:15" ht="19" thickBot="1" x14ac:dyDescent="0.4">
      <c r="D66" s="45" t="s">
        <v>101</v>
      </c>
      <c r="E66" s="12">
        <v>1</v>
      </c>
      <c r="F66" s="12" t="s">
        <v>46</v>
      </c>
      <c r="G66" s="18">
        <v>1192880148868</v>
      </c>
      <c r="H66" s="18">
        <v>1192880148868</v>
      </c>
      <c r="I66" s="51">
        <v>5320</v>
      </c>
      <c r="J66" s="47">
        <f t="shared" ref="J66:J72" si="2">I66/(H66/1000000000)</f>
        <v>4.4597942258059087</v>
      </c>
      <c r="K66">
        <v>2.2626081955672639</v>
      </c>
      <c r="L66" s="32">
        <f t="shared" ref="L66:L72" si="3">I66/((G66/1000000000/K66))</f>
        <v>10.09076696585201</v>
      </c>
      <c r="N66">
        <v>0.74601472132820956</v>
      </c>
      <c r="O66" t="s">
        <v>49</v>
      </c>
    </row>
    <row r="67" spans="1:15" ht="19" thickBot="1" x14ac:dyDescent="0.4">
      <c r="D67" s="45" t="s">
        <v>102</v>
      </c>
      <c r="E67" s="12">
        <v>1</v>
      </c>
      <c r="F67" s="12" t="s">
        <v>10</v>
      </c>
      <c r="G67" s="18">
        <v>5939693812661</v>
      </c>
      <c r="H67" s="18">
        <v>5939693812661</v>
      </c>
      <c r="I67" s="51">
        <v>8250</v>
      </c>
      <c r="J67" s="47">
        <f t="shared" si="2"/>
        <v>1.3889604852045354</v>
      </c>
      <c r="K67">
        <v>3.8561801886110203</v>
      </c>
      <c r="L67" s="32">
        <f t="shared" si="3"/>
        <v>5.3560819058092797</v>
      </c>
      <c r="N67">
        <v>3.0425719507986573</v>
      </c>
      <c r="O67" t="s">
        <v>50</v>
      </c>
    </row>
    <row r="68" spans="1:15" ht="19" thickBot="1" x14ac:dyDescent="0.4">
      <c r="D68" s="45" t="s">
        <v>103</v>
      </c>
      <c r="E68" s="12">
        <v>1</v>
      </c>
      <c r="F68" s="12" t="s">
        <v>24</v>
      </c>
      <c r="G68" s="18">
        <v>1634221311168</v>
      </c>
      <c r="H68" s="18">
        <v>1634221311168</v>
      </c>
      <c r="I68" s="51">
        <v>10610</v>
      </c>
      <c r="J68" s="47">
        <f t="shared" si="2"/>
        <v>6.492388715954811</v>
      </c>
      <c r="K68">
        <v>1.8887073267405519</v>
      </c>
      <c r="L68" s="32">
        <f t="shared" si="3"/>
        <v>12.262222135871536</v>
      </c>
      <c r="N68">
        <v>2.4452507131870607</v>
      </c>
      <c r="O68" t="s">
        <v>51</v>
      </c>
    </row>
    <row r="69" spans="1:15" ht="19" thickBot="1" x14ac:dyDescent="0.4">
      <c r="A69" s="3"/>
      <c r="B69" s="3"/>
      <c r="C69" s="3"/>
      <c r="D69" s="45" t="s">
        <v>104</v>
      </c>
      <c r="E69" s="12">
        <v>1</v>
      </c>
      <c r="F69" s="12" t="s">
        <v>51</v>
      </c>
      <c r="G69" s="18">
        <v>2364810921309</v>
      </c>
      <c r="H69" s="18">
        <v>2364810921309</v>
      </c>
      <c r="I69" s="51">
        <v>9840</v>
      </c>
      <c r="J69" s="47">
        <f t="shared" si="2"/>
        <v>4.1610092000730603</v>
      </c>
      <c r="K69">
        <v>2.4452507131870607</v>
      </c>
      <c r="L69" s="32">
        <f t="shared" si="3"/>
        <v>10.174710714056571</v>
      </c>
      <c r="N69">
        <v>2.9393001418893219</v>
      </c>
      <c r="O69" t="s">
        <v>52</v>
      </c>
    </row>
    <row r="70" spans="1:15" ht="19" thickBot="1" x14ac:dyDescent="0.4">
      <c r="A70" s="3"/>
      <c r="B70" s="3"/>
      <c r="C70" s="3"/>
      <c r="D70" s="45" t="s">
        <v>105</v>
      </c>
      <c r="E70" s="12">
        <v>1</v>
      </c>
      <c r="F70" s="12" t="s">
        <v>36</v>
      </c>
      <c r="G70" s="18">
        <v>1028842640046</v>
      </c>
      <c r="H70" s="18">
        <v>1028842640046</v>
      </c>
      <c r="I70" s="51">
        <v>13740</v>
      </c>
      <c r="J70" s="47">
        <f t="shared" si="2"/>
        <v>13.354811965594347</v>
      </c>
      <c r="K70">
        <v>1.585262534873686</v>
      </c>
      <c r="L70" s="32">
        <f t="shared" si="3"/>
        <v>21.170883069339528</v>
      </c>
      <c r="N70">
        <v>1.6740247213455013</v>
      </c>
      <c r="O70" t="s">
        <v>53</v>
      </c>
    </row>
    <row r="71" spans="1:15" ht="19" thickBot="1" x14ac:dyDescent="0.4">
      <c r="A71" s="3"/>
      <c r="B71" s="3"/>
      <c r="C71" s="3"/>
      <c r="D71" s="45" t="s">
        <v>106</v>
      </c>
      <c r="E71" s="12">
        <v>1</v>
      </c>
      <c r="F71" s="12" t="s">
        <v>52</v>
      </c>
      <c r="G71" s="18">
        <v>3028162666892</v>
      </c>
      <c r="H71" s="18">
        <v>3028162666892</v>
      </c>
      <c r="I71" s="51">
        <v>11170</v>
      </c>
      <c r="J71" s="47">
        <f t="shared" si="2"/>
        <v>3.6887054061281646</v>
      </c>
      <c r="K71">
        <v>2.9393001418893219</v>
      </c>
      <c r="L71" s="32">
        <f t="shared" si="3"/>
        <v>10.842212323620421</v>
      </c>
      <c r="N71">
        <v>2.4045827923460643</v>
      </c>
      <c r="O71" t="s">
        <v>54</v>
      </c>
    </row>
    <row r="72" spans="1:15" ht="19" thickBot="1" x14ac:dyDescent="0.4">
      <c r="A72" s="3"/>
      <c r="B72" s="3"/>
      <c r="C72" s="3"/>
      <c r="D72" s="45" t="s">
        <v>107</v>
      </c>
      <c r="E72" s="12">
        <v>1</v>
      </c>
      <c r="F72" s="12" t="s">
        <v>50</v>
      </c>
      <c r="G72" s="18">
        <v>3462434706428</v>
      </c>
      <c r="H72" s="18">
        <v>3462434706428</v>
      </c>
      <c r="I72" s="51">
        <v>19490</v>
      </c>
      <c r="J72" s="47">
        <f t="shared" si="2"/>
        <v>5.6289870142004039</v>
      </c>
      <c r="K72">
        <v>3.0425719507986573</v>
      </c>
      <c r="L72" s="32">
        <f t="shared" si="3"/>
        <v>17.126598000816031</v>
      </c>
    </row>
    <row r="73" spans="1:15" ht="18.5" x14ac:dyDescent="0.45">
      <c r="A73" s="3"/>
      <c r="B73" s="3"/>
      <c r="C73" s="3"/>
      <c r="D73" s="42" t="s">
        <v>89</v>
      </c>
      <c r="E73" s="77"/>
      <c r="F73" s="78"/>
      <c r="G73" s="78"/>
      <c r="H73" s="78"/>
      <c r="I73" s="78"/>
      <c r="J73" s="78"/>
      <c r="K73" s="79"/>
      <c r="L73" s="54">
        <f>GEOMEAN(L53:L72)</f>
        <v>12.079017026720528</v>
      </c>
    </row>
    <row r="74" spans="1:15" x14ac:dyDescent="0.35">
      <c r="A74" s="3"/>
      <c r="B74" s="3"/>
      <c r="C74" s="3"/>
    </row>
    <row r="75" spans="1:15" x14ac:dyDescent="0.35">
      <c r="A75" s="3"/>
      <c r="B75" s="3"/>
      <c r="C75" s="3"/>
    </row>
    <row r="76" spans="1:15" x14ac:dyDescent="0.35">
      <c r="A76" s="3"/>
      <c r="B76" s="3"/>
      <c r="C76" s="3"/>
    </row>
    <row r="78" spans="1:15" x14ac:dyDescent="0.35">
      <c r="A78" s="3"/>
      <c r="B78" s="3"/>
      <c r="C78" s="3"/>
      <c r="D78" s="55" t="s">
        <v>108</v>
      </c>
    </row>
    <row r="79" spans="1:15" x14ac:dyDescent="0.35">
      <c r="D79" t="s">
        <v>109</v>
      </c>
    </row>
    <row r="80" spans="1:15" x14ac:dyDescent="0.35">
      <c r="D80" t="s">
        <v>110</v>
      </c>
    </row>
  </sheetData>
  <mergeCells count="50">
    <mergeCell ref="D11:F11"/>
    <mergeCell ref="E15:L15"/>
    <mergeCell ref="D16:D18"/>
    <mergeCell ref="H16:H18"/>
    <mergeCell ref="I16:I18"/>
    <mergeCell ref="J16:J18"/>
    <mergeCell ref="L16:L18"/>
    <mergeCell ref="D25:D33"/>
    <mergeCell ref="H25:H33"/>
    <mergeCell ref="I25:I33"/>
    <mergeCell ref="J25:J33"/>
    <mergeCell ref="L25:L33"/>
    <mergeCell ref="D19:D24"/>
    <mergeCell ref="H19:H24"/>
    <mergeCell ref="I19:I24"/>
    <mergeCell ref="J19:J24"/>
    <mergeCell ref="L19:L24"/>
    <mergeCell ref="D40:D41"/>
    <mergeCell ref="H40:H41"/>
    <mergeCell ref="I40:I41"/>
    <mergeCell ref="J40:J41"/>
    <mergeCell ref="L40:L41"/>
    <mergeCell ref="D35:D39"/>
    <mergeCell ref="H35:H39"/>
    <mergeCell ref="I35:I39"/>
    <mergeCell ref="J35:J39"/>
    <mergeCell ref="L35:L39"/>
    <mergeCell ref="D48:D49"/>
    <mergeCell ref="H48:H49"/>
    <mergeCell ref="I48:I49"/>
    <mergeCell ref="J48:J49"/>
    <mergeCell ref="L48:L49"/>
    <mergeCell ref="D44:D46"/>
    <mergeCell ref="H44:H46"/>
    <mergeCell ref="I44:I46"/>
    <mergeCell ref="J44:J46"/>
    <mergeCell ref="L44:L46"/>
    <mergeCell ref="E73:K73"/>
    <mergeCell ref="E51:K51"/>
    <mergeCell ref="E52:L52"/>
    <mergeCell ref="D54:D56"/>
    <mergeCell ref="H54:H56"/>
    <mergeCell ref="I54:I56"/>
    <mergeCell ref="J54:J56"/>
    <mergeCell ref="L54:L56"/>
    <mergeCell ref="D64:D65"/>
    <mergeCell ref="H64:H65"/>
    <mergeCell ref="I64:I65"/>
    <mergeCell ref="J64:J65"/>
    <mergeCell ref="L64:L6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BB92-1D4C-48AF-B425-6B8B9C6711B2}">
  <sheetPr codeName="Sheet9"/>
  <dimension ref="A1:O80"/>
  <sheetViews>
    <sheetView topLeftCell="B40" workbookViewId="0">
      <selection activeCell="L73" sqref="L73"/>
    </sheetView>
  </sheetViews>
  <sheetFormatPr defaultRowHeight="14.5" x14ac:dyDescent="0.35"/>
  <cols>
    <col min="4" max="4" width="18.90625" customWidth="1"/>
    <col min="5" max="5" width="19.90625" customWidth="1"/>
    <col min="6" max="6" width="27.1796875" customWidth="1"/>
    <col min="7" max="7" width="32.1796875" customWidth="1"/>
    <col min="8" max="8" width="26.6328125" customWidth="1"/>
    <col min="11" max="11" width="22.81640625" customWidth="1"/>
  </cols>
  <sheetData>
    <row r="1" spans="4:13" x14ac:dyDescent="0.35">
      <c r="G1" s="1"/>
      <c r="H1" s="1"/>
      <c r="I1" s="2"/>
      <c r="J1" s="3"/>
    </row>
    <row r="2" spans="4:13" x14ac:dyDescent="0.35">
      <c r="G2" s="1"/>
      <c r="H2" s="1"/>
      <c r="I2" s="2"/>
      <c r="J2" s="3"/>
    </row>
    <row r="3" spans="4:13" x14ac:dyDescent="0.35">
      <c r="G3" s="1"/>
      <c r="H3" s="1"/>
      <c r="I3" s="2"/>
      <c r="J3" s="3"/>
    </row>
    <row r="4" spans="4:13" x14ac:dyDescent="0.35">
      <c r="G4" s="1"/>
      <c r="H4" s="1"/>
      <c r="I4" s="2"/>
      <c r="J4" s="3"/>
    </row>
    <row r="5" spans="4:13" x14ac:dyDescent="0.35">
      <c r="G5" s="1"/>
      <c r="H5" s="1"/>
      <c r="I5" s="2"/>
      <c r="J5" s="3"/>
    </row>
    <row r="6" spans="4:13" x14ac:dyDescent="0.35">
      <c r="G6" s="1"/>
      <c r="H6" s="1"/>
      <c r="I6" s="2"/>
      <c r="J6" s="3"/>
    </row>
    <row r="7" spans="4:13" x14ac:dyDescent="0.35">
      <c r="G7" s="1"/>
      <c r="H7" s="1"/>
      <c r="I7" s="2"/>
      <c r="J7" s="3"/>
    </row>
    <row r="8" spans="4:13" x14ac:dyDescent="0.35">
      <c r="G8" s="1"/>
      <c r="H8" s="1"/>
      <c r="I8" s="2"/>
      <c r="J8" s="3"/>
    </row>
    <row r="9" spans="4:13" x14ac:dyDescent="0.35">
      <c r="G9" s="1"/>
      <c r="H9" s="1"/>
      <c r="I9" s="2"/>
      <c r="J9" s="3"/>
    </row>
    <row r="10" spans="4:13" x14ac:dyDescent="0.35">
      <c r="G10" s="1"/>
      <c r="H10" s="1"/>
      <c r="I10" s="2"/>
      <c r="J10" s="3"/>
    </row>
    <row r="11" spans="4:13" ht="21" x14ac:dyDescent="0.5">
      <c r="D11" s="119" t="s">
        <v>60</v>
      </c>
      <c r="E11" s="119"/>
      <c r="F11" s="119"/>
      <c r="G11" s="1"/>
      <c r="H11" s="1"/>
      <c r="I11" s="2"/>
      <c r="J11" s="3"/>
    </row>
    <row r="12" spans="4:13" x14ac:dyDescent="0.35">
      <c r="G12" s="1"/>
      <c r="H12" s="1"/>
      <c r="I12" s="2"/>
      <c r="J12" s="3"/>
    </row>
    <row r="13" spans="4:13" x14ac:dyDescent="0.35">
      <c r="G13" s="1"/>
      <c r="H13" s="1"/>
      <c r="I13" s="2"/>
      <c r="J13" s="3"/>
    </row>
    <row r="14" spans="4:13" ht="18.5" x14ac:dyDescent="0.45">
      <c r="D14" s="4" t="s">
        <v>65</v>
      </c>
      <c r="E14" s="4" t="s">
        <v>66</v>
      </c>
      <c r="F14" s="4" t="s">
        <v>67</v>
      </c>
      <c r="G14" s="5" t="s">
        <v>68</v>
      </c>
      <c r="H14" s="5" t="s">
        <v>69</v>
      </c>
      <c r="I14" s="6" t="s">
        <v>70</v>
      </c>
      <c r="J14" s="7" t="s">
        <v>71</v>
      </c>
      <c r="K14" s="8" t="s">
        <v>72</v>
      </c>
      <c r="L14" s="7" t="s">
        <v>73</v>
      </c>
    </row>
    <row r="15" spans="4:13" ht="21.5" thickBot="1" x14ac:dyDescent="0.55000000000000004">
      <c r="D15" s="9" t="s">
        <v>74</v>
      </c>
      <c r="E15" s="120" t="s">
        <v>75</v>
      </c>
      <c r="F15" s="121"/>
      <c r="G15" s="121"/>
      <c r="H15" s="121"/>
      <c r="I15" s="121"/>
      <c r="J15" s="121"/>
      <c r="K15" s="121"/>
      <c r="L15" s="122"/>
      <c r="M15" t="s">
        <v>76</v>
      </c>
    </row>
    <row r="16" spans="4:13" x14ac:dyDescent="0.35">
      <c r="D16" s="92" t="s">
        <v>77</v>
      </c>
      <c r="E16" s="10">
        <v>1</v>
      </c>
      <c r="F16" s="10" t="s">
        <v>43</v>
      </c>
      <c r="G16" s="11">
        <v>1336880048433</v>
      </c>
      <c r="H16" s="111">
        <f>SUM(G16:G18)</f>
        <v>2621918389082</v>
      </c>
      <c r="I16" s="114">
        <v>9770</v>
      </c>
      <c r="J16" s="117">
        <f>I16/(H16/1000000000)</f>
        <v>3.7262792162729079</v>
      </c>
      <c r="K16">
        <v>1.6570399901296229</v>
      </c>
      <c r="L16" s="88">
        <f>I16/((G16/1000000000/K16)+(G17/1000000000/K17)+(G18/1000000000/K18))</f>
        <v>7.0844893935794957</v>
      </c>
    </row>
    <row r="17" spans="4:15" x14ac:dyDescent="0.35">
      <c r="D17" s="93"/>
      <c r="E17" s="12">
        <v>2</v>
      </c>
      <c r="F17" s="12" t="s">
        <v>44</v>
      </c>
      <c r="G17" s="13">
        <v>485943847689</v>
      </c>
      <c r="H17" s="112"/>
      <c r="I17" s="115"/>
      <c r="J17" s="87"/>
      <c r="K17">
        <v>2.5824894755530141</v>
      </c>
      <c r="L17" s="89"/>
      <c r="N17">
        <v>1.050219587007599</v>
      </c>
      <c r="O17" t="s">
        <v>0</v>
      </c>
    </row>
    <row r="18" spans="4:15" ht="15" thickBot="1" x14ac:dyDescent="0.4">
      <c r="D18" s="123"/>
      <c r="E18" s="14">
        <v>3</v>
      </c>
      <c r="F18" s="14" t="s">
        <v>45</v>
      </c>
      <c r="G18" s="15">
        <v>799094492960</v>
      </c>
      <c r="H18" s="124"/>
      <c r="I18" s="125"/>
      <c r="J18" s="126"/>
      <c r="K18">
        <v>2.0803671778012038</v>
      </c>
      <c r="L18" s="89"/>
      <c r="N18">
        <v>1.2813983874999422</v>
      </c>
      <c r="O18" t="s">
        <v>1</v>
      </c>
    </row>
    <row r="19" spans="4:15" x14ac:dyDescent="0.35">
      <c r="D19" s="92" t="s">
        <v>78</v>
      </c>
      <c r="E19" s="16">
        <v>1</v>
      </c>
      <c r="F19" s="16" t="s">
        <v>8</v>
      </c>
      <c r="G19" s="17">
        <v>528828935089</v>
      </c>
      <c r="H19" s="95">
        <f>SUM(G19:G24)</f>
        <v>3033921720842</v>
      </c>
      <c r="I19" s="98">
        <v>9650</v>
      </c>
      <c r="J19" s="103">
        <f>I19/(H19/1000000000)</f>
        <v>3.180701708191024</v>
      </c>
      <c r="K19">
        <v>1.3825845027774202</v>
      </c>
      <c r="L19" s="88">
        <f>I19/((G19/1000000000/K19)+(G20/1000000000/K20)+(G21/1000000000/K21)+(G22/1000000000/K22)+(G23/1000000000/K23)+(G24/1000000000/K24))</f>
        <v>5.3806132302033447</v>
      </c>
      <c r="N19">
        <v>1.3191327437878846</v>
      </c>
      <c r="O19" t="s">
        <v>2</v>
      </c>
    </row>
    <row r="20" spans="4:15" x14ac:dyDescent="0.35">
      <c r="D20" s="93"/>
      <c r="E20" s="12">
        <v>2</v>
      </c>
      <c r="F20" s="12" t="s">
        <v>3</v>
      </c>
      <c r="G20" s="18">
        <v>197935867524</v>
      </c>
      <c r="H20" s="96"/>
      <c r="I20" s="86"/>
      <c r="J20" s="105"/>
      <c r="K20">
        <v>1.8529456555187551</v>
      </c>
      <c r="L20" s="89"/>
      <c r="N20">
        <v>1.8529456555187551</v>
      </c>
      <c r="O20" t="s">
        <v>3</v>
      </c>
    </row>
    <row r="21" spans="4:15" x14ac:dyDescent="0.35">
      <c r="D21" s="93"/>
      <c r="E21" s="12">
        <v>3</v>
      </c>
      <c r="F21" s="12" t="s">
        <v>6</v>
      </c>
      <c r="G21" s="18">
        <v>349230042356</v>
      </c>
      <c r="H21" s="96"/>
      <c r="I21" s="86"/>
      <c r="J21" s="105"/>
      <c r="K21">
        <v>2.1933010798416466</v>
      </c>
      <c r="L21" s="89"/>
      <c r="N21">
        <v>1.4929954011273072</v>
      </c>
      <c r="O21" t="s">
        <v>4</v>
      </c>
    </row>
    <row r="22" spans="4:15" x14ac:dyDescent="0.35">
      <c r="D22" s="109"/>
      <c r="E22" s="19">
        <v>4</v>
      </c>
      <c r="F22" s="19" t="s">
        <v>7</v>
      </c>
      <c r="G22" s="18">
        <v>634304301167</v>
      </c>
      <c r="H22" s="96"/>
      <c r="I22" s="86"/>
      <c r="J22" s="105"/>
      <c r="K22">
        <v>1.5186082987378269</v>
      </c>
      <c r="L22" s="89"/>
      <c r="N22">
        <v>2.0233246815529857</v>
      </c>
      <c r="O22" t="s">
        <v>5</v>
      </c>
    </row>
    <row r="23" spans="4:15" x14ac:dyDescent="0.35">
      <c r="D23" s="109"/>
      <c r="E23" s="12">
        <v>5</v>
      </c>
      <c r="F23" s="12" t="s">
        <v>5</v>
      </c>
      <c r="G23" s="18">
        <v>907436705387</v>
      </c>
      <c r="H23" s="96"/>
      <c r="I23" s="86"/>
      <c r="J23" s="105"/>
      <c r="K23">
        <v>2.0233246815529857</v>
      </c>
      <c r="L23" s="89"/>
      <c r="N23">
        <v>2.1933010798416466</v>
      </c>
      <c r="O23" t="s">
        <v>6</v>
      </c>
    </row>
    <row r="24" spans="4:15" ht="15" thickBot="1" x14ac:dyDescent="0.4">
      <c r="D24" s="94"/>
      <c r="E24" s="20">
        <v>6</v>
      </c>
      <c r="F24" s="20" t="s">
        <v>4</v>
      </c>
      <c r="G24" s="21">
        <v>416185869319</v>
      </c>
      <c r="H24" s="97"/>
      <c r="I24" s="99"/>
      <c r="J24" s="104"/>
      <c r="K24">
        <v>1.4929954011273072</v>
      </c>
      <c r="L24" s="110"/>
      <c r="N24">
        <v>1.5186082987378269</v>
      </c>
      <c r="O24" t="s">
        <v>7</v>
      </c>
    </row>
    <row r="25" spans="4:15" x14ac:dyDescent="0.35">
      <c r="D25" s="92" t="s">
        <v>79</v>
      </c>
      <c r="E25" s="22">
        <v>1</v>
      </c>
      <c r="F25" s="22" t="s">
        <v>15</v>
      </c>
      <c r="G25" s="11">
        <v>85762263121</v>
      </c>
      <c r="H25" s="111">
        <f>SUM(G25:G33)</f>
        <v>1241193071612</v>
      </c>
      <c r="I25" s="114">
        <v>8050</v>
      </c>
      <c r="J25" s="117">
        <f>I25/(H25/1000000000)</f>
        <v>6.4856952428400678</v>
      </c>
      <c r="K25">
        <v>1.3522702930502144</v>
      </c>
      <c r="L25" s="90">
        <f>I25/((G25/1000000000/K25)+(G26/1000000000/K26)+(G27/1000000000/K27)+(G28/1000000000/K28)+(G29/1000000000/K29)+(G30/1000000000/K30)+(G31/1000000000/K31)+(G32/1000000000/K32)+(G33/1000000000/K33))</f>
        <v>8.7955914534413253</v>
      </c>
      <c r="N25">
        <v>1.3825845027774202</v>
      </c>
      <c r="O25" t="s">
        <v>8</v>
      </c>
    </row>
    <row r="26" spans="4:15" x14ac:dyDescent="0.35">
      <c r="D26" s="93"/>
      <c r="E26" s="23">
        <v>2</v>
      </c>
      <c r="F26" s="23" t="s">
        <v>16</v>
      </c>
      <c r="G26" s="24">
        <v>170110679749</v>
      </c>
      <c r="H26" s="112"/>
      <c r="I26" s="115"/>
      <c r="J26" s="87"/>
      <c r="K26">
        <v>1.5305368219702769</v>
      </c>
      <c r="L26" s="106"/>
      <c r="N26">
        <v>2.8083397972630761</v>
      </c>
      <c r="O26" t="s">
        <v>9</v>
      </c>
    </row>
    <row r="27" spans="4:15" x14ac:dyDescent="0.35">
      <c r="D27" s="93"/>
      <c r="E27" s="12">
        <v>3</v>
      </c>
      <c r="F27" s="12" t="s">
        <v>23</v>
      </c>
      <c r="G27" s="24">
        <v>145000257157</v>
      </c>
      <c r="H27" s="112"/>
      <c r="I27" s="115"/>
      <c r="J27" s="87"/>
      <c r="K27">
        <v>1.3584847731521088</v>
      </c>
      <c r="L27" s="106"/>
      <c r="N27">
        <v>3.7488040114274184</v>
      </c>
      <c r="O27" t="s">
        <v>10</v>
      </c>
    </row>
    <row r="28" spans="4:15" x14ac:dyDescent="0.35">
      <c r="D28" s="93"/>
      <c r="E28" s="12">
        <v>4</v>
      </c>
      <c r="F28" s="12" t="s">
        <v>17</v>
      </c>
      <c r="G28" s="13">
        <v>107364702506</v>
      </c>
      <c r="H28" s="112"/>
      <c r="I28" s="115"/>
      <c r="J28" s="87"/>
      <c r="K28">
        <v>1.4944064602659897</v>
      </c>
      <c r="L28" s="106"/>
      <c r="N28">
        <v>2.2308599130028335</v>
      </c>
      <c r="O28" t="s">
        <v>11</v>
      </c>
    </row>
    <row r="29" spans="4:15" x14ac:dyDescent="0.35">
      <c r="D29" s="93"/>
      <c r="E29" s="23">
        <v>5</v>
      </c>
      <c r="F29" s="23" t="s">
        <v>18</v>
      </c>
      <c r="G29" s="13">
        <v>118960836281</v>
      </c>
      <c r="H29" s="112"/>
      <c r="I29" s="115"/>
      <c r="J29" s="87"/>
      <c r="K29">
        <v>1.4641638000789305</v>
      </c>
      <c r="L29" s="106"/>
      <c r="N29">
        <v>3.6529669709287371</v>
      </c>
      <c r="O29" t="s">
        <v>12</v>
      </c>
    </row>
    <row r="30" spans="4:15" x14ac:dyDescent="0.35">
      <c r="D30" s="93"/>
      <c r="E30" s="12">
        <v>6</v>
      </c>
      <c r="F30" s="12" t="s">
        <v>19</v>
      </c>
      <c r="G30" s="13">
        <v>161461896947</v>
      </c>
      <c r="H30" s="112"/>
      <c r="I30" s="115"/>
      <c r="J30" s="87"/>
      <c r="K30">
        <v>1.3675111863676002</v>
      </c>
      <c r="L30" s="106"/>
      <c r="N30">
        <v>4.6488552739002431</v>
      </c>
      <c r="O30" t="s">
        <v>13</v>
      </c>
    </row>
    <row r="31" spans="4:15" x14ac:dyDescent="0.35">
      <c r="D31" s="93"/>
      <c r="E31" s="23">
        <v>7</v>
      </c>
      <c r="F31" s="23" t="s">
        <v>20</v>
      </c>
      <c r="G31" s="13">
        <v>203545611460</v>
      </c>
      <c r="H31" s="112"/>
      <c r="I31" s="115"/>
      <c r="J31" s="87"/>
      <c r="K31">
        <v>1.0813986121719403</v>
      </c>
      <c r="L31" s="106"/>
      <c r="N31">
        <v>4.3288392662966197</v>
      </c>
      <c r="O31" t="s">
        <v>14</v>
      </c>
    </row>
    <row r="32" spans="4:15" x14ac:dyDescent="0.35">
      <c r="D32" s="93"/>
      <c r="E32" s="23">
        <v>8</v>
      </c>
      <c r="F32" s="23" t="s">
        <v>21</v>
      </c>
      <c r="G32" s="24">
        <v>183165290444</v>
      </c>
      <c r="H32" s="112"/>
      <c r="I32" s="115"/>
      <c r="J32" s="87"/>
      <c r="K32">
        <v>1.3726305602372215</v>
      </c>
      <c r="L32" s="106"/>
      <c r="N32">
        <v>1.3522702930502144</v>
      </c>
      <c r="O32" t="s">
        <v>15</v>
      </c>
    </row>
    <row r="33" spans="4:15" ht="15" thickBot="1" x14ac:dyDescent="0.4">
      <c r="D33" s="94"/>
      <c r="E33" s="25">
        <v>9</v>
      </c>
      <c r="F33" s="25" t="s">
        <v>22</v>
      </c>
      <c r="G33" s="26">
        <v>65821533947</v>
      </c>
      <c r="H33" s="113"/>
      <c r="I33" s="116"/>
      <c r="J33" s="118"/>
      <c r="K33">
        <v>1.6014574989462544</v>
      </c>
      <c r="L33" s="91"/>
      <c r="N33">
        <v>1.5305368219702769</v>
      </c>
      <c r="O33" t="s">
        <v>16</v>
      </c>
    </row>
    <row r="34" spans="4:15" ht="19" thickBot="1" x14ac:dyDescent="0.4">
      <c r="D34" s="27" t="s">
        <v>80</v>
      </c>
      <c r="E34" s="28">
        <v>1</v>
      </c>
      <c r="F34" s="28" t="s">
        <v>39</v>
      </c>
      <c r="G34" s="29">
        <v>286763190074</v>
      </c>
      <c r="H34" s="29">
        <v>286763190074</v>
      </c>
      <c r="I34" s="30">
        <v>9120</v>
      </c>
      <c r="J34" s="31">
        <f>I34/(H34/1000000000)</f>
        <v>31.803245031716099</v>
      </c>
      <c r="K34">
        <v>0.41247750708983472</v>
      </c>
      <c r="L34" s="32">
        <f>I34/((G34/1000000000/K34))</f>
        <v>13.118123228049427</v>
      </c>
      <c r="N34">
        <v>1.4944064602659897</v>
      </c>
      <c r="O34" t="s">
        <v>17</v>
      </c>
    </row>
    <row r="35" spans="4:15" x14ac:dyDescent="0.35">
      <c r="D35" s="92" t="s">
        <v>81</v>
      </c>
      <c r="E35" s="16">
        <v>1</v>
      </c>
      <c r="F35" s="16" t="s">
        <v>25</v>
      </c>
      <c r="G35" s="17">
        <v>266743806875</v>
      </c>
      <c r="H35" s="95">
        <f>SUM(G35:G39)</f>
        <v>1991041526174</v>
      </c>
      <c r="I35" s="98">
        <v>10490</v>
      </c>
      <c r="J35" s="103">
        <f>I35/(H35/1000000000)</f>
        <v>5.2685993044844528</v>
      </c>
      <c r="K35">
        <v>1.7510906710631682</v>
      </c>
      <c r="L35" s="90">
        <f>I35/((G35/1000000000/K35)+(G36/1000000000/K36)+(G37/1000000000/K37)+(G37/1000000000/K37)+(G38/1000000000/K38)+(G39/1000000000/K39))</f>
        <v>8.2143029049684042</v>
      </c>
      <c r="N35">
        <v>1.4641638000789305</v>
      </c>
      <c r="O35" t="s">
        <v>18</v>
      </c>
    </row>
    <row r="36" spans="4:15" x14ac:dyDescent="0.35">
      <c r="D36" s="93"/>
      <c r="E36" s="12">
        <v>2</v>
      </c>
      <c r="F36" s="12" t="s">
        <v>26</v>
      </c>
      <c r="G36" s="18">
        <v>716198135199</v>
      </c>
      <c r="H36" s="96"/>
      <c r="I36" s="86"/>
      <c r="J36" s="105"/>
      <c r="K36">
        <v>1.8286992009039684</v>
      </c>
      <c r="L36" s="106"/>
      <c r="N36">
        <v>1.3675111863676002</v>
      </c>
      <c r="O36" t="s">
        <v>19</v>
      </c>
    </row>
    <row r="37" spans="4:15" x14ac:dyDescent="0.35">
      <c r="D37" s="93"/>
      <c r="E37" s="12">
        <v>3</v>
      </c>
      <c r="F37" s="12" t="s">
        <v>27</v>
      </c>
      <c r="G37" s="18">
        <v>350698994773</v>
      </c>
      <c r="H37" s="96"/>
      <c r="I37" s="86"/>
      <c r="J37" s="105"/>
      <c r="K37">
        <v>1.8051804360808428</v>
      </c>
      <c r="L37" s="106"/>
      <c r="N37">
        <v>1.0813986121719403</v>
      </c>
      <c r="O37" t="s">
        <v>20</v>
      </c>
    </row>
    <row r="38" spans="4:15" x14ac:dyDescent="0.35">
      <c r="D38" s="93"/>
      <c r="E38" s="12">
        <v>4</v>
      </c>
      <c r="F38" s="12" t="s">
        <v>28</v>
      </c>
      <c r="G38" s="18">
        <v>269619527680</v>
      </c>
      <c r="H38" s="96"/>
      <c r="I38" s="86"/>
      <c r="J38" s="105"/>
      <c r="K38">
        <v>1.8368083018235672</v>
      </c>
      <c r="L38" s="106"/>
      <c r="N38">
        <v>1.3726305602372215</v>
      </c>
      <c r="O38" t="s">
        <v>21</v>
      </c>
    </row>
    <row r="39" spans="4:15" ht="15" thickBot="1" x14ac:dyDescent="0.4">
      <c r="D39" s="94"/>
      <c r="E39" s="33">
        <v>5</v>
      </c>
      <c r="F39" s="33" t="s">
        <v>29</v>
      </c>
      <c r="G39" s="21">
        <v>387781061647</v>
      </c>
      <c r="H39" s="97"/>
      <c r="I39" s="99"/>
      <c r="J39" s="104"/>
      <c r="K39">
        <v>1.9611352829937716</v>
      </c>
      <c r="L39" s="91"/>
      <c r="N39">
        <v>1.6014574989462544</v>
      </c>
      <c r="O39" t="s">
        <v>22</v>
      </c>
    </row>
    <row r="40" spans="4:15" x14ac:dyDescent="0.35">
      <c r="D40" s="92" t="s">
        <v>82</v>
      </c>
      <c r="E40" s="16">
        <v>1</v>
      </c>
      <c r="F40" s="16" t="s">
        <v>34</v>
      </c>
      <c r="G40" s="17">
        <v>1225711258147</v>
      </c>
      <c r="H40" s="107">
        <f>SUM(G40:G41)</f>
        <v>3799491209371</v>
      </c>
      <c r="I40" s="98">
        <v>9330</v>
      </c>
      <c r="J40" s="103">
        <f>I40/(H40/1000000000)</f>
        <v>2.4555919426760742</v>
      </c>
      <c r="K40">
        <v>3.8463690534234511</v>
      </c>
      <c r="L40" s="90">
        <f>I40/((G40/1000000000/K40)+(G41/1000000000/K41))</f>
        <v>9.2452142305561189</v>
      </c>
      <c r="N40">
        <v>1.3584847731521088</v>
      </c>
      <c r="O40" t="s">
        <v>23</v>
      </c>
    </row>
    <row r="41" spans="4:15" ht="15" thickBot="1" x14ac:dyDescent="0.4">
      <c r="D41" s="94"/>
      <c r="E41" s="33">
        <v>2</v>
      </c>
      <c r="F41" s="33" t="s">
        <v>35</v>
      </c>
      <c r="G41" s="21">
        <v>2573779951224</v>
      </c>
      <c r="H41" s="108"/>
      <c r="I41" s="99"/>
      <c r="J41" s="104"/>
      <c r="K41">
        <v>3.7273949947871805</v>
      </c>
      <c r="L41" s="91"/>
      <c r="N41">
        <v>1.0161314259437688</v>
      </c>
      <c r="O41" t="s">
        <v>24</v>
      </c>
    </row>
    <row r="42" spans="4:15" ht="19" thickBot="1" x14ac:dyDescent="0.4">
      <c r="D42" s="27" t="s">
        <v>83</v>
      </c>
      <c r="E42" s="28">
        <v>1</v>
      </c>
      <c r="F42" s="28" t="s">
        <v>47</v>
      </c>
      <c r="G42" s="29">
        <v>2870324786576</v>
      </c>
      <c r="H42" s="29">
        <v>2870324786576</v>
      </c>
      <c r="I42" s="30">
        <v>12100</v>
      </c>
      <c r="J42" s="31">
        <f>I42/(H42/1000000000)</f>
        <v>4.2155508173115299</v>
      </c>
      <c r="K42">
        <v>2.0849583467321695</v>
      </c>
      <c r="L42" s="32">
        <f>I42/((G42/1000000000/K42))</f>
        <v>8.7892478626272936</v>
      </c>
      <c r="N42">
        <v>1.7510906710631682</v>
      </c>
      <c r="O42" t="s">
        <v>25</v>
      </c>
    </row>
    <row r="43" spans="4:15" ht="19" thickBot="1" x14ac:dyDescent="0.4">
      <c r="D43" s="27" t="s">
        <v>84</v>
      </c>
      <c r="E43" s="28">
        <v>1</v>
      </c>
      <c r="F43" s="28" t="s">
        <v>38</v>
      </c>
      <c r="G43" s="29">
        <v>1228470882964</v>
      </c>
      <c r="H43" s="29">
        <v>1228470882964</v>
      </c>
      <c r="I43" s="30">
        <v>20720</v>
      </c>
      <c r="J43" s="31">
        <f>I43/(H43/1000000000)</f>
        <v>16.866496623841584</v>
      </c>
      <c r="K43">
        <v>0.72549673041339546</v>
      </c>
      <c r="L43" s="32">
        <f>I43/((G43/1000000000/K43))</f>
        <v>12.236588154125643</v>
      </c>
      <c r="N43">
        <v>1.8286992009039684</v>
      </c>
      <c r="O43" t="s">
        <v>26</v>
      </c>
    </row>
    <row r="44" spans="4:15" x14ac:dyDescent="0.35">
      <c r="D44" s="92" t="s">
        <v>85</v>
      </c>
      <c r="E44" s="16">
        <v>1</v>
      </c>
      <c r="F44" s="16" t="s">
        <v>31</v>
      </c>
      <c r="G44" s="17">
        <v>598424479704</v>
      </c>
      <c r="H44" s="95">
        <f>SUM(G44:G46)</f>
        <v>5665833559406</v>
      </c>
      <c r="I44" s="98">
        <v>22130</v>
      </c>
      <c r="J44" s="100">
        <f>I44/(H44/1000000000)</f>
        <v>3.9058683542267851</v>
      </c>
      <c r="K44">
        <v>2.8077661055659835</v>
      </c>
      <c r="L44" s="88">
        <f>I44/((G44/1000000000/K44)+(G45/1000000000/K45)+(G46/1000000000/K46))</f>
        <v>13.55365077805498</v>
      </c>
      <c r="N44">
        <v>1.8051804360808428</v>
      </c>
      <c r="O44" t="s">
        <v>27</v>
      </c>
    </row>
    <row r="45" spans="4:15" x14ac:dyDescent="0.35">
      <c r="D45" s="93"/>
      <c r="E45" s="19">
        <v>2</v>
      </c>
      <c r="F45" s="19" t="s">
        <v>32</v>
      </c>
      <c r="G45" s="18">
        <v>499395511962</v>
      </c>
      <c r="H45" s="96"/>
      <c r="I45" s="86"/>
      <c r="J45" s="101"/>
      <c r="K45">
        <v>3.412595850377603</v>
      </c>
      <c r="L45" s="89"/>
      <c r="N45">
        <v>1.8368083018235672</v>
      </c>
      <c r="O45" t="s">
        <v>28</v>
      </c>
    </row>
    <row r="46" spans="4:15" ht="15" thickBot="1" x14ac:dyDescent="0.4">
      <c r="D46" s="94"/>
      <c r="E46" s="36">
        <v>3</v>
      </c>
      <c r="F46" s="36" t="s">
        <v>33</v>
      </c>
      <c r="G46" s="21">
        <v>4568013567740</v>
      </c>
      <c r="H46" s="97"/>
      <c r="I46" s="99"/>
      <c r="J46" s="102"/>
      <c r="K46">
        <v>3.5875401565120701</v>
      </c>
      <c r="L46" s="89"/>
      <c r="N46">
        <v>1.9611352829937716</v>
      </c>
      <c r="O46" t="s">
        <v>29</v>
      </c>
    </row>
    <row r="47" spans="4:15" ht="19" thickBot="1" x14ac:dyDescent="0.4">
      <c r="D47" s="27" t="s">
        <v>86</v>
      </c>
      <c r="E47" s="28">
        <v>1</v>
      </c>
      <c r="F47" s="28" t="s">
        <v>42</v>
      </c>
      <c r="G47" s="29">
        <v>596700550884</v>
      </c>
      <c r="H47" s="29">
        <v>596700550884</v>
      </c>
      <c r="I47" s="30">
        <v>6250</v>
      </c>
      <c r="J47" s="31">
        <f>I47/(H47/1000000000)</f>
        <v>10.474265510130248</v>
      </c>
      <c r="K47">
        <v>0.80275361562417202</v>
      </c>
      <c r="L47" s="32">
        <f>I47/((G47/1000000000/K47))</f>
        <v>8.4082545092646193</v>
      </c>
      <c r="N47">
        <v>1.9298149620047469</v>
      </c>
      <c r="O47" t="s">
        <v>30</v>
      </c>
    </row>
    <row r="48" spans="4:15" x14ac:dyDescent="0.35">
      <c r="D48" s="92" t="s">
        <v>87</v>
      </c>
      <c r="E48" s="16">
        <v>1</v>
      </c>
      <c r="F48" s="16" t="s">
        <v>1</v>
      </c>
      <c r="G48" s="17">
        <v>719326249157</v>
      </c>
      <c r="H48" s="95">
        <f>SUM(G48:G49)</f>
        <v>1065237477766</v>
      </c>
      <c r="I48" s="98">
        <v>7020</v>
      </c>
      <c r="J48" s="103">
        <f>I48/(H48/1000000000)</f>
        <v>6.5900798146177113</v>
      </c>
      <c r="K48">
        <v>1.2813983874999422</v>
      </c>
      <c r="L48" s="90">
        <f>I48/((G48/1000000000/K48)+(G49/1000000000/K49))</f>
        <v>7.8811696071068953</v>
      </c>
      <c r="N48">
        <v>2.8077661055659835</v>
      </c>
      <c r="O48" t="s">
        <v>31</v>
      </c>
    </row>
    <row r="49" spans="4:15" ht="15" thickBot="1" x14ac:dyDescent="0.4">
      <c r="D49" s="94"/>
      <c r="E49" s="33">
        <v>2</v>
      </c>
      <c r="F49" s="33" t="s">
        <v>0</v>
      </c>
      <c r="G49" s="21">
        <v>345911228609</v>
      </c>
      <c r="H49" s="97"/>
      <c r="I49" s="99"/>
      <c r="J49" s="104"/>
      <c r="K49">
        <v>1.050219587007599</v>
      </c>
      <c r="L49" s="91"/>
      <c r="N49">
        <v>3.412595850377603</v>
      </c>
      <c r="O49" t="s">
        <v>32</v>
      </c>
    </row>
    <row r="50" spans="4:15" ht="19" thickBot="1" x14ac:dyDescent="0.4">
      <c r="D50" s="37" t="s">
        <v>88</v>
      </c>
      <c r="E50" s="38">
        <v>1</v>
      </c>
      <c r="F50" s="38" t="s">
        <v>53</v>
      </c>
      <c r="G50" s="39">
        <v>1012616257524</v>
      </c>
      <c r="H50" s="39">
        <v>1012616257524</v>
      </c>
      <c r="I50" s="40">
        <v>6900</v>
      </c>
      <c r="J50" s="41">
        <f>I50/(H50/1000000000)</f>
        <v>6.8140324123094214</v>
      </c>
      <c r="K50">
        <v>1.4165999765268709</v>
      </c>
      <c r="L50" s="32">
        <f>I50/((G50/1000000000/K50))</f>
        <v>9.6527581553308632</v>
      </c>
      <c r="N50">
        <v>3.5875401565120701</v>
      </c>
      <c r="O50" t="s">
        <v>33</v>
      </c>
    </row>
    <row r="51" spans="4:15" ht="18.5" x14ac:dyDescent="0.45">
      <c r="D51" s="42" t="s">
        <v>89</v>
      </c>
      <c r="E51" s="80"/>
      <c r="F51" s="81"/>
      <c r="G51" s="81"/>
      <c r="H51" s="81"/>
      <c r="I51" s="81"/>
      <c r="J51" s="81"/>
      <c r="K51" s="82"/>
      <c r="L51" s="43">
        <f>GEOMEAN(L16:L50)</f>
        <v>9.0736444191238856</v>
      </c>
      <c r="N51">
        <v>3.8463690534234511</v>
      </c>
      <c r="O51" t="s">
        <v>34</v>
      </c>
    </row>
    <row r="52" spans="4:15" ht="21.5" thickBot="1" x14ac:dyDescent="0.55000000000000004">
      <c r="D52" s="44" t="s">
        <v>90</v>
      </c>
      <c r="E52" s="83"/>
      <c r="F52" s="83"/>
      <c r="G52" s="83"/>
      <c r="H52" s="83"/>
      <c r="I52" s="83"/>
      <c r="J52" s="83"/>
      <c r="K52" s="83"/>
      <c r="L52" s="83"/>
      <c r="N52">
        <v>3.7273949947871805</v>
      </c>
      <c r="O52" t="s">
        <v>35</v>
      </c>
    </row>
    <row r="53" spans="4:15" ht="19" thickBot="1" x14ac:dyDescent="0.4">
      <c r="D53" s="45" t="s">
        <v>91</v>
      </c>
      <c r="E53" s="12">
        <v>1</v>
      </c>
      <c r="F53" s="12" t="s">
        <v>2</v>
      </c>
      <c r="G53" s="18">
        <v>1662419839883</v>
      </c>
      <c r="H53" s="18">
        <v>1662419839883</v>
      </c>
      <c r="I53" s="46">
        <v>13590</v>
      </c>
      <c r="J53" s="47">
        <f>I53/(H53/1000000000)</f>
        <v>8.1748302528418186</v>
      </c>
      <c r="K53">
        <v>1.3191327437878846</v>
      </c>
      <c r="L53" s="32">
        <f>I53/((G53/1000000000/K53))</f>
        <v>10.783686261431434</v>
      </c>
      <c r="N53">
        <v>0.7905523661256324</v>
      </c>
      <c r="O53" t="s">
        <v>36</v>
      </c>
    </row>
    <row r="54" spans="4:15" x14ac:dyDescent="0.35">
      <c r="D54" s="84" t="s">
        <v>92</v>
      </c>
      <c r="E54" s="12">
        <v>1</v>
      </c>
      <c r="F54" s="12" t="s">
        <v>12</v>
      </c>
      <c r="G54" s="18">
        <v>1368261277380</v>
      </c>
      <c r="H54" s="85">
        <f>SUM(G54:G56)</f>
        <v>6812176292745</v>
      </c>
      <c r="I54" s="86">
        <v>19580</v>
      </c>
      <c r="J54" s="87">
        <f>I54/(H54/1000000000)</f>
        <v>2.874265015844172</v>
      </c>
      <c r="K54">
        <v>3.6529669709287371</v>
      </c>
      <c r="L54" s="88">
        <f>I54/((G54/1000000000/K54)+(G55/1000000000/K55)+(G56/1000000000/K56))</f>
        <v>12.126430532846788</v>
      </c>
      <c r="N54">
        <v>1.2314585197230894</v>
      </c>
      <c r="O54" t="s">
        <v>37</v>
      </c>
    </row>
    <row r="55" spans="4:15" x14ac:dyDescent="0.35">
      <c r="D55" s="84"/>
      <c r="E55" s="12">
        <v>2</v>
      </c>
      <c r="F55" s="12" t="s">
        <v>13</v>
      </c>
      <c r="G55" s="18">
        <v>1100427239527</v>
      </c>
      <c r="H55" s="85"/>
      <c r="I55" s="86"/>
      <c r="J55" s="87"/>
      <c r="K55">
        <v>4.6488552739002431</v>
      </c>
      <c r="L55" s="89"/>
      <c r="N55">
        <v>0.72549673041339546</v>
      </c>
      <c r="O55" t="s">
        <v>38</v>
      </c>
    </row>
    <row r="56" spans="4:15" ht="15" thickBot="1" x14ac:dyDescent="0.4">
      <c r="D56" s="84"/>
      <c r="E56" s="19">
        <v>3</v>
      </c>
      <c r="F56" s="19" t="s">
        <v>14</v>
      </c>
      <c r="G56" s="18">
        <v>4343487775838</v>
      </c>
      <c r="H56" s="85"/>
      <c r="I56" s="86"/>
      <c r="J56" s="87"/>
      <c r="K56">
        <v>4.3288392662966197</v>
      </c>
      <c r="L56" s="89"/>
      <c r="N56">
        <v>0.41247750708983472</v>
      </c>
      <c r="O56" t="s">
        <v>39</v>
      </c>
    </row>
    <row r="57" spans="4:15" ht="19" thickBot="1" x14ac:dyDescent="0.4">
      <c r="D57" s="45" t="s">
        <v>93</v>
      </c>
      <c r="E57" s="12">
        <v>1</v>
      </c>
      <c r="F57" s="50" t="s">
        <v>40</v>
      </c>
      <c r="G57" s="18">
        <v>904639118622</v>
      </c>
      <c r="H57" s="18">
        <v>904639118622</v>
      </c>
      <c r="I57" s="51">
        <v>9180</v>
      </c>
      <c r="J57" s="47">
        <f>I57/(H57/1000000000)</f>
        <v>10.147692942997558</v>
      </c>
      <c r="K57">
        <v>0.83674785101393112</v>
      </c>
      <c r="L57" s="32">
        <f>I57/((G57/1000000000/K57))</f>
        <v>8.4910602628024403</v>
      </c>
      <c r="N57">
        <v>0.83674785101393112</v>
      </c>
      <c r="O57" t="s">
        <v>40</v>
      </c>
    </row>
    <row r="58" spans="4:15" ht="19" thickBot="1" x14ac:dyDescent="0.4">
      <c r="D58" s="45" t="s">
        <v>94</v>
      </c>
      <c r="E58" s="12">
        <v>1</v>
      </c>
      <c r="F58" s="12" t="s">
        <v>54</v>
      </c>
      <c r="G58" s="18">
        <v>1550802777157</v>
      </c>
      <c r="H58" s="18">
        <v>1550802777157</v>
      </c>
      <c r="I58" s="51">
        <v>9100</v>
      </c>
      <c r="J58" s="47">
        <f t="shared" ref="J58:J64" si="0">I58/(H58/1000000000)</f>
        <v>5.8679286199645073</v>
      </c>
      <c r="K58">
        <v>1.6404721874584851</v>
      </c>
      <c r="L58" s="32">
        <f t="shared" ref="L58:L63" si="1">I58/((G58/1000000000/K58))</f>
        <v>9.6261736990434237</v>
      </c>
      <c r="N58">
        <v>2.7047648609731931</v>
      </c>
      <c r="O58" t="s">
        <v>41</v>
      </c>
    </row>
    <row r="59" spans="4:15" ht="19" thickBot="1" x14ac:dyDescent="0.4">
      <c r="D59" s="45" t="s">
        <v>95</v>
      </c>
      <c r="E59" s="12">
        <v>1</v>
      </c>
      <c r="F59" s="12" t="s">
        <v>30</v>
      </c>
      <c r="G59" s="18">
        <v>1503904010927</v>
      </c>
      <c r="H59" s="18">
        <v>1503904010927</v>
      </c>
      <c r="I59" s="51">
        <v>7140</v>
      </c>
      <c r="J59" s="47">
        <f t="shared" si="0"/>
        <v>4.7476434321090313</v>
      </c>
      <c r="K59">
        <v>1.9298149620047469</v>
      </c>
      <c r="L59" s="32">
        <f t="shared" si="1"/>
        <v>9.1620733295475763</v>
      </c>
      <c r="N59">
        <v>0.80275361562417202</v>
      </c>
      <c r="O59" t="s">
        <v>42</v>
      </c>
    </row>
    <row r="60" spans="4:15" ht="19" thickBot="1" x14ac:dyDescent="0.4">
      <c r="D60" s="45" t="s">
        <v>96</v>
      </c>
      <c r="E60" s="12">
        <v>1</v>
      </c>
      <c r="F60" s="12" t="s">
        <v>9</v>
      </c>
      <c r="G60" s="18">
        <v>3222499431329</v>
      </c>
      <c r="H60" s="18">
        <v>3222499431329</v>
      </c>
      <c r="I60" s="51">
        <v>11950</v>
      </c>
      <c r="J60" s="47">
        <f t="shared" si="0"/>
        <v>3.7083016629336276</v>
      </c>
      <c r="K60">
        <v>2.8083397972630761</v>
      </c>
      <c r="L60" s="32">
        <f t="shared" si="1"/>
        <v>10.414171140273353</v>
      </c>
      <c r="N60">
        <v>1.6570399901296229</v>
      </c>
      <c r="O60" t="s">
        <v>43</v>
      </c>
    </row>
    <row r="61" spans="4:15" ht="19" thickBot="1" x14ac:dyDescent="0.4">
      <c r="D61" s="45" t="s">
        <v>97</v>
      </c>
      <c r="E61" s="12">
        <v>1</v>
      </c>
      <c r="F61" s="12" t="s">
        <v>37</v>
      </c>
      <c r="G61" s="18">
        <v>1869881307149</v>
      </c>
      <c r="H61" s="18">
        <v>1869881307149</v>
      </c>
      <c r="I61" s="51">
        <v>9400</v>
      </c>
      <c r="J61" s="47">
        <f t="shared" si="0"/>
        <v>5.0270570458464769</v>
      </c>
      <c r="K61">
        <v>1.2314585197230894</v>
      </c>
      <c r="L61" s="32">
        <f t="shared" si="1"/>
        <v>6.1906122282416289</v>
      </c>
      <c r="N61">
        <v>2.5824894755530141</v>
      </c>
      <c r="O61" t="s">
        <v>44</v>
      </c>
    </row>
    <row r="62" spans="4:15" ht="19" thickBot="1" x14ac:dyDescent="0.4">
      <c r="D62" s="45" t="s">
        <v>98</v>
      </c>
      <c r="E62" s="12">
        <v>1</v>
      </c>
      <c r="F62" s="12" t="s">
        <v>41</v>
      </c>
      <c r="G62" s="18">
        <v>1763396848950</v>
      </c>
      <c r="H62" s="18">
        <v>1763396848950</v>
      </c>
      <c r="I62" s="51">
        <v>8020</v>
      </c>
      <c r="J62" s="47">
        <f t="shared" si="0"/>
        <v>4.5480403374744842</v>
      </c>
      <c r="K62">
        <v>2.7047648609731931</v>
      </c>
      <c r="L62" s="32">
        <f t="shared" si="1"/>
        <v>12.301379691089648</v>
      </c>
      <c r="N62">
        <v>2.0803671778012038</v>
      </c>
      <c r="O62" t="s">
        <v>45</v>
      </c>
    </row>
    <row r="63" spans="4:15" ht="19" thickBot="1" x14ac:dyDescent="0.4">
      <c r="D63" s="45" t="s">
        <v>99</v>
      </c>
      <c r="E63" s="12">
        <v>1</v>
      </c>
      <c r="F63" s="12" t="s">
        <v>11</v>
      </c>
      <c r="G63" s="18">
        <v>2044260845958</v>
      </c>
      <c r="H63" s="18">
        <v>2044260845958</v>
      </c>
      <c r="I63" s="51">
        <v>11440</v>
      </c>
      <c r="J63" s="47">
        <f t="shared" si="0"/>
        <v>5.5961547287958178</v>
      </c>
      <c r="K63">
        <v>2.2308599130028335</v>
      </c>
      <c r="L63" s="32">
        <f t="shared" si="1"/>
        <v>12.484237251431832</v>
      </c>
      <c r="N63">
        <v>2.2617835819910992</v>
      </c>
      <c r="O63" t="s">
        <v>46</v>
      </c>
    </row>
    <row r="64" spans="4:15" x14ac:dyDescent="0.35">
      <c r="D64" s="84" t="s">
        <v>100</v>
      </c>
      <c r="E64" s="52">
        <v>1</v>
      </c>
      <c r="F64" s="19" t="s">
        <v>48</v>
      </c>
      <c r="G64" s="18">
        <v>350868254623</v>
      </c>
      <c r="H64" s="85">
        <f>SUM(G64:G65)</f>
        <v>702207404631</v>
      </c>
      <c r="I64" s="83">
        <v>8340</v>
      </c>
      <c r="J64" s="87">
        <f t="shared" si="0"/>
        <v>11.876832891533736</v>
      </c>
      <c r="K64">
        <v>0.98280690727790376</v>
      </c>
      <c r="L64" s="90">
        <f>I64/((G64/1000000000/K64)+(G65/1000000000/K65))</f>
        <v>9.4599886941161149</v>
      </c>
      <c r="N64">
        <v>2.0849583467321695</v>
      </c>
      <c r="O64" t="s">
        <v>47</v>
      </c>
    </row>
    <row r="65" spans="1:15" ht="15" thickBot="1" x14ac:dyDescent="0.4">
      <c r="D65" s="84"/>
      <c r="E65" s="53">
        <v>2</v>
      </c>
      <c r="F65" s="12" t="s">
        <v>49</v>
      </c>
      <c r="G65" s="18">
        <v>351339150008</v>
      </c>
      <c r="H65" s="85"/>
      <c r="I65" s="83"/>
      <c r="J65" s="87"/>
      <c r="K65">
        <v>0.66972575429963765</v>
      </c>
      <c r="L65" s="91"/>
      <c r="N65">
        <v>0.98280690727790376</v>
      </c>
      <c r="O65" t="s">
        <v>48</v>
      </c>
    </row>
    <row r="66" spans="1:15" ht="19" thickBot="1" x14ac:dyDescent="0.4">
      <c r="D66" s="45" t="s">
        <v>101</v>
      </c>
      <c r="E66" s="12">
        <v>1</v>
      </c>
      <c r="F66" s="12" t="s">
        <v>46</v>
      </c>
      <c r="G66" s="18">
        <v>1192880148868</v>
      </c>
      <c r="H66" s="18">
        <v>1192880148868</v>
      </c>
      <c r="I66" s="51">
        <v>5320</v>
      </c>
      <c r="J66" s="47">
        <f t="shared" ref="J66:J72" si="2">I66/(H66/1000000000)</f>
        <v>4.4597942258059087</v>
      </c>
      <c r="K66">
        <v>2.2617835819910992</v>
      </c>
      <c r="L66" s="32">
        <f t="shared" ref="L66:L72" si="3">I66/((G66/1000000000/K66))</f>
        <v>10.08708935898651</v>
      </c>
      <c r="N66">
        <v>0.66972575429963765</v>
      </c>
      <c r="O66" t="s">
        <v>49</v>
      </c>
    </row>
    <row r="67" spans="1:15" ht="19" thickBot="1" x14ac:dyDescent="0.4">
      <c r="D67" s="45" t="s">
        <v>102</v>
      </c>
      <c r="E67" s="12">
        <v>1</v>
      </c>
      <c r="F67" s="12" t="s">
        <v>10</v>
      </c>
      <c r="G67" s="18">
        <v>5939693812661</v>
      </c>
      <c r="H67" s="18">
        <v>5939693812661</v>
      </c>
      <c r="I67" s="51">
        <v>8250</v>
      </c>
      <c r="J67" s="47">
        <f t="shared" si="2"/>
        <v>1.3889604852045354</v>
      </c>
      <c r="K67">
        <v>3.7488040114274184</v>
      </c>
      <c r="L67" s="32">
        <f t="shared" si="3"/>
        <v>5.2069406386489359</v>
      </c>
      <c r="N67">
        <v>2.3097346458470991</v>
      </c>
      <c r="O67" t="s">
        <v>50</v>
      </c>
    </row>
    <row r="68" spans="1:15" ht="19" thickBot="1" x14ac:dyDescent="0.4">
      <c r="D68" s="45" t="s">
        <v>103</v>
      </c>
      <c r="E68" s="12">
        <v>1</v>
      </c>
      <c r="F68" s="12" t="s">
        <v>24</v>
      </c>
      <c r="G68" s="18">
        <v>1634221311168</v>
      </c>
      <c r="H68" s="18">
        <v>1634221311168</v>
      </c>
      <c r="I68" s="51">
        <v>10610</v>
      </c>
      <c r="J68" s="47">
        <f t="shared" si="2"/>
        <v>6.492388715954811</v>
      </c>
      <c r="K68">
        <v>1.0161314259437688</v>
      </c>
      <c r="L68" s="32">
        <f t="shared" si="3"/>
        <v>6.5971202037243959</v>
      </c>
      <c r="N68">
        <v>2.3495352259785061</v>
      </c>
      <c r="O68" t="s">
        <v>51</v>
      </c>
    </row>
    <row r="69" spans="1:15" ht="19" thickBot="1" x14ac:dyDescent="0.4">
      <c r="A69" s="3"/>
      <c r="B69" s="3"/>
      <c r="C69" s="3"/>
      <c r="D69" s="45" t="s">
        <v>104</v>
      </c>
      <c r="E69" s="12">
        <v>1</v>
      </c>
      <c r="F69" s="12" t="s">
        <v>51</v>
      </c>
      <c r="G69" s="18">
        <v>2364810921309</v>
      </c>
      <c r="H69" s="18">
        <v>2364810921309</v>
      </c>
      <c r="I69" s="51">
        <v>9840</v>
      </c>
      <c r="J69" s="47">
        <f t="shared" si="2"/>
        <v>4.1610092000730603</v>
      </c>
      <c r="K69">
        <v>2.3495352259785061</v>
      </c>
      <c r="L69" s="32">
        <f t="shared" si="3"/>
        <v>9.7764376911923012</v>
      </c>
      <c r="N69">
        <v>1.8783076424352554</v>
      </c>
      <c r="O69" t="s">
        <v>52</v>
      </c>
    </row>
    <row r="70" spans="1:15" ht="19" thickBot="1" x14ac:dyDescent="0.4">
      <c r="A70" s="3"/>
      <c r="B70" s="3"/>
      <c r="C70" s="3"/>
      <c r="D70" s="45" t="s">
        <v>105</v>
      </c>
      <c r="E70" s="12">
        <v>1</v>
      </c>
      <c r="F70" s="12" t="s">
        <v>36</v>
      </c>
      <c r="G70" s="18">
        <v>1028842640046</v>
      </c>
      <c r="H70" s="18">
        <v>1028842640046</v>
      </c>
      <c r="I70" s="51">
        <v>13740</v>
      </c>
      <c r="J70" s="47">
        <f t="shared" si="2"/>
        <v>13.354811965594347</v>
      </c>
      <c r="K70">
        <v>0.7905523661256324</v>
      </c>
      <c r="L70" s="32">
        <f t="shared" si="3"/>
        <v>10.55767819856352</v>
      </c>
      <c r="N70">
        <v>1.4165999765268709</v>
      </c>
      <c r="O70" t="s">
        <v>53</v>
      </c>
    </row>
    <row r="71" spans="1:15" ht="19" thickBot="1" x14ac:dyDescent="0.4">
      <c r="A71" s="3"/>
      <c r="B71" s="3"/>
      <c r="C71" s="3"/>
      <c r="D71" s="45" t="s">
        <v>106</v>
      </c>
      <c r="E71" s="12">
        <v>1</v>
      </c>
      <c r="F71" s="12" t="s">
        <v>52</v>
      </c>
      <c r="G71" s="18">
        <v>3028162666892</v>
      </c>
      <c r="H71" s="18">
        <v>3028162666892</v>
      </c>
      <c r="I71" s="51">
        <v>11170</v>
      </c>
      <c r="J71" s="47">
        <f t="shared" si="2"/>
        <v>3.6887054061281646</v>
      </c>
      <c r="K71">
        <v>1.8783076424352554</v>
      </c>
      <c r="L71" s="32">
        <f t="shared" si="3"/>
        <v>6.9285235550227737</v>
      </c>
      <c r="N71">
        <v>1.6404721874584851</v>
      </c>
      <c r="O71" t="s">
        <v>54</v>
      </c>
    </row>
    <row r="72" spans="1:15" ht="19" thickBot="1" x14ac:dyDescent="0.4">
      <c r="A72" s="3"/>
      <c r="B72" s="3"/>
      <c r="C72" s="3"/>
      <c r="D72" s="45" t="s">
        <v>107</v>
      </c>
      <c r="E72" s="12">
        <v>1</v>
      </c>
      <c r="F72" s="12" t="s">
        <v>50</v>
      </c>
      <c r="G72" s="18">
        <v>3462434706428</v>
      </c>
      <c r="H72" s="18">
        <v>3462434706428</v>
      </c>
      <c r="I72" s="51">
        <v>19490</v>
      </c>
      <c r="J72" s="47">
        <f t="shared" si="2"/>
        <v>5.6289870142004039</v>
      </c>
      <c r="K72">
        <v>2.3097346458470991</v>
      </c>
      <c r="L72" s="32">
        <f t="shared" si="3"/>
        <v>13.00146632772209</v>
      </c>
    </row>
    <row r="73" spans="1:15" ht="18.5" x14ac:dyDescent="0.45">
      <c r="A73" s="3"/>
      <c r="B73" s="3"/>
      <c r="C73" s="3"/>
      <c r="D73" s="42" t="s">
        <v>89</v>
      </c>
      <c r="E73" s="77"/>
      <c r="F73" s="78"/>
      <c r="G73" s="78"/>
      <c r="H73" s="78"/>
      <c r="I73" s="78"/>
      <c r="J73" s="78"/>
      <c r="K73" s="79"/>
      <c r="L73" s="54">
        <f>GEOMEAN(L53:L72)</f>
        <v>9.3080012453110843</v>
      </c>
    </row>
    <row r="74" spans="1:15" x14ac:dyDescent="0.35">
      <c r="A74" s="3"/>
      <c r="B74" s="3"/>
      <c r="C74" s="3"/>
    </row>
    <row r="75" spans="1:15" x14ac:dyDescent="0.35">
      <c r="A75" s="3"/>
      <c r="B75" s="3"/>
      <c r="C75" s="3"/>
    </row>
    <row r="76" spans="1:15" x14ac:dyDescent="0.35">
      <c r="A76" s="3"/>
      <c r="B76" s="3"/>
      <c r="C76" s="3"/>
    </row>
    <row r="78" spans="1:15" x14ac:dyDescent="0.35">
      <c r="A78" s="3"/>
      <c r="B78" s="3"/>
      <c r="C78" s="3"/>
      <c r="D78" s="55" t="s">
        <v>108</v>
      </c>
    </row>
    <row r="79" spans="1:15" x14ac:dyDescent="0.35">
      <c r="D79" t="s">
        <v>109</v>
      </c>
    </row>
    <row r="80" spans="1:15" x14ac:dyDescent="0.35">
      <c r="D80" t="s">
        <v>110</v>
      </c>
    </row>
  </sheetData>
  <mergeCells count="50">
    <mergeCell ref="D11:F11"/>
    <mergeCell ref="E15:L15"/>
    <mergeCell ref="D16:D18"/>
    <mergeCell ref="H16:H18"/>
    <mergeCell ref="I16:I18"/>
    <mergeCell ref="J16:J18"/>
    <mergeCell ref="L16:L18"/>
    <mergeCell ref="D25:D33"/>
    <mergeCell ref="H25:H33"/>
    <mergeCell ref="I25:I33"/>
    <mergeCell ref="J25:J33"/>
    <mergeCell ref="L25:L33"/>
    <mergeCell ref="D19:D24"/>
    <mergeCell ref="H19:H24"/>
    <mergeCell ref="I19:I24"/>
    <mergeCell ref="J19:J24"/>
    <mergeCell ref="L19:L24"/>
    <mergeCell ref="D40:D41"/>
    <mergeCell ref="H40:H41"/>
    <mergeCell ref="I40:I41"/>
    <mergeCell ref="J40:J41"/>
    <mergeCell ref="L40:L41"/>
    <mergeCell ref="D35:D39"/>
    <mergeCell ref="H35:H39"/>
    <mergeCell ref="I35:I39"/>
    <mergeCell ref="J35:J39"/>
    <mergeCell ref="L35:L39"/>
    <mergeCell ref="D48:D49"/>
    <mergeCell ref="H48:H49"/>
    <mergeCell ref="I48:I49"/>
    <mergeCell ref="J48:J49"/>
    <mergeCell ref="L48:L49"/>
    <mergeCell ref="D44:D46"/>
    <mergeCell ref="H44:H46"/>
    <mergeCell ref="I44:I46"/>
    <mergeCell ref="J44:J46"/>
    <mergeCell ref="L44:L46"/>
    <mergeCell ref="E73:K73"/>
    <mergeCell ref="E51:K51"/>
    <mergeCell ref="E52:L52"/>
    <mergeCell ref="D54:D56"/>
    <mergeCell ref="H54:H56"/>
    <mergeCell ref="I54:I56"/>
    <mergeCell ref="J54:J56"/>
    <mergeCell ref="L54:L56"/>
    <mergeCell ref="D64:D65"/>
    <mergeCell ref="H64:H65"/>
    <mergeCell ref="I64:I65"/>
    <mergeCell ref="J64:J65"/>
    <mergeCell ref="L64:L65"/>
  </mergeCells>
  <pageMargins left="0.7" right="0.7" top="0.75" bottom="0.75" header="0.3" footer="0.3"/>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All score</vt:lpstr>
      <vt:lpstr>All score (2)</vt:lpstr>
      <vt:lpstr>AMP</vt:lpstr>
      <vt:lpstr>SPP throttling Score</vt:lpstr>
      <vt:lpstr>SMS Score</vt:lpstr>
      <vt:lpstr>stride score</vt:lpstr>
      <vt:lpstr>stream score</vt:lpstr>
      <vt:lpstr>bop score</vt:lpstr>
      <vt:lpstr>Berti score</vt:lpstr>
      <vt:lpstr>AMPM score</vt:lpstr>
      <vt:lpstr>NO PF SCORE</vt:lpstr>
      <vt:lpstr>empty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Miao, Chenlu</dc:creator>
  <cp:lastModifiedBy>Miao, Chenlu</cp:lastModifiedBy>
  <dcterms:created xsi:type="dcterms:W3CDTF">2023-04-11T08:15:20Z</dcterms:created>
  <dcterms:modified xsi:type="dcterms:W3CDTF">2023-06-21T06:51:29Z</dcterms:modified>
</cp:coreProperties>
</file>