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-my.sharepoint.com/personal/deric_net_chalmers_se/Documents/"/>
    </mc:Choice>
  </mc:AlternateContent>
  <xr:revisionPtr revIDLastSave="108" documentId="8_{65DE2551-2681-7246-8BEC-374A53E797D7}" xr6:coauthVersionLast="47" xr6:coauthVersionMax="47" xr10:uidLastSave="{2B5B9168-AAF3-BC46-A19B-D52B415E96B1}"/>
  <bookViews>
    <workbookView xWindow="3160" yWindow="1800" windowWidth="30060" windowHeight="17440" activeTab="2" xr2:uid="{4F04EFB0-2667-EB49-ABD9-64869DEA6D34}"/>
  </bookViews>
  <sheets>
    <sheet name="Fråga" sheetId="1" r:id="rId1"/>
    <sheet name="Kol" sheetId="2" r:id="rId2"/>
    <sheet name="Råolja " sheetId="5" r:id="rId3"/>
    <sheet name="Gas" sheetId="3" r:id="rId4"/>
    <sheet name="Lithiu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D7" i="5"/>
  <c r="B7" i="5"/>
  <c r="D6" i="5"/>
  <c r="D2" i="5"/>
  <c r="B2" i="5"/>
  <c r="B4" i="5" s="1"/>
  <c r="B7" i="3"/>
  <c r="B4" i="3"/>
  <c r="B8" i="4"/>
  <c r="B6" i="4"/>
  <c r="B2" i="3"/>
  <c r="D2" i="3" s="1"/>
  <c r="B2" i="4"/>
  <c r="D2" i="4" s="1"/>
  <c r="D10" i="1"/>
  <c r="B10" i="1"/>
  <c r="B2" i="2"/>
  <c r="B4" i="2" s="1"/>
  <c r="B6" i="2" s="1"/>
  <c r="D5" i="2"/>
  <c r="D7" i="2"/>
  <c r="D8" i="2"/>
  <c r="B7" i="1"/>
  <c r="B8" i="1" s="1"/>
  <c r="D8" i="1" s="1"/>
  <c r="B9" i="1" s="1"/>
  <c r="D9" i="1" s="1"/>
  <c r="B3" i="1"/>
  <c r="B9" i="3" l="1"/>
  <c r="D2" i="2"/>
  <c r="B9" i="2"/>
  <c r="B4" i="4"/>
  <c r="D8" i="4"/>
</calcChain>
</file>

<file path=xl/sharedStrings.xml><?xml version="1.0" encoding="utf-8"?>
<sst xmlns="http://schemas.openxmlformats.org/spreadsheetml/2006/main" count="101" uniqueCount="60">
  <si>
    <t>Uppmätt varmvatten liter/person per dygn</t>
  </si>
  <si>
    <t>dm^3/dygn</t>
  </si>
  <si>
    <t xml:space="preserve">Densitet </t>
  </si>
  <si>
    <t>kg/dm^3</t>
  </si>
  <si>
    <t xml:space="preserve">Massa </t>
  </si>
  <si>
    <t>kg</t>
  </si>
  <si>
    <t>Värmekapacitet</t>
  </si>
  <si>
    <t>J kg^-1 K^-1</t>
  </si>
  <si>
    <t>Energi = c m Delta T</t>
  </si>
  <si>
    <t>T_1</t>
  </si>
  <si>
    <t>T_2</t>
  </si>
  <si>
    <t>grader celsius</t>
  </si>
  <si>
    <t xml:space="preserve">Delta T </t>
  </si>
  <si>
    <t xml:space="preserve">J </t>
  </si>
  <si>
    <t xml:space="preserve">kWh </t>
  </si>
  <si>
    <t xml:space="preserve">Årlig energiförbrukning </t>
  </si>
  <si>
    <t>kWh</t>
  </si>
  <si>
    <t>MWh</t>
  </si>
  <si>
    <t xml:space="preserve">Träkol energiinnehåll </t>
  </si>
  <si>
    <t>MJ/kg</t>
  </si>
  <si>
    <t xml:space="preserve">kWh/kg </t>
  </si>
  <si>
    <t xml:space="preserve">Verkningsgrad </t>
  </si>
  <si>
    <t>kWh/kg</t>
  </si>
  <si>
    <t xml:space="preserve">Mängd kol </t>
  </si>
  <si>
    <t xml:space="preserve">kg </t>
  </si>
  <si>
    <t>1 mol C</t>
  </si>
  <si>
    <t>1 mol CO2</t>
  </si>
  <si>
    <t>gram</t>
  </si>
  <si>
    <t xml:space="preserve">Mängd CO2 </t>
  </si>
  <si>
    <t>Årlig energiförbrukning 4 pers</t>
  </si>
  <si>
    <t>Årlig energiförbrukning 1 pers</t>
  </si>
  <si>
    <t>Verkningsgrad</t>
  </si>
  <si>
    <t>1 l väger 0,55 kg</t>
  </si>
  <si>
    <t>1 l ger 6,9 kWh</t>
  </si>
  <si>
    <t xml:space="preserve">Antal liter </t>
  </si>
  <si>
    <t>l</t>
  </si>
  <si>
    <t>Utsläppt CO2/liter</t>
  </si>
  <si>
    <t>kg/l</t>
  </si>
  <si>
    <t xml:space="preserve">Utsläppt CO2 </t>
  </si>
  <si>
    <t>kg/år</t>
  </si>
  <si>
    <t>Batterikapacitet</t>
  </si>
  <si>
    <t xml:space="preserve">Antal batterier </t>
  </si>
  <si>
    <t>st</t>
  </si>
  <si>
    <t>CO2-utsläpp/kWH</t>
  </si>
  <si>
    <t>kg/kWh</t>
  </si>
  <si>
    <t>Mängd CO2-utsläpp</t>
  </si>
  <si>
    <t>ton</t>
  </si>
  <si>
    <t>Effektiv årlig energiförbrukning 4 pers</t>
  </si>
  <si>
    <t>Effektiv årlig energiförbrukning 1 pers</t>
  </si>
  <si>
    <t>Erfordrad energi</t>
  </si>
  <si>
    <t xml:space="preserve">Total erfordrad energi </t>
  </si>
  <si>
    <t>Total erfordrad energi</t>
  </si>
  <si>
    <t>kWh/l</t>
  </si>
  <si>
    <t xml:space="preserve">Energiinnehåll </t>
  </si>
  <si>
    <t xml:space="preserve">CO2-utsläpp </t>
  </si>
  <si>
    <t>kg/42gallon</t>
  </si>
  <si>
    <t xml:space="preserve">Mängd råolja </t>
  </si>
  <si>
    <t>liter</t>
  </si>
  <si>
    <t>1l/0,973kg</t>
  </si>
  <si>
    <t>Konversionskvot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</si>
</sst>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BFA4-F831-F849-8013-3B2CAFC86AAB}">
  <dimension ref="A1:E10"/>
  <sheetViews>
    <sheetView zoomScale="150" zoomScaleNormal="150" workbookViewId="0">
      <selection activeCell="F12" sqref="F12"/>
    </sheetView>
  </sheetViews>
  <sheetFormatPr baseColWidth="10" defaultRowHeight="16" x14ac:dyDescent="0.2"/>
  <cols>
    <col min="1" max="1" width="39" customWidth="1"/>
    <col min="3" max="3" width="13.33203125" customWidth="1"/>
  </cols>
  <sheetData>
    <row r="1" spans="1:5" x14ac:dyDescent="0.2">
      <c r="A1" t="s">
        <v>0</v>
      </c>
      <c r="B1">
        <v>58</v>
      </c>
      <c r="C1" t="s">
        <v>1</v>
      </c>
    </row>
    <row r="2" spans="1:5" x14ac:dyDescent="0.2">
      <c r="A2" t="s">
        <v>2</v>
      </c>
      <c r="B2">
        <v>0.997</v>
      </c>
      <c r="C2" t="s">
        <v>3</v>
      </c>
    </row>
    <row r="3" spans="1:5" x14ac:dyDescent="0.2">
      <c r="A3" t="s">
        <v>4</v>
      </c>
      <c r="B3">
        <f>B1*B2</f>
        <v>57.826000000000001</v>
      </c>
      <c r="C3" t="s">
        <v>5</v>
      </c>
    </row>
    <row r="4" spans="1:5" x14ac:dyDescent="0.2">
      <c r="A4" t="s">
        <v>6</v>
      </c>
      <c r="B4">
        <v>4184</v>
      </c>
      <c r="C4" t="s">
        <v>7</v>
      </c>
    </row>
    <row r="5" spans="1:5" x14ac:dyDescent="0.2">
      <c r="A5" t="s">
        <v>9</v>
      </c>
      <c r="B5">
        <v>12</v>
      </c>
      <c r="C5" t="s">
        <v>11</v>
      </c>
    </row>
    <row r="6" spans="1:5" x14ac:dyDescent="0.2">
      <c r="A6" t="s">
        <v>10</v>
      </c>
      <c r="B6">
        <v>60</v>
      </c>
      <c r="C6" t="s">
        <v>11</v>
      </c>
    </row>
    <row r="7" spans="1:5" x14ac:dyDescent="0.2">
      <c r="A7" t="s">
        <v>12</v>
      </c>
      <c r="B7">
        <f>B6-B5</f>
        <v>48</v>
      </c>
      <c r="C7" t="s">
        <v>11</v>
      </c>
    </row>
    <row r="8" spans="1:5" x14ac:dyDescent="0.2">
      <c r="A8" t="s">
        <v>8</v>
      </c>
      <c r="B8">
        <f>B4*B3*B7</f>
        <v>11613311.232000001</v>
      </c>
      <c r="C8" t="s">
        <v>13</v>
      </c>
      <c r="D8">
        <f>B8/(3.6*10^6)</f>
        <v>3.2259197866666667</v>
      </c>
      <c r="E8" t="s">
        <v>14</v>
      </c>
    </row>
    <row r="9" spans="1:5" x14ac:dyDescent="0.2">
      <c r="A9" t="s">
        <v>30</v>
      </c>
      <c r="B9">
        <f>D8*365</f>
        <v>1177.4607221333333</v>
      </c>
      <c r="C9" t="s">
        <v>16</v>
      </c>
      <c r="D9">
        <f>B9/1000</f>
        <v>1.1774607221333333</v>
      </c>
      <c r="E9" t="s">
        <v>17</v>
      </c>
    </row>
    <row r="10" spans="1:5" x14ac:dyDescent="0.2">
      <c r="A10" t="s">
        <v>29</v>
      </c>
      <c r="B10">
        <f>B9*4</f>
        <v>4709.8428885333333</v>
      </c>
      <c r="C10" t="s">
        <v>16</v>
      </c>
      <c r="D10">
        <f>B10/1000</f>
        <v>4.7098428885333332</v>
      </c>
      <c r="E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D502-CEDC-F840-8BEF-4E2B83B98B8C}">
  <dimension ref="A1:E9"/>
  <sheetViews>
    <sheetView zoomScale="150" zoomScaleNormal="150" workbookViewId="0">
      <selection sqref="A1:E4"/>
    </sheetView>
  </sheetViews>
  <sheetFormatPr baseColWidth="10" defaultRowHeight="16" x14ac:dyDescent="0.2"/>
  <cols>
    <col min="1" max="1" width="41.1640625" customWidth="1"/>
  </cols>
  <sheetData>
    <row r="1" spans="1:5" x14ac:dyDescent="0.2">
      <c r="A1" t="s">
        <v>30</v>
      </c>
      <c r="B1">
        <v>1177.4607221333333</v>
      </c>
      <c r="C1" t="s">
        <v>16</v>
      </c>
      <c r="D1">
        <v>1.1774607221333333</v>
      </c>
      <c r="E1" t="s">
        <v>17</v>
      </c>
    </row>
    <row r="2" spans="1:5" x14ac:dyDescent="0.2">
      <c r="A2" t="s">
        <v>29</v>
      </c>
      <c r="B2">
        <f>B1*4</f>
        <v>4709.8428885333333</v>
      </c>
      <c r="C2" t="s">
        <v>16</v>
      </c>
      <c r="D2">
        <f>B2/1000</f>
        <v>4.7098428885333332</v>
      </c>
      <c r="E2" t="s">
        <v>17</v>
      </c>
    </row>
    <row r="3" spans="1:5" x14ac:dyDescent="0.2">
      <c r="A3" t="s">
        <v>21</v>
      </c>
      <c r="B3">
        <v>0.92</v>
      </c>
    </row>
    <row r="4" spans="1:5" x14ac:dyDescent="0.2">
      <c r="A4" t="s">
        <v>50</v>
      </c>
      <c r="B4">
        <f>B2/B3</f>
        <v>5119.3944440579708</v>
      </c>
      <c r="C4" t="s">
        <v>16</v>
      </c>
    </row>
    <row r="5" spans="1:5" x14ac:dyDescent="0.2">
      <c r="A5" t="s">
        <v>18</v>
      </c>
      <c r="B5">
        <v>25</v>
      </c>
      <c r="C5" t="s">
        <v>19</v>
      </c>
      <c r="D5">
        <f>B5/3.6</f>
        <v>6.9444444444444446</v>
      </c>
      <c r="E5" t="s">
        <v>20</v>
      </c>
    </row>
    <row r="6" spans="1:5" x14ac:dyDescent="0.2">
      <c r="A6" t="s">
        <v>23</v>
      </c>
      <c r="B6">
        <f>B4/D5</f>
        <v>737.19279994434771</v>
      </c>
      <c r="C6" t="s">
        <v>24</v>
      </c>
    </row>
    <row r="7" spans="1:5" x14ac:dyDescent="0.2">
      <c r="A7" t="s">
        <v>25</v>
      </c>
      <c r="B7">
        <v>12</v>
      </c>
      <c r="C7" t="s">
        <v>27</v>
      </c>
      <c r="D7">
        <f>B7/1000</f>
        <v>1.2E-2</v>
      </c>
      <c r="E7" t="s">
        <v>5</v>
      </c>
    </row>
    <row r="8" spans="1:5" x14ac:dyDescent="0.2">
      <c r="A8" t="s">
        <v>26</v>
      </c>
      <c r="B8">
        <v>44</v>
      </c>
      <c r="C8" t="s">
        <v>27</v>
      </c>
      <c r="D8">
        <f>B8/1000</f>
        <v>4.3999999999999997E-2</v>
      </c>
      <c r="E8" t="s">
        <v>5</v>
      </c>
    </row>
    <row r="9" spans="1:5" x14ac:dyDescent="0.2">
      <c r="A9" t="s">
        <v>28</v>
      </c>
      <c r="B9">
        <f>B6*D8/D7</f>
        <v>2703.0402664626081</v>
      </c>
      <c r="C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1793-E2F5-FD41-BCA7-2F82BD593581}">
  <dimension ref="A1:E9"/>
  <sheetViews>
    <sheetView tabSelected="1" zoomScale="150" zoomScaleNormal="150" workbookViewId="0">
      <selection activeCell="A10" sqref="A10"/>
    </sheetView>
  </sheetViews>
  <sheetFormatPr baseColWidth="10" defaultRowHeight="16" x14ac:dyDescent="0.2"/>
  <cols>
    <col min="1" max="1" width="28" customWidth="1"/>
    <col min="2" max="2" width="12" customWidth="1"/>
  </cols>
  <sheetData>
    <row r="1" spans="1:5" x14ac:dyDescent="0.2">
      <c r="A1" t="s">
        <v>30</v>
      </c>
      <c r="B1">
        <v>1177.4607221333333</v>
      </c>
      <c r="C1" t="s">
        <v>16</v>
      </c>
      <c r="D1">
        <v>1.1774607221333333</v>
      </c>
      <c r="E1" t="s">
        <v>17</v>
      </c>
    </row>
    <row r="2" spans="1:5" x14ac:dyDescent="0.2">
      <c r="A2" t="s">
        <v>29</v>
      </c>
      <c r="B2">
        <f>B1*4</f>
        <v>4709.8428885333333</v>
      </c>
      <c r="C2" t="s">
        <v>16</v>
      </c>
      <c r="D2">
        <f>B2/1000</f>
        <v>4.7098428885333332</v>
      </c>
      <c r="E2" t="s">
        <v>17</v>
      </c>
    </row>
    <row r="3" spans="1:5" x14ac:dyDescent="0.2">
      <c r="A3" t="s">
        <v>21</v>
      </c>
      <c r="B3">
        <v>0.95</v>
      </c>
    </row>
    <row r="4" spans="1:5" x14ac:dyDescent="0.2">
      <c r="A4" t="s">
        <v>50</v>
      </c>
      <c r="B4">
        <f>B2/B3</f>
        <v>4957.7293563508774</v>
      </c>
      <c r="C4" t="s">
        <v>16</v>
      </c>
    </row>
    <row r="5" spans="1:5" x14ac:dyDescent="0.2">
      <c r="A5" t="s">
        <v>53</v>
      </c>
      <c r="B5">
        <v>13.1</v>
      </c>
      <c r="C5" t="s">
        <v>22</v>
      </c>
    </row>
    <row r="6" spans="1:5" x14ac:dyDescent="0.2">
      <c r="A6" t="s">
        <v>54</v>
      </c>
      <c r="B6">
        <v>430.8</v>
      </c>
      <c r="C6" t="s">
        <v>55</v>
      </c>
      <c r="D6">
        <f>B6/159</f>
        <v>2.7094339622641512</v>
      </c>
      <c r="E6" t="s">
        <v>37</v>
      </c>
    </row>
    <row r="7" spans="1:5" x14ac:dyDescent="0.2">
      <c r="A7" t="s">
        <v>56</v>
      </c>
      <c r="B7">
        <f>B4/B5</f>
        <v>378.45262262220439</v>
      </c>
      <c r="C7" t="s">
        <v>5</v>
      </c>
      <c r="D7">
        <f>B7/0.973</f>
        <v>388.95439118417715</v>
      </c>
      <c r="E7" t="s">
        <v>57</v>
      </c>
    </row>
    <row r="8" spans="1:5" x14ac:dyDescent="0.2">
      <c r="A8" t="s">
        <v>59</v>
      </c>
      <c r="B8" t="s">
        <v>58</v>
      </c>
    </row>
    <row r="9" spans="1:5" x14ac:dyDescent="0.2">
      <c r="A9" t="s">
        <v>28</v>
      </c>
      <c r="B9">
        <f>D7*D6</f>
        <v>1053.8462372461859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61C3-19EC-8243-A42D-15D13FED7FA4}">
  <dimension ref="A1:E9"/>
  <sheetViews>
    <sheetView zoomScale="150" zoomScaleNormal="150" workbookViewId="0">
      <selection activeCell="D11" sqref="D11"/>
    </sheetView>
  </sheetViews>
  <sheetFormatPr baseColWidth="10" defaultRowHeight="16" x14ac:dyDescent="0.2"/>
  <cols>
    <col min="1" max="1" width="24.33203125" customWidth="1"/>
  </cols>
  <sheetData>
    <row r="1" spans="1:5" x14ac:dyDescent="0.2">
      <c r="A1" t="s">
        <v>15</v>
      </c>
      <c r="B1">
        <v>1177.4607221333333</v>
      </c>
      <c r="C1" t="s">
        <v>16</v>
      </c>
      <c r="D1">
        <v>1.1774607221333333</v>
      </c>
      <c r="E1" t="s">
        <v>17</v>
      </c>
    </row>
    <row r="2" spans="1:5" x14ac:dyDescent="0.2">
      <c r="A2" t="s">
        <v>29</v>
      </c>
      <c r="B2">
        <f>B1*4</f>
        <v>4709.8428885333333</v>
      </c>
      <c r="C2" t="s">
        <v>16</v>
      </c>
      <c r="D2">
        <f>B2/1000</f>
        <v>4.7098428885333332</v>
      </c>
      <c r="E2" t="s">
        <v>17</v>
      </c>
    </row>
    <row r="3" spans="1:5" x14ac:dyDescent="0.2">
      <c r="A3" t="s">
        <v>31</v>
      </c>
      <c r="B3">
        <v>0.95</v>
      </c>
    </row>
    <row r="4" spans="1:5" x14ac:dyDescent="0.2">
      <c r="A4" t="s">
        <v>51</v>
      </c>
      <c r="B4">
        <f>B2/0.95</f>
        <v>4957.7293563508774</v>
      </c>
      <c r="C4" t="s">
        <v>16</v>
      </c>
    </row>
    <row r="5" spans="1:5" x14ac:dyDescent="0.2">
      <c r="A5" t="s">
        <v>32</v>
      </c>
    </row>
    <row r="6" spans="1:5" x14ac:dyDescent="0.2">
      <c r="A6" t="s">
        <v>33</v>
      </c>
      <c r="B6">
        <v>6.9</v>
      </c>
      <c r="C6" t="s">
        <v>52</v>
      </c>
    </row>
    <row r="7" spans="1:5" x14ac:dyDescent="0.2">
      <c r="A7" t="s">
        <v>34</v>
      </c>
      <c r="B7">
        <f>B4/B6</f>
        <v>718.51150092041701</v>
      </c>
      <c r="C7" t="s">
        <v>35</v>
      </c>
    </row>
    <row r="8" spans="1:5" x14ac:dyDescent="0.2">
      <c r="A8" t="s">
        <v>36</v>
      </c>
      <c r="B8">
        <v>1.665</v>
      </c>
      <c r="C8" t="s">
        <v>37</v>
      </c>
    </row>
    <row r="9" spans="1:5" x14ac:dyDescent="0.2">
      <c r="A9" t="s">
        <v>38</v>
      </c>
      <c r="B9">
        <f>B8*B7</f>
        <v>1196.3216490324944</v>
      </c>
      <c r="C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DAC4-E8EB-834B-9C61-F22BB9141FBB}">
  <dimension ref="A1:E8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32.1640625" customWidth="1"/>
  </cols>
  <sheetData>
    <row r="1" spans="1:5" x14ac:dyDescent="0.2">
      <c r="A1" t="s">
        <v>48</v>
      </c>
      <c r="B1">
        <v>1177.4607221333333</v>
      </c>
      <c r="C1" t="s">
        <v>16</v>
      </c>
      <c r="D1">
        <v>1.1774607221333333</v>
      </c>
      <c r="E1" t="s">
        <v>17</v>
      </c>
    </row>
    <row r="2" spans="1:5" x14ac:dyDescent="0.2">
      <c r="A2" t="s">
        <v>47</v>
      </c>
      <c r="B2">
        <f>B1*4</f>
        <v>4709.8428885333333</v>
      </c>
      <c r="C2" t="s">
        <v>16</v>
      </c>
      <c r="D2">
        <f>B2/1000</f>
        <v>4.7098428885333332</v>
      </c>
      <c r="E2" t="s">
        <v>17</v>
      </c>
    </row>
    <row r="3" spans="1:5" x14ac:dyDescent="0.2">
      <c r="A3" t="s">
        <v>31</v>
      </c>
      <c r="B3">
        <v>0.88</v>
      </c>
    </row>
    <row r="4" spans="1:5" x14ac:dyDescent="0.2">
      <c r="A4" t="s">
        <v>49</v>
      </c>
      <c r="B4">
        <f>B2/B3</f>
        <v>5352.0941915151516</v>
      </c>
      <c r="C4" t="s">
        <v>16</v>
      </c>
    </row>
    <row r="5" spans="1:5" x14ac:dyDescent="0.2">
      <c r="A5" t="s">
        <v>40</v>
      </c>
      <c r="B5">
        <v>85</v>
      </c>
      <c r="C5" t="s">
        <v>16</v>
      </c>
    </row>
    <row r="6" spans="1:5" x14ac:dyDescent="0.2">
      <c r="A6" t="s">
        <v>41</v>
      </c>
      <c r="B6">
        <f>B4/B5</f>
        <v>62.965814017825309</v>
      </c>
      <c r="C6" t="s">
        <v>42</v>
      </c>
    </row>
    <row r="7" spans="1:5" x14ac:dyDescent="0.2">
      <c r="A7" t="s">
        <v>43</v>
      </c>
      <c r="B7">
        <v>175</v>
      </c>
      <c r="C7" t="s">
        <v>44</v>
      </c>
    </row>
    <row r="8" spans="1:5" x14ac:dyDescent="0.2">
      <c r="A8" t="s">
        <v>45</v>
      </c>
      <c r="B8">
        <f>B4*B7</f>
        <v>936616.48351515154</v>
      </c>
      <c r="C8" t="s">
        <v>5</v>
      </c>
      <c r="D8">
        <f>B8/1000</f>
        <v>936.61648351515157</v>
      </c>
      <c r="E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Fråga</vt:lpstr>
      <vt:lpstr>Kol</vt:lpstr>
      <vt:lpstr>Råolja </vt:lpstr>
      <vt:lpstr>Gas</vt:lpstr>
      <vt:lpstr>Lithium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Dat Le</cp:lastModifiedBy>
  <dcterms:created xsi:type="dcterms:W3CDTF">2021-05-09T16:08:19Z</dcterms:created>
  <dcterms:modified xsi:type="dcterms:W3CDTF">2021-05-12T17:50:57Z</dcterms:modified>
</cp:coreProperties>
</file>