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\GA\2020s\2020\FALL\NOTES\25.Nov30\"/>
    </mc:Choice>
  </mc:AlternateContent>
  <xr:revisionPtr revIDLastSave="0" documentId="13_ncr:1_{D643C5BA-0311-4D97-8A25-6C9297DBD41C}" xr6:coauthVersionLast="45" xr6:coauthVersionMax="45" xr10:uidLastSave="{00000000-0000-0000-0000-000000000000}"/>
  <bookViews>
    <workbookView xWindow="-108" yWindow="-108" windowWidth="23256" windowHeight="12792" xr2:uid="{D4C4DEF0-F7E3-45F0-B7D6-57283CB1C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1" l="1"/>
  <c r="F69" i="1"/>
  <c r="H70" i="1"/>
  <c r="K55" i="1"/>
  <c r="K57" i="1"/>
  <c r="K59" i="1"/>
  <c r="J54" i="1"/>
  <c r="K54" i="1" s="1"/>
  <c r="J55" i="1"/>
  <c r="J56" i="1"/>
  <c r="K56" i="1" s="1"/>
  <c r="J57" i="1"/>
  <c r="J58" i="1"/>
  <c r="K58" i="1" s="1"/>
  <c r="J59" i="1"/>
  <c r="J53" i="1"/>
  <c r="K53" i="1" s="1"/>
  <c r="K60" i="1" s="1"/>
  <c r="I54" i="1"/>
  <c r="I55" i="1"/>
  <c r="I56" i="1"/>
  <c r="I57" i="1"/>
  <c r="I58" i="1"/>
  <c r="I59" i="1"/>
  <c r="I53" i="1"/>
  <c r="I60" i="1" s="1"/>
  <c r="D71" i="1"/>
  <c r="F71" i="1"/>
  <c r="I71" i="1"/>
  <c r="F54" i="1"/>
  <c r="F55" i="1"/>
  <c r="F56" i="1"/>
  <c r="F57" i="1"/>
  <c r="F58" i="1"/>
  <c r="F59" i="1"/>
  <c r="F53" i="1"/>
  <c r="D60" i="1"/>
  <c r="E54" i="1" s="1"/>
  <c r="O46" i="1"/>
  <c r="O34" i="1"/>
  <c r="O33" i="1"/>
  <c r="A26" i="1"/>
  <c r="A25" i="1"/>
  <c r="L60" i="1" l="1"/>
  <c r="E59" i="1"/>
  <c r="E57" i="1"/>
  <c r="E55" i="1"/>
  <c r="E53" i="1"/>
  <c r="E58" i="1"/>
  <c r="E56" i="1"/>
  <c r="E60" i="1" l="1"/>
</calcChain>
</file>

<file path=xl/sharedStrings.xml><?xml version="1.0" encoding="utf-8"?>
<sst xmlns="http://schemas.openxmlformats.org/spreadsheetml/2006/main" count="204" uniqueCount="123">
  <si>
    <t>Quiz this Wednesday</t>
  </si>
  <si>
    <t>Respectful Operators</t>
  </si>
  <si>
    <t>Genetic Programming</t>
  </si>
  <si>
    <t>Nov. 9, 11, 16</t>
  </si>
  <si>
    <t>Nov. 18, 23</t>
  </si>
  <si>
    <t>Review</t>
  </si>
  <si>
    <t>Nov. 30</t>
  </si>
  <si>
    <t>In a situation that the solution (chromosome) to your problem assumes a certain intrinsic constraint (for example, permutations)</t>
  </si>
  <si>
    <t>if your crossover and mutation operators guarantee that the same way the parents meet the constraint, so does the child(ren)</t>
  </si>
  <si>
    <t>then those operators are called respectful.</t>
  </si>
  <si>
    <t>Not meeting a constraint is called infeasible.</t>
  </si>
  <si>
    <t>Ordered Crossover</t>
  </si>
  <si>
    <t>Assumption#2, (following Assumption#1), the values that have been crossed over, can no longer be chosen.</t>
  </si>
  <si>
    <t>(ow, commission)</t>
  </si>
  <si>
    <t>(permutations are the constraint)</t>
  </si>
  <si>
    <t>Assumption#1, the crossover region must occur and is dealt with first; you are crossing over from the "other" parent into the "default" parent.</t>
  </si>
  <si>
    <t>Assumption#4, after the crossover, fill-in all remaining places by the copied non-duplicative values of #3, starting from the value appear</t>
  </si>
  <si>
    <t>first after the crossover region.</t>
  </si>
  <si>
    <t>A-I are the values</t>
  </si>
  <si>
    <t>Parent1</t>
  </si>
  <si>
    <t>Parent2</t>
  </si>
  <si>
    <t>B</t>
  </si>
  <si>
    <t>I</t>
  </si>
  <si>
    <t>A</t>
  </si>
  <si>
    <t>H</t>
  </si>
  <si>
    <t>D</t>
  </si>
  <si>
    <t>E</t>
  </si>
  <si>
    <t>F</t>
  </si>
  <si>
    <t>G</t>
  </si>
  <si>
    <t>C</t>
  </si>
  <si>
    <t>Valid Permutation</t>
  </si>
  <si>
    <t>Crossover Region</t>
  </si>
  <si>
    <t>Default</t>
  </si>
  <si>
    <t>Other</t>
  </si>
  <si>
    <t>Child</t>
  </si>
  <si>
    <t>Assumption #1</t>
  </si>
  <si>
    <t>x</t>
  </si>
  <si>
    <t>Assumption #2</t>
  </si>
  <si>
    <r>
      <t>Assumption#3, in order of appearance, temporarily copy the non-duplicative values of the original default parent</t>
    </r>
    <r>
      <rPr>
        <b/>
        <sz val="11"/>
        <color theme="1"/>
        <rFont val="Calibri"/>
        <family val="2"/>
        <scheme val="minor"/>
      </rPr>
      <t xml:space="preserve"> (prior to the crossover)</t>
    </r>
  </si>
  <si>
    <t>Assumption #3</t>
  </si>
  <si>
    <t>Assumption #4</t>
  </si>
  <si>
    <t>(indices to cell A25)</t>
  </si>
  <si>
    <t>Hybrid</t>
  </si>
  <si>
    <t>Incorporates operations inherent to the application domain, not necessarily in the genetic process</t>
  </si>
  <si>
    <t>Adaptive</t>
  </si>
  <si>
    <t xml:space="preserve">Stays the course with genetic process but allows the parameters to change over the generations </t>
  </si>
  <si>
    <t>cf. De Jong's Thesis about tweaking the parameters</t>
  </si>
  <si>
    <t>Define the Neighborhood</t>
  </si>
  <si>
    <t>BH-I</t>
  </si>
  <si>
    <t>ACFI</t>
  </si>
  <si>
    <t>BDGH</t>
  </si>
  <si>
    <t>CEHI</t>
  </si>
  <si>
    <t>D-FG</t>
  </si>
  <si>
    <t>B-EG</t>
  </si>
  <si>
    <t>CEFH</t>
  </si>
  <si>
    <t>ACDG</t>
  </si>
  <si>
    <t>-ABD</t>
  </si>
  <si>
    <t>#-</t>
  </si>
  <si>
    <t>CHILD</t>
  </si>
  <si>
    <t xml:space="preserve">Major Assumption is that all ties are resolved by choosing the one that first appears in nondescending sorted (or lexicographical) order </t>
  </si>
  <si>
    <t>amongst the values that have tied.</t>
  </si>
  <si>
    <t>Huffman Encoding</t>
  </si>
  <si>
    <t>DecisionTree</t>
  </si>
  <si>
    <t>Data Tree</t>
  </si>
  <si>
    <t>Keys stored in a database, Search Traversals</t>
  </si>
  <si>
    <t>Expression Tree</t>
  </si>
  <si>
    <t>Typically inorder evaluation where internal nodes are the operators and leaves are the operands</t>
  </si>
  <si>
    <t>All nodes contain data values</t>
  </si>
  <si>
    <t>from root to the chosen leaf.</t>
  </si>
  <si>
    <t xml:space="preserve">The leaves contain data values and the internal nodes are weights/probabilities/placeholders to guide a correct path </t>
  </si>
  <si>
    <t>Char</t>
  </si>
  <si>
    <t>Frequencies</t>
  </si>
  <si>
    <t>Total</t>
  </si>
  <si>
    <t>Probability</t>
  </si>
  <si>
    <t>Note: Huffman used the probabilities but since the denominator is the total, for weighting/decision purposes,</t>
  </si>
  <si>
    <t>we can use the frequencies. In Huffman's version the root of the decision tree equal 1.0 whereas</t>
  </si>
  <si>
    <t>Since according to entropy (Shannon) the decay in signal causes more bits, the most frequent will be at top of decision tree since it requires less</t>
  </si>
  <si>
    <t>nodes to traverse to leaf and as a result, the least frequent will be on the bottom. In order to encode with bits, this decision tree is a</t>
  </si>
  <si>
    <t>binary tree.</t>
  </si>
  <si>
    <t>E/95149</t>
  </si>
  <si>
    <t>B/93956</t>
  </si>
  <si>
    <t>F/80237</t>
  </si>
  <si>
    <t>A/67268</t>
  </si>
  <si>
    <t>C/57501</t>
  </si>
  <si>
    <t>G/43337</t>
  </si>
  <si>
    <t>D/19182</t>
  </si>
  <si>
    <t>|</t>
  </si>
  <si>
    <r>
      <t xml:space="preserve">for us, it equal </t>
    </r>
    <r>
      <rPr>
        <b/>
        <sz val="11"/>
        <color theme="1"/>
        <rFont val="Calibri"/>
        <family val="2"/>
        <scheme val="minor"/>
      </rPr>
      <t>the total (456630)</t>
    </r>
    <r>
      <rPr>
        <sz val="11"/>
        <color theme="1"/>
        <rFont val="Calibri"/>
        <family val="2"/>
        <scheme val="minor"/>
      </rPr>
      <t>.</t>
    </r>
  </si>
  <si>
    <t>Encoding</t>
  </si>
  <si>
    <t>Encoding (of the path from root to leaf): 0 to left and 1 to right</t>
  </si>
  <si>
    <t>00</t>
  </si>
  <si>
    <t>01</t>
  </si>
  <si>
    <t>100</t>
  </si>
  <si>
    <t>101</t>
  </si>
  <si>
    <t>110</t>
  </si>
  <si>
    <t>1110</t>
  </si>
  <si>
    <t>1111</t>
  </si>
  <si>
    <t>Ascii Total</t>
  </si>
  <si>
    <t>Ascii Bits</t>
  </si>
  <si>
    <t>Enc Bits</t>
  </si>
  <si>
    <t>Enc Total</t>
  </si>
  <si>
    <t>Note: the letters are in a set; the decision is based solely on the frequencies of the root(s) of the current existing trees.</t>
  </si>
  <si>
    <t>Phase 3 Requirements:</t>
  </si>
  <si>
    <t>Code a Genetic Algorithm to search for an (approximate) solution to your assigned NP-Complete problem.</t>
  </si>
  <si>
    <t>You are to run your GA using a population of 1000 members and 100 generations.</t>
  </si>
  <si>
    <t xml:space="preserve">For the small, medium and large sized problem data, </t>
  </si>
  <si>
    <t>(small is an input size of 10 vertices, boolean variables, etc.; medium is between 10 and 20; large is 20 or more)</t>
  </si>
  <si>
    <t>Brute force does not have a member or generation requirement, but do have unput size requireemnts</t>
  </si>
  <si>
    <t>You should run the brute force and random on the same parameters and same input data.</t>
  </si>
  <si>
    <t>Random has members and generations</t>
  </si>
  <si>
    <t>GA certainly does.</t>
  </si>
  <si>
    <t>For the purposes of this phase, assume MEMETIC.</t>
  </si>
  <si>
    <t>All other parameters are your decisions.</t>
  </si>
  <si>
    <t>Your termination criteria should NOT use the maximum/minimum value provided by the brute-force method,</t>
  </si>
  <si>
    <t>but can use the decision verifier as defined by the problem per se.</t>
  </si>
  <si>
    <t xml:space="preserve">After completing all of the experimentation, write a Word report documenting the input data </t>
  </si>
  <si>
    <t>for each of the small, medium, large data input sets and explain the thought process</t>
  </si>
  <si>
    <t>as to how you decided your fitness function and how you decided your stopping criteria.</t>
  </si>
  <si>
    <t>Provide the actual chromosome that has the best fitness for your given data set and compute</t>
  </si>
  <si>
    <t>its fitness.</t>
  </si>
  <si>
    <t>It would be interesting to include some statistics on the progress of the random vs. GA methods for each of the three input set sizes:</t>
  </si>
  <si>
    <t>the generations you have iterated in your experiment.</t>
  </si>
  <si>
    <t>What are the minimum, average, best fitness scores at Generation 0, Generation X2/ and Generation X, where X = the last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</si>
</sst>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2" fillId="0" borderId="6" xfId="0" applyFont="1" applyBorder="1"/>
    <xf numFmtId="0" fontId="2" fillId="0" borderId="10" xfId="0" applyFont="1" applyBorder="1"/>
    <xf numFmtId="0" fontId="2" fillId="0" borderId="8" xfId="0" applyFont="1" applyBorder="1"/>
    <xf numFmtId="0" fontId="0" fillId="0" borderId="0" xfId="0" applyFont="1"/>
    <xf numFmtId="0" fontId="0" fillId="0" borderId="0" xfId="0" quotePrefix="1"/>
    <xf numFmtId="10" fontId="0" fillId="0" borderId="0" xfId="1" applyNumberFormat="1" applyFont="1"/>
    <xf numFmtId="0" fontId="0" fillId="0" borderId="2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8F0E-9167-4C42-A58F-F39302CB3994}">
  <dimension ref="A1:O95"/>
  <sheetViews>
    <sheetView tabSelected="1" zoomScale="150" zoomScaleNormal="150" workbookViewId="0"/>
  </sheetViews>
  <sheetFormatPr defaultRowHeight="14.4" x14ac:dyDescent="0.3"/>
  <cols>
    <col min="1" max="1" width="10.33203125" customWidth="1"/>
    <col min="4" max="4" width="11.109375" customWidth="1"/>
    <col min="5" max="5" width="9.88671875" customWidth="1"/>
    <col min="9" max="9" width="9.88671875" customWidth="1"/>
    <col min="15" max="15" width="8.88671875" style="3"/>
  </cols>
  <sheetData>
    <row r="1" spans="1:4" x14ac:dyDescent="0.3">
      <c r="A1" s="3" t="s">
        <v>0</v>
      </c>
    </row>
    <row r="2" spans="1:4" x14ac:dyDescent="0.3">
      <c r="A2" t="s">
        <v>1</v>
      </c>
      <c r="D2" t="s">
        <v>3</v>
      </c>
    </row>
    <row r="3" spans="1:4" x14ac:dyDescent="0.3">
      <c r="A3" t="s">
        <v>2</v>
      </c>
      <c r="D3" t="s">
        <v>4</v>
      </c>
    </row>
    <row r="4" spans="1:4" x14ac:dyDescent="0.3">
      <c r="A4" t="s">
        <v>5</v>
      </c>
      <c r="D4" t="s">
        <v>6</v>
      </c>
    </row>
    <row r="5" spans="1:4" x14ac:dyDescent="0.3">
      <c r="A5" t="s">
        <v>7</v>
      </c>
    </row>
    <row r="6" spans="1:4" x14ac:dyDescent="0.3">
      <c r="B6" t="s">
        <v>8</v>
      </c>
    </row>
    <row r="7" spans="1:4" x14ac:dyDescent="0.3">
      <c r="B7" t="s">
        <v>9</v>
      </c>
    </row>
    <row r="8" spans="1:4" x14ac:dyDescent="0.3">
      <c r="B8" t="s">
        <v>10</v>
      </c>
    </row>
    <row r="10" spans="1:4" x14ac:dyDescent="0.3">
      <c r="A10" t="s">
        <v>11</v>
      </c>
      <c r="C10" t="s">
        <v>14</v>
      </c>
    </row>
    <row r="11" spans="1:4" x14ac:dyDescent="0.3">
      <c r="B11" t="s">
        <v>15</v>
      </c>
    </row>
    <row r="12" spans="1:4" x14ac:dyDescent="0.3">
      <c r="B12" t="s">
        <v>12</v>
      </c>
    </row>
    <row r="13" spans="1:4" x14ac:dyDescent="0.3">
      <c r="C13" t="s">
        <v>13</v>
      </c>
    </row>
    <row r="14" spans="1:4" x14ac:dyDescent="0.3">
      <c r="B14" t="s">
        <v>38</v>
      </c>
    </row>
    <row r="15" spans="1:4" x14ac:dyDescent="0.3">
      <c r="B15" t="s">
        <v>16</v>
      </c>
    </row>
    <row r="16" spans="1:4" x14ac:dyDescent="0.3">
      <c r="C16" t="s">
        <v>17</v>
      </c>
    </row>
    <row r="17" spans="1:13" x14ac:dyDescent="0.3">
      <c r="C17" t="s">
        <v>18</v>
      </c>
    </row>
    <row r="18" spans="1:13" ht="15" thickBot="1" x14ac:dyDescent="0.35"/>
    <row r="19" spans="1:13" ht="15.6" thickTop="1" thickBot="1" x14ac:dyDescent="0.35">
      <c r="A19" s="3" t="s">
        <v>33</v>
      </c>
      <c r="B19" t="s">
        <v>19</v>
      </c>
      <c r="C19" s="5" t="s">
        <v>21</v>
      </c>
      <c r="D19" s="5" t="s">
        <v>22</v>
      </c>
      <c r="E19" s="5" t="s">
        <v>23</v>
      </c>
      <c r="F19" s="6" t="s">
        <v>24</v>
      </c>
      <c r="G19" s="6" t="s">
        <v>25</v>
      </c>
      <c r="H19" s="6" t="s">
        <v>26</v>
      </c>
      <c r="I19" s="6" t="s">
        <v>27</v>
      </c>
      <c r="J19" s="5" t="s">
        <v>28</v>
      </c>
      <c r="K19" s="5" t="s">
        <v>29</v>
      </c>
      <c r="M19" s="2" t="s">
        <v>30</v>
      </c>
    </row>
    <row r="20" spans="1:13" ht="15.6" thickTop="1" thickBot="1" x14ac:dyDescent="0.35">
      <c r="A20" s="3" t="s">
        <v>32</v>
      </c>
      <c r="B20" t="s">
        <v>20</v>
      </c>
      <c r="C20" s="7" t="s">
        <v>24</v>
      </c>
      <c r="D20" s="7" t="s">
        <v>29</v>
      </c>
      <c r="E20" s="7" t="s">
        <v>25</v>
      </c>
      <c r="F20" s="8" t="s">
        <v>22</v>
      </c>
      <c r="G20" s="8" t="s">
        <v>23</v>
      </c>
      <c r="H20" s="8" t="s">
        <v>21</v>
      </c>
      <c r="I20" s="8" t="s">
        <v>27</v>
      </c>
      <c r="J20" s="7" t="s">
        <v>26</v>
      </c>
      <c r="K20" s="7" t="s">
        <v>28</v>
      </c>
      <c r="M20" s="2" t="s">
        <v>30</v>
      </c>
    </row>
    <row r="21" spans="1:13" ht="15" thickTop="1" x14ac:dyDescent="0.3">
      <c r="F21" s="21" t="s">
        <v>31</v>
      </c>
      <c r="G21" s="21"/>
      <c r="H21" s="21"/>
      <c r="I21" s="21"/>
    </row>
    <row r="22" spans="1:13" ht="15" thickBot="1" x14ac:dyDescent="0.35"/>
    <row r="23" spans="1:13" ht="15.6" thickTop="1" thickBot="1" x14ac:dyDescent="0.35">
      <c r="A23" s="3" t="s">
        <v>34</v>
      </c>
      <c r="F23" s="6" t="s">
        <v>24</v>
      </c>
      <c r="G23" s="6" t="s">
        <v>25</v>
      </c>
      <c r="H23" s="6" t="s">
        <v>26</v>
      </c>
      <c r="I23" s="6" t="s">
        <v>27</v>
      </c>
      <c r="M23" s="2" t="s">
        <v>35</v>
      </c>
    </row>
    <row r="24" spans="1:13" s="2" customFormat="1" ht="15.6" thickTop="1" thickBot="1" x14ac:dyDescent="0.35">
      <c r="C24" s="7" t="s">
        <v>36</v>
      </c>
      <c r="E24" s="7" t="s">
        <v>36</v>
      </c>
      <c r="I24" s="9" t="s">
        <v>36</v>
      </c>
      <c r="J24" s="7" t="s">
        <v>36</v>
      </c>
      <c r="M24" s="2" t="s">
        <v>37</v>
      </c>
    </row>
    <row r="25" spans="1:13" ht="15.6" thickTop="1" thickBot="1" x14ac:dyDescent="0.35">
      <c r="A25" t="str">
        <f>_xlfn.TEXTJOIN("",TRUE,C25:K25)</f>
        <v>CIABG</v>
      </c>
      <c r="D25" s="7" t="s">
        <v>29</v>
      </c>
      <c r="F25" s="8" t="s">
        <v>22</v>
      </c>
      <c r="G25" s="8" t="s">
        <v>23</v>
      </c>
      <c r="H25" s="8" t="s">
        <v>21</v>
      </c>
      <c r="J25" s="7"/>
      <c r="K25" s="7" t="s">
        <v>28</v>
      </c>
      <c r="M25" s="2" t="s">
        <v>39</v>
      </c>
    </row>
    <row r="26" spans="1:13" ht="15.6" thickTop="1" thickBot="1" x14ac:dyDescent="0.35">
      <c r="A26" s="3" t="str">
        <f>_xlfn.TEXTJOIN("",TRUE,C26:K26)</f>
        <v>IABHDEFGC</v>
      </c>
      <c r="C26" s="5" t="s">
        <v>22</v>
      </c>
      <c r="D26" s="5" t="s">
        <v>23</v>
      </c>
      <c r="E26" s="5" t="s">
        <v>21</v>
      </c>
      <c r="F26" s="6" t="s">
        <v>24</v>
      </c>
      <c r="G26" s="6" t="s">
        <v>25</v>
      </c>
      <c r="H26" s="6" t="s">
        <v>26</v>
      </c>
      <c r="I26" s="6" t="s">
        <v>27</v>
      </c>
      <c r="J26" s="10" t="s">
        <v>28</v>
      </c>
      <c r="K26" s="11" t="s">
        <v>29</v>
      </c>
      <c r="M26" s="2" t="s">
        <v>40</v>
      </c>
    </row>
    <row r="27" spans="1:13" ht="15" thickTop="1" x14ac:dyDescent="0.3">
      <c r="C27" s="2">
        <v>3</v>
      </c>
      <c r="D27" s="2">
        <v>4</v>
      </c>
      <c r="E27" s="2">
        <v>5</v>
      </c>
      <c r="F27" s="2"/>
      <c r="G27" s="2"/>
      <c r="H27" s="2"/>
      <c r="I27" s="2"/>
      <c r="J27" s="2">
        <v>1</v>
      </c>
      <c r="K27" s="2">
        <v>2</v>
      </c>
      <c r="M27" s="2" t="s">
        <v>41</v>
      </c>
    </row>
    <row r="29" spans="1:13" x14ac:dyDescent="0.3">
      <c r="B29" t="s">
        <v>42</v>
      </c>
      <c r="C29" t="s">
        <v>43</v>
      </c>
    </row>
    <row r="30" spans="1:13" x14ac:dyDescent="0.3">
      <c r="B30" t="s">
        <v>44</v>
      </c>
      <c r="C30" t="s">
        <v>45</v>
      </c>
    </row>
    <row r="31" spans="1:13" x14ac:dyDescent="0.3">
      <c r="C31" t="s">
        <v>46</v>
      </c>
    </row>
    <row r="33" spans="1:15" x14ac:dyDescent="0.3">
      <c r="A33" s="3" t="s">
        <v>33</v>
      </c>
      <c r="B33" t="s">
        <v>19</v>
      </c>
      <c r="C33" s="5" t="s">
        <v>21</v>
      </c>
      <c r="D33" s="5" t="s">
        <v>22</v>
      </c>
      <c r="E33" s="11" t="s">
        <v>23</v>
      </c>
      <c r="F33" s="11" t="s">
        <v>24</v>
      </c>
      <c r="G33" s="11" t="s">
        <v>25</v>
      </c>
      <c r="H33" s="11" t="s">
        <v>26</v>
      </c>
      <c r="I33" s="11" t="s">
        <v>27</v>
      </c>
      <c r="J33" s="11" t="s">
        <v>28</v>
      </c>
      <c r="K33" s="5" t="s">
        <v>29</v>
      </c>
      <c r="M33" s="2" t="s">
        <v>30</v>
      </c>
      <c r="O33" s="2" t="str">
        <f>_xlfn.TEXTJOIN("",TRUE,C33:K33)</f>
        <v>BIAHDEFGC</v>
      </c>
    </row>
    <row r="34" spans="1:15" x14ac:dyDescent="0.3">
      <c r="A34" s="3" t="s">
        <v>32</v>
      </c>
      <c r="B34" t="s">
        <v>20</v>
      </c>
      <c r="C34" s="7" t="s">
        <v>24</v>
      </c>
      <c r="D34" s="7" t="s">
        <v>29</v>
      </c>
      <c r="E34" s="9" t="s">
        <v>25</v>
      </c>
      <c r="F34" s="9" t="s">
        <v>22</v>
      </c>
      <c r="G34" s="9" t="s">
        <v>23</v>
      </c>
      <c r="H34" s="9" t="s">
        <v>21</v>
      </c>
      <c r="I34" s="9" t="s">
        <v>27</v>
      </c>
      <c r="J34" s="9" t="s">
        <v>26</v>
      </c>
      <c r="K34" s="7" t="s">
        <v>28</v>
      </c>
      <c r="M34" s="2" t="s">
        <v>30</v>
      </c>
      <c r="O34" s="2" t="str">
        <f>_xlfn.TEXTJOIN("",TRUE,C34:K34)</f>
        <v>HCDIABFEG</v>
      </c>
    </row>
    <row r="36" spans="1:15" ht="15" thickBot="1" x14ac:dyDescent="0.35">
      <c r="B36" t="s">
        <v>47</v>
      </c>
      <c r="E36" s="2" t="s">
        <v>57</v>
      </c>
      <c r="J36" s="2" t="s">
        <v>57</v>
      </c>
    </row>
    <row r="37" spans="1:15" ht="15.6" thickTop="1" thickBot="1" x14ac:dyDescent="0.35">
      <c r="C37" s="5" t="s">
        <v>23</v>
      </c>
      <c r="D37" s="12" t="s">
        <v>48</v>
      </c>
      <c r="E37" s="2">
        <v>1</v>
      </c>
      <c r="H37" s="5" t="s">
        <v>27</v>
      </c>
      <c r="I37" s="12" t="s">
        <v>53</v>
      </c>
      <c r="J37" s="2">
        <v>1</v>
      </c>
    </row>
    <row r="38" spans="1:15" ht="15.6" thickTop="1" thickBot="1" x14ac:dyDescent="0.35">
      <c r="C38" s="5" t="s">
        <v>21</v>
      </c>
      <c r="D38" s="12" t="s">
        <v>49</v>
      </c>
      <c r="E38" s="2">
        <v>0</v>
      </c>
      <c r="H38" s="5" t="s">
        <v>28</v>
      </c>
      <c r="I38" s="12" t="s">
        <v>54</v>
      </c>
      <c r="J38" s="2">
        <v>0</v>
      </c>
    </row>
    <row r="39" spans="1:15" ht="15.6" thickTop="1" thickBot="1" x14ac:dyDescent="0.35">
      <c r="C39" s="5" t="s">
        <v>29</v>
      </c>
      <c r="D39" s="12" t="s">
        <v>50</v>
      </c>
      <c r="E39" s="2">
        <v>0</v>
      </c>
      <c r="H39" s="5" t="s">
        <v>24</v>
      </c>
      <c r="I39" s="12" t="s">
        <v>55</v>
      </c>
      <c r="J39" s="2">
        <v>0</v>
      </c>
    </row>
    <row r="40" spans="1:15" ht="15.6" thickTop="1" thickBot="1" x14ac:dyDescent="0.35">
      <c r="C40" s="5" t="s">
        <v>25</v>
      </c>
      <c r="D40" s="12" t="s">
        <v>51</v>
      </c>
      <c r="E40" s="2">
        <v>0</v>
      </c>
      <c r="H40" s="5" t="s">
        <v>22</v>
      </c>
      <c r="I40" s="13" t="s">
        <v>56</v>
      </c>
      <c r="J40" s="2">
        <v>1</v>
      </c>
    </row>
    <row r="41" spans="1:15" ht="15.6" thickTop="1" thickBot="1" x14ac:dyDescent="0.35">
      <c r="C41" s="5" t="s">
        <v>26</v>
      </c>
      <c r="D41" s="12" t="s">
        <v>52</v>
      </c>
      <c r="E41" s="2">
        <v>1</v>
      </c>
    </row>
    <row r="42" spans="1:15" ht="15" thickTop="1" x14ac:dyDescent="0.3"/>
    <row r="43" spans="1:15" s="3" customFormat="1" x14ac:dyDescent="0.3">
      <c r="B43" s="3" t="s">
        <v>59</v>
      </c>
    </row>
    <row r="44" spans="1:15" s="3" customFormat="1" x14ac:dyDescent="0.3">
      <c r="C44" s="3" t="s">
        <v>60</v>
      </c>
    </row>
    <row r="46" spans="1:15" x14ac:dyDescent="0.3">
      <c r="A46" s="3" t="s">
        <v>58</v>
      </c>
      <c r="C46" s="4" t="s">
        <v>23</v>
      </c>
      <c r="D46" s="2" t="s">
        <v>22</v>
      </c>
      <c r="E46" s="2" t="s">
        <v>21</v>
      </c>
      <c r="F46" s="2" t="s">
        <v>29</v>
      </c>
      <c r="G46" s="2" t="s">
        <v>25</v>
      </c>
      <c r="H46" s="2" t="s">
        <v>26</v>
      </c>
      <c r="I46" s="2" t="s">
        <v>27</v>
      </c>
      <c r="J46" s="2" t="s">
        <v>28</v>
      </c>
      <c r="K46" s="2" t="s">
        <v>24</v>
      </c>
      <c r="O46" s="2" t="str">
        <f>_xlfn.TEXTJOIN("",TRUE,C46:K46)</f>
        <v>AIBCDEFGH</v>
      </c>
    </row>
    <row r="48" spans="1:15" x14ac:dyDescent="0.3">
      <c r="A48" s="3" t="s">
        <v>61</v>
      </c>
      <c r="C48" t="s">
        <v>62</v>
      </c>
      <c r="E48" t="s">
        <v>69</v>
      </c>
    </row>
    <row r="49" spans="1:12" x14ac:dyDescent="0.3">
      <c r="A49" s="3"/>
      <c r="F49" t="s">
        <v>68</v>
      </c>
    </row>
    <row r="50" spans="1:12" x14ac:dyDescent="0.3">
      <c r="C50" t="s">
        <v>63</v>
      </c>
      <c r="E50" t="s">
        <v>64</v>
      </c>
      <c r="J50" t="s">
        <v>67</v>
      </c>
    </row>
    <row r="51" spans="1:12" x14ac:dyDescent="0.3">
      <c r="C51" t="s">
        <v>65</v>
      </c>
      <c r="E51" t="s">
        <v>66</v>
      </c>
    </row>
    <row r="52" spans="1:12" x14ac:dyDescent="0.3">
      <c r="C52" s="2" t="s">
        <v>70</v>
      </c>
      <c r="D52" s="2" t="s">
        <v>71</v>
      </c>
      <c r="E52" s="3" t="s">
        <v>73</v>
      </c>
      <c r="G52" s="3" t="s">
        <v>88</v>
      </c>
      <c r="H52" s="2" t="s">
        <v>98</v>
      </c>
      <c r="I52" s="3" t="s">
        <v>97</v>
      </c>
      <c r="J52" s="2" t="s">
        <v>99</v>
      </c>
      <c r="K52" s="3" t="s">
        <v>100</v>
      </c>
    </row>
    <row r="53" spans="1:12" x14ac:dyDescent="0.3">
      <c r="C53" s="1" t="s">
        <v>26</v>
      </c>
      <c r="D53" s="1">
        <v>95149</v>
      </c>
      <c r="E53">
        <f>D53/D$60</f>
        <v>0.20837220506756016</v>
      </c>
      <c r="F53" t="str">
        <f>C53&amp;"/"&amp;D53</f>
        <v>E/95149</v>
      </c>
      <c r="G53" s="19" t="s">
        <v>90</v>
      </c>
      <c r="H53" s="2">
        <v>8</v>
      </c>
      <c r="I53">
        <f>H53*D53</f>
        <v>761192</v>
      </c>
      <c r="J53" s="2">
        <f>LEN(G53)</f>
        <v>2</v>
      </c>
      <c r="K53">
        <f>J53*D53</f>
        <v>190298</v>
      </c>
    </row>
    <row r="54" spans="1:12" x14ac:dyDescent="0.3">
      <c r="C54" s="1" t="s">
        <v>21</v>
      </c>
      <c r="D54" s="1">
        <v>93956</v>
      </c>
      <c r="E54">
        <f t="shared" ref="E54:E59" si="0">D54/D$60</f>
        <v>0.20575958653614523</v>
      </c>
      <c r="F54" t="str">
        <f t="shared" ref="F54:F59" si="1">C54&amp;"/"&amp;D54</f>
        <v>B/93956</v>
      </c>
      <c r="G54" s="19" t="s">
        <v>91</v>
      </c>
      <c r="H54" s="2">
        <v>8</v>
      </c>
      <c r="I54">
        <f t="shared" ref="I54:I59" si="2">H54*D54</f>
        <v>751648</v>
      </c>
      <c r="J54" s="2">
        <f t="shared" ref="J54:J59" si="3">LEN(G54)</f>
        <v>2</v>
      </c>
      <c r="K54">
        <f t="shared" ref="K54:K59" si="4">J54*D54</f>
        <v>187912</v>
      </c>
    </row>
    <row r="55" spans="1:12" x14ac:dyDescent="0.3">
      <c r="C55" s="1" t="s">
        <v>27</v>
      </c>
      <c r="D55" s="1">
        <v>80237</v>
      </c>
      <c r="E55">
        <f t="shared" si="0"/>
        <v>0.17571556840330246</v>
      </c>
      <c r="F55" t="str">
        <f t="shared" si="1"/>
        <v>F/80237</v>
      </c>
      <c r="G55" s="19" t="s">
        <v>92</v>
      </c>
      <c r="H55" s="2">
        <v>8</v>
      </c>
      <c r="I55">
        <f t="shared" si="2"/>
        <v>641896</v>
      </c>
      <c r="J55" s="2">
        <f t="shared" si="3"/>
        <v>3</v>
      </c>
      <c r="K55">
        <f t="shared" si="4"/>
        <v>240711</v>
      </c>
    </row>
    <row r="56" spans="1:12" x14ac:dyDescent="0.3">
      <c r="C56" s="1" t="s">
        <v>23</v>
      </c>
      <c r="D56" s="1">
        <v>67268</v>
      </c>
      <c r="E56">
        <f t="shared" si="0"/>
        <v>0.1473140179138471</v>
      </c>
      <c r="F56" t="str">
        <f t="shared" si="1"/>
        <v>A/67268</v>
      </c>
      <c r="G56" s="19" t="s">
        <v>93</v>
      </c>
      <c r="H56" s="2">
        <v>8</v>
      </c>
      <c r="I56">
        <f t="shared" si="2"/>
        <v>538144</v>
      </c>
      <c r="J56" s="2">
        <f t="shared" si="3"/>
        <v>3</v>
      </c>
      <c r="K56">
        <f t="shared" si="4"/>
        <v>201804</v>
      </c>
    </row>
    <row r="57" spans="1:12" x14ac:dyDescent="0.3">
      <c r="C57" s="1" t="s">
        <v>29</v>
      </c>
      <c r="D57" s="1">
        <v>57501</v>
      </c>
      <c r="E57">
        <f t="shared" si="0"/>
        <v>0.12592470928322713</v>
      </c>
      <c r="F57" t="str">
        <f t="shared" si="1"/>
        <v>C/57501</v>
      </c>
      <c r="G57" s="19" t="s">
        <v>94</v>
      </c>
      <c r="H57" s="2">
        <v>8</v>
      </c>
      <c r="I57">
        <f t="shared" si="2"/>
        <v>460008</v>
      </c>
      <c r="J57" s="2">
        <f t="shared" si="3"/>
        <v>3</v>
      </c>
      <c r="K57">
        <f t="shared" si="4"/>
        <v>172503</v>
      </c>
    </row>
    <row r="58" spans="1:12" x14ac:dyDescent="0.3">
      <c r="C58" s="1" t="s">
        <v>28</v>
      </c>
      <c r="D58" s="1">
        <v>43337</v>
      </c>
      <c r="E58">
        <f t="shared" si="0"/>
        <v>9.4906160348641133E-2</v>
      </c>
      <c r="F58" t="str">
        <f t="shared" si="1"/>
        <v>G/43337</v>
      </c>
      <c r="G58" s="19" t="s">
        <v>95</v>
      </c>
      <c r="H58" s="2">
        <v>8</v>
      </c>
      <c r="I58">
        <f t="shared" si="2"/>
        <v>346696</v>
      </c>
      <c r="J58" s="2">
        <f t="shared" si="3"/>
        <v>4</v>
      </c>
      <c r="K58">
        <f t="shared" si="4"/>
        <v>173348</v>
      </c>
    </row>
    <row r="59" spans="1:12" x14ac:dyDescent="0.3">
      <c r="C59" s="1" t="s">
        <v>25</v>
      </c>
      <c r="D59" s="1">
        <v>19182</v>
      </c>
      <c r="E59">
        <f t="shared" si="0"/>
        <v>4.2007752447276787E-2</v>
      </c>
      <c r="F59" t="str">
        <f t="shared" si="1"/>
        <v>D/19182</v>
      </c>
      <c r="G59" s="19" t="s">
        <v>96</v>
      </c>
      <c r="H59" s="2">
        <v>8</v>
      </c>
      <c r="I59">
        <f t="shared" si="2"/>
        <v>153456</v>
      </c>
      <c r="J59" s="2">
        <f t="shared" si="3"/>
        <v>4</v>
      </c>
      <c r="K59">
        <f t="shared" si="4"/>
        <v>76728</v>
      </c>
    </row>
    <row r="60" spans="1:12" x14ac:dyDescent="0.3">
      <c r="C60" s="2" t="s">
        <v>72</v>
      </c>
      <c r="D60" s="2">
        <f>SUM(D53:D59)</f>
        <v>456630</v>
      </c>
      <c r="E60" s="2">
        <f>SUM(E53:E59)</f>
        <v>1.0000000000000002</v>
      </c>
      <c r="I60" s="3">
        <f>SUM(I53:I59)</f>
        <v>3653040</v>
      </c>
      <c r="K60" s="3">
        <f>SUM(K53:K59)</f>
        <v>1243304</v>
      </c>
      <c r="L60" s="20">
        <f>K60/I60</f>
        <v>0.34034776514902654</v>
      </c>
    </row>
    <row r="61" spans="1:12" x14ac:dyDescent="0.3">
      <c r="C61" s="2"/>
      <c r="D61" s="2"/>
      <c r="E61" s="2"/>
      <c r="F61" t="s">
        <v>74</v>
      </c>
    </row>
    <row r="62" spans="1:12" x14ac:dyDescent="0.3">
      <c r="G62" t="s">
        <v>75</v>
      </c>
    </row>
    <row r="63" spans="1:12" x14ac:dyDescent="0.3">
      <c r="G63" t="s">
        <v>87</v>
      </c>
    </row>
    <row r="64" spans="1:12" x14ac:dyDescent="0.3">
      <c r="C64" t="s">
        <v>76</v>
      </c>
    </row>
    <row r="65" spans="1:15" x14ac:dyDescent="0.3">
      <c r="D65" t="s">
        <v>77</v>
      </c>
    </row>
    <row r="66" spans="1:15" x14ac:dyDescent="0.3">
      <c r="D66" t="s">
        <v>78</v>
      </c>
    </row>
    <row r="67" spans="1:15" s="3" customFormat="1" ht="15" thickBot="1" x14ac:dyDescent="0.35">
      <c r="C67" s="18" t="s">
        <v>89</v>
      </c>
    </row>
    <row r="68" spans="1:15" s="3" customFormat="1" ht="15.6" thickTop="1" thickBot="1" x14ac:dyDescent="0.35">
      <c r="D68" s="32" t="str">
        <f>"EBFACGD/"&amp;(189105+267525)</f>
        <v>EBFACGD/456630</v>
      </c>
      <c r="E68" s="33"/>
      <c r="F68" s="33"/>
      <c r="G68" s="33"/>
      <c r="H68" s="33"/>
      <c r="I68" s="33"/>
      <c r="J68" s="34"/>
    </row>
    <row r="69" spans="1:15" s="3" customFormat="1" ht="15.6" thickTop="1" thickBot="1" x14ac:dyDescent="0.35">
      <c r="D69" s="16"/>
      <c r="F69" s="29" t="str">
        <f>"FACGD/"&amp;(147505+120020)</f>
        <v>FACGD/267525</v>
      </c>
      <c r="G69" s="30"/>
      <c r="H69" s="30"/>
      <c r="I69" s="30"/>
      <c r="J69" s="31"/>
    </row>
    <row r="70" spans="1:15" s="3" customFormat="1" ht="15.6" thickTop="1" thickBot="1" x14ac:dyDescent="0.35">
      <c r="D70" s="17"/>
      <c r="F70" s="15"/>
      <c r="H70" s="24" t="str">
        <f>"CGD/"&amp;(62519+57501)</f>
        <v>CGD/120020</v>
      </c>
      <c r="I70" s="25"/>
      <c r="J70" s="26"/>
    </row>
    <row r="71" spans="1:15" s="3" customFormat="1" ht="15.6" thickTop="1" thickBot="1" x14ac:dyDescent="0.35">
      <c r="D71" s="27" t="str">
        <f>"EB/"&amp;(95149+93956)</f>
        <v>EB/189105</v>
      </c>
      <c r="E71" s="28"/>
      <c r="F71" s="27" t="str">
        <f>"FA/"&amp;(80237+67268)</f>
        <v>FA/147505</v>
      </c>
      <c r="G71" s="28"/>
      <c r="H71" s="2" t="s">
        <v>86</v>
      </c>
      <c r="I71" s="22" t="str">
        <f>"GD/"&amp;(43337+19182)</f>
        <v>GD/62519</v>
      </c>
      <c r="J71" s="23"/>
    </row>
    <row r="72" spans="1:15" s="3" customFormat="1" ht="15.6" thickTop="1" thickBot="1" x14ac:dyDescent="0.35">
      <c r="D72" s="14" t="s">
        <v>79</v>
      </c>
      <c r="E72" s="14" t="s">
        <v>80</v>
      </c>
      <c r="F72" s="14" t="s">
        <v>81</v>
      </c>
      <c r="G72" s="14" t="s">
        <v>82</v>
      </c>
      <c r="H72" s="14" t="s">
        <v>83</v>
      </c>
      <c r="I72" s="14" t="s">
        <v>84</v>
      </c>
      <c r="J72" s="14" t="s">
        <v>85</v>
      </c>
    </row>
    <row r="73" spans="1:15" ht="15" thickTop="1" x14ac:dyDescent="0.3">
      <c r="C73" t="s">
        <v>101</v>
      </c>
    </row>
    <row r="75" spans="1:15" x14ac:dyDescent="0.3">
      <c r="A75" s="3" t="s">
        <v>102</v>
      </c>
      <c r="N75" s="3"/>
      <c r="O75"/>
    </row>
    <row r="76" spans="1:15" x14ac:dyDescent="0.3">
      <c r="B76" t="s">
        <v>103</v>
      </c>
      <c r="N76" s="3"/>
      <c r="O76"/>
    </row>
    <row r="77" spans="1:15" x14ac:dyDescent="0.3">
      <c r="B77" t="s">
        <v>105</v>
      </c>
      <c r="N77" s="3"/>
      <c r="O77"/>
    </row>
    <row r="78" spans="1:15" x14ac:dyDescent="0.3">
      <c r="C78" t="s">
        <v>106</v>
      </c>
      <c r="N78" s="3"/>
      <c r="O78"/>
    </row>
    <row r="79" spans="1:15" x14ac:dyDescent="0.3">
      <c r="C79" t="s">
        <v>104</v>
      </c>
      <c r="N79" s="3"/>
      <c r="O79"/>
    </row>
    <row r="80" spans="1:15" x14ac:dyDescent="0.3">
      <c r="B80" t="s">
        <v>108</v>
      </c>
      <c r="N80" s="3"/>
      <c r="O80"/>
    </row>
    <row r="81" spans="2:15" x14ac:dyDescent="0.3">
      <c r="C81" t="s">
        <v>107</v>
      </c>
      <c r="N81" s="3"/>
      <c r="O81"/>
    </row>
    <row r="82" spans="2:15" x14ac:dyDescent="0.3">
      <c r="C82" t="s">
        <v>109</v>
      </c>
      <c r="N82" s="3"/>
      <c r="O82"/>
    </row>
    <row r="83" spans="2:15" x14ac:dyDescent="0.3">
      <c r="C83" t="s">
        <v>110</v>
      </c>
      <c r="N83" s="3"/>
      <c r="O83"/>
    </row>
    <row r="84" spans="2:15" x14ac:dyDescent="0.3">
      <c r="B84" t="s">
        <v>112</v>
      </c>
      <c r="N84" s="3"/>
      <c r="O84"/>
    </row>
    <row r="85" spans="2:15" x14ac:dyDescent="0.3">
      <c r="B85" t="s">
        <v>111</v>
      </c>
      <c r="N85" s="3"/>
      <c r="O85"/>
    </row>
    <row r="86" spans="2:15" x14ac:dyDescent="0.3">
      <c r="B86" t="s">
        <v>113</v>
      </c>
      <c r="N86" s="3"/>
      <c r="O86"/>
    </row>
    <row r="87" spans="2:15" x14ac:dyDescent="0.3">
      <c r="C87" t="s">
        <v>114</v>
      </c>
      <c r="N87" s="3"/>
      <c r="O87"/>
    </row>
    <row r="88" spans="2:15" x14ac:dyDescent="0.3">
      <c r="B88" t="s">
        <v>115</v>
      </c>
      <c r="N88" s="3"/>
      <c r="O88"/>
    </row>
    <row r="89" spans="2:15" x14ac:dyDescent="0.3">
      <c r="C89" t="s">
        <v>116</v>
      </c>
      <c r="N89" s="3"/>
      <c r="O89"/>
    </row>
    <row r="90" spans="2:15" x14ac:dyDescent="0.3">
      <c r="C90" t="s">
        <v>117</v>
      </c>
      <c r="N90" s="3"/>
      <c r="O90"/>
    </row>
    <row r="91" spans="2:15" x14ac:dyDescent="0.3">
      <c r="C91" t="s">
        <v>118</v>
      </c>
      <c r="N91" s="3"/>
      <c r="O91"/>
    </row>
    <row r="92" spans="2:15" x14ac:dyDescent="0.3">
      <c r="C92" t="s">
        <v>119</v>
      </c>
      <c r="N92" s="3"/>
      <c r="O92"/>
    </row>
    <row r="93" spans="2:15" x14ac:dyDescent="0.3">
      <c r="B93" t="s">
        <v>120</v>
      </c>
      <c r="N93" s="3"/>
      <c r="O93"/>
    </row>
    <row r="94" spans="2:15" x14ac:dyDescent="0.3">
      <c r="C94" t="s">
        <v>122</v>
      </c>
      <c r="N94" s="3"/>
      <c r="O94"/>
    </row>
    <row r="95" spans="2:15" x14ac:dyDescent="0.3">
      <c r="C95" t="s">
        <v>121</v>
      </c>
      <c r="N95" s="3"/>
      <c r="O95"/>
    </row>
  </sheetData>
  <sortState xmlns:xlrd2="http://schemas.microsoft.com/office/spreadsheetml/2017/richdata2" ref="C53:D59">
    <sortCondition descending="1" ref="D53:D59"/>
  </sortState>
  <mergeCells count="7">
    <mergeCell ref="F21:I21"/>
    <mergeCell ref="I71:J71"/>
    <mergeCell ref="H70:J70"/>
    <mergeCell ref="F71:G71"/>
    <mergeCell ref="D71:E71"/>
    <mergeCell ref="F69:J69"/>
    <mergeCell ref="D68:J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Travel</cp:lastModifiedBy>
  <dcterms:created xsi:type="dcterms:W3CDTF">2020-11-30T15:45:03Z</dcterms:created>
  <dcterms:modified xsi:type="dcterms:W3CDTF">2020-11-30T19:15:50Z</dcterms:modified>
</cp:coreProperties>
</file>