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Unisinos\11 semestre\Simulação e Modelagem de Sistemas\trabgb\"/>
    </mc:Choice>
  </mc:AlternateContent>
  <xr:revisionPtr revIDLastSave="0" documentId="8_{767F7996-34F6-4B2A-B526-EAC31DFB2928}" xr6:coauthVersionLast="47" xr6:coauthVersionMax="47" xr10:uidLastSave="{00000000-0000-0000-0000-000000000000}"/>
  <bookViews>
    <workbookView xWindow="-10665" yWindow="2625" windowWidth="21600" windowHeight="11385" activeTab="2" xr2:uid="{00000000-000D-0000-FFFF-FFFF00000000}"/>
  </bookViews>
  <sheets>
    <sheet name="teste normal" sheetId="1" r:id="rId1"/>
    <sheet name="teste F" sheetId="3" r:id="rId2"/>
    <sheet name="teste T" sheetId="2" r:id="rId3"/>
    <sheet name="smith-satter" sheetId="4" r:id="rId4"/>
    <sheet name="soma ranks" sheetId="5" r:id="rId5"/>
  </sheets>
  <externalReferences>
    <externalReference r:id="rId6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T'!$A$12</definedName>
    <definedName name="media_b">'teste T'!$B$12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B6" i="4"/>
  <c r="A12" i="2"/>
  <c r="B4" i="4"/>
  <c r="L17" i="5"/>
  <c r="B12" i="2"/>
  <c r="D4" i="2"/>
  <c r="H12" i="5"/>
  <c r="L13" i="5"/>
  <c r="I12" i="5"/>
  <c r="L14" i="5"/>
  <c r="L15" i="5"/>
  <c r="L18" i="5"/>
  <c r="N18" i="5"/>
  <c r="L19" i="5"/>
  <c r="B5" i="4"/>
  <c r="B12" i="4"/>
  <c r="B13" i="2"/>
  <c r="B7" i="4"/>
  <c r="A3" i="3"/>
  <c r="A2" i="3"/>
  <c r="F4" i="2"/>
  <c r="F5" i="2"/>
  <c r="F7" i="2"/>
  <c r="D5" i="2"/>
  <c r="D7" i="2"/>
  <c r="H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B6" i="3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<sst xmlns="http://schemas.openxmlformats.org/spreadsheetml/2006/main" count="115" uniqueCount="105">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</sst>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5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190500"/>
          <a:ext cx="538095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190245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66675</xdr:rowOff>
    </xdr:from>
    <xdr:to>
      <xdr:col>9</xdr:col>
      <xdr:colOff>580723</xdr:colOff>
      <xdr:row>26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2362200"/>
          <a:ext cx="465742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17</xdr:row>
      <xdr:rowOff>28575</xdr:rowOff>
    </xdr:from>
    <xdr:to>
      <xdr:col>13</xdr:col>
      <xdr:colOff>113984</xdr:colOff>
      <xdr:row>22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9">
        <v>2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9">
        <v>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9">
        <v>1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9">
        <v>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9">
        <v>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9">
        <v>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9">
        <v>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9">
        <v>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9">
        <v>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9">
        <v>3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8">
        <v>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8">
        <v>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8">
        <v>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8">
        <v>1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8">
        <v>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8">
        <v>2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8">
        <v>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8">
        <v>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8">
        <v>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8">
        <v>3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D36" sqref="D3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T'!A13</f>
        <v>36.455555555555556</v>
      </c>
      <c r="B2" s="2" t="s">
        <v>18</v>
      </c>
      <c r="C2" s="69" t="s">
        <v>47</v>
      </c>
      <c r="D2" s="69"/>
    </row>
    <row r="3" spans="1:13" x14ac:dyDescent="0.25">
      <c r="A3" s="10">
        <f>'teste T'!B13</f>
        <v>112.39999999999999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0.32433768287860815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zoomScaleNormal="100" zoomScalePageLayoutView="125" workbookViewId="0">
      <selection activeCell="B12" sqref="B12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ht="18" x14ac:dyDescent="0.35">
      <c r="A1" s="6" t="s">
        <v>15</v>
      </c>
      <c r="B1" s="6" t="s">
        <v>16</v>
      </c>
      <c r="D1" s="1" t="s">
        <v>55</v>
      </c>
      <c r="E1" s="1" t="s">
        <v>56</v>
      </c>
      <c r="F1" s="1" t="s">
        <v>57</v>
      </c>
      <c r="G1" s="1" t="s">
        <v>58</v>
      </c>
      <c r="H1" s="1"/>
    </row>
    <row r="2" spans="1:15" ht="18.75" x14ac:dyDescent="0.35">
      <c r="A2" s="19">
        <v>3</v>
      </c>
      <c r="B2" s="18">
        <v>0</v>
      </c>
      <c r="F2" s="1" t="s">
        <v>59</v>
      </c>
      <c r="G2" s="1" t="s">
        <v>60</v>
      </c>
      <c r="K2" t="s">
        <v>0</v>
      </c>
    </row>
    <row r="3" spans="1:15" ht="15.75" thickBot="1" x14ac:dyDescent="0.3">
      <c r="A3" s="19">
        <v>4</v>
      </c>
      <c r="B3" s="18">
        <v>2</v>
      </c>
    </row>
    <row r="4" spans="1:15" x14ac:dyDescent="0.25">
      <c r="A4" s="19">
        <v>5</v>
      </c>
      <c r="B4" s="18">
        <v>3</v>
      </c>
      <c r="D4">
        <f>ABS(media_a  - media_b)</f>
        <v>2.5</v>
      </c>
      <c r="F4">
        <f>10*10*(10+10-2)</f>
        <v>1800</v>
      </c>
      <c r="K4" s="9"/>
      <c r="L4" s="9" t="s">
        <v>15</v>
      </c>
      <c r="M4" s="9" t="s">
        <v>16</v>
      </c>
    </row>
    <row r="5" spans="1:15" x14ac:dyDescent="0.25">
      <c r="A5" s="19">
        <v>5</v>
      </c>
      <c r="B5" s="18">
        <v>6</v>
      </c>
      <c r="D5">
        <f>SQRT(9*A13+9*B13)</f>
        <v>36.601912518337066</v>
      </c>
      <c r="F5">
        <f>10+10</f>
        <v>20</v>
      </c>
      <c r="K5" s="7" t="s">
        <v>1</v>
      </c>
      <c r="L5" s="25">
        <v>13.6997901713</v>
      </c>
      <c r="M5" s="25">
        <v>11.2328845339</v>
      </c>
    </row>
    <row r="6" spans="1:15" x14ac:dyDescent="0.25">
      <c r="A6" s="19">
        <v>5</v>
      </c>
      <c r="B6" s="18">
        <v>6</v>
      </c>
      <c r="K6" s="7" t="s">
        <v>2</v>
      </c>
      <c r="L6" s="24">
        <v>30.164162117403926</v>
      </c>
      <c r="M6" s="24">
        <v>17.874684313710077</v>
      </c>
    </row>
    <row r="7" spans="1:15" ht="15.75" x14ac:dyDescent="0.25">
      <c r="A7" s="19">
        <v>14</v>
      </c>
      <c r="B7" s="18">
        <v>9</v>
      </c>
      <c r="D7">
        <f>D4/D5</f>
        <v>6.8302441812228623E-2</v>
      </c>
      <c r="F7">
        <f>SQRT(F4/F5)</f>
        <v>9.4868329805051381</v>
      </c>
      <c r="G7" s="49" t="s">
        <v>44</v>
      </c>
      <c r="H7" s="67">
        <f>D7*F7</f>
        <v>0.64797385763328363</v>
      </c>
      <c r="K7" s="7" t="s">
        <v>3</v>
      </c>
      <c r="L7" s="7">
        <v>10</v>
      </c>
      <c r="M7" s="7">
        <v>10</v>
      </c>
    </row>
    <row r="8" spans="1:15" x14ac:dyDescent="0.25">
      <c r="A8" s="19">
        <v>14</v>
      </c>
      <c r="B8" s="18">
        <v>17</v>
      </c>
      <c r="K8" s="7" t="s">
        <v>4</v>
      </c>
      <c r="L8" s="7">
        <v>24.019423215557001</v>
      </c>
      <c r="M8" s="7"/>
    </row>
    <row r="9" spans="1:15" ht="17.25" customHeight="1" x14ac:dyDescent="0.25">
      <c r="A9" s="19">
        <v>14</v>
      </c>
      <c r="B9" s="18">
        <v>21</v>
      </c>
      <c r="D9" s="3" t="s">
        <v>13</v>
      </c>
      <c r="E9" s="37" t="s">
        <v>14</v>
      </c>
      <c r="K9" s="7" t="s">
        <v>5</v>
      </c>
      <c r="L9" s="7">
        <v>0</v>
      </c>
      <c r="M9" s="7"/>
    </row>
    <row r="10" spans="1:15" ht="15.75" customHeight="1" x14ac:dyDescent="0.35">
      <c r="A10" s="19">
        <v>21</v>
      </c>
      <c r="B10" s="18">
        <v>32</v>
      </c>
      <c r="D10" s="21" t="s">
        <v>12</v>
      </c>
      <c r="E10" s="20" t="s">
        <v>34</v>
      </c>
      <c r="K10" s="7" t="s">
        <v>6</v>
      </c>
      <c r="L10" s="7">
        <v>18</v>
      </c>
      <c r="M10" s="7"/>
    </row>
    <row r="11" spans="1:15" ht="19.5" x14ac:dyDescent="0.35">
      <c r="A11" s="19">
        <v>8</v>
      </c>
      <c r="B11" s="18">
        <v>22</v>
      </c>
      <c r="D11" s="23" t="s">
        <v>52</v>
      </c>
      <c r="K11" s="7" t="s">
        <v>7</v>
      </c>
      <c r="L11" s="16">
        <v>1.1255278675948812</v>
      </c>
      <c r="M11" s="7"/>
    </row>
    <row r="12" spans="1:15" x14ac:dyDescent="0.25">
      <c r="A12" s="12">
        <f>AVERAGE(A2:A11)</f>
        <v>9.3000000000000007</v>
      </c>
      <c r="B12" s="12">
        <f>AVERAGE(B2:B11)</f>
        <v>11.8</v>
      </c>
      <c r="K12" s="7" t="s">
        <v>8</v>
      </c>
      <c r="L12" s="7">
        <v>0.13757475226338006</v>
      </c>
      <c r="M12" s="7"/>
    </row>
    <row r="13" spans="1:15" x14ac:dyDescent="0.25">
      <c r="A13" s="14">
        <f>_xlfn.VAR.S(A2:A11)</f>
        <v>36.455555555555556</v>
      </c>
      <c r="B13" s="14">
        <f>_xlfn.VAR.S(B2:B11)</f>
        <v>112.39999999999999</v>
      </c>
      <c r="K13" s="7" t="s">
        <v>9</v>
      </c>
      <c r="L13" s="7">
        <v>1.7340636066175394</v>
      </c>
      <c r="M13" s="7"/>
      <c r="O13" t="s">
        <v>63</v>
      </c>
    </row>
    <row r="14" spans="1:15" x14ac:dyDescent="0.25">
      <c r="A14" s="1">
        <f>SQRT(A13)</f>
        <v>6.0378436180109496</v>
      </c>
      <c r="B14" s="1">
        <f>SQRT(B13)</f>
        <v>10.601886624558857</v>
      </c>
      <c r="K14" s="7" t="s">
        <v>10</v>
      </c>
      <c r="L14" s="7">
        <v>0.27514950452676012</v>
      </c>
      <c r="M14" s="7"/>
    </row>
    <row r="15" spans="1:15" ht="15.75" thickBot="1" x14ac:dyDescent="0.3">
      <c r="A15" s="13">
        <f t="shared" ref="A15:A24" si="0">(A2-media_a)^2</f>
        <v>39.690000000000012</v>
      </c>
      <c r="K15" s="8" t="s">
        <v>11</v>
      </c>
      <c r="L15" s="22">
        <v>2.1009220402410378</v>
      </c>
      <c r="M15" s="8"/>
    </row>
    <row r="16" spans="1:15" x14ac:dyDescent="0.25">
      <c r="A16" s="13">
        <f t="shared" si="0"/>
        <v>28.090000000000007</v>
      </c>
    </row>
    <row r="17" spans="1:14" x14ac:dyDescent="0.25">
      <c r="A17" s="13">
        <f t="shared" si="0"/>
        <v>18.490000000000006</v>
      </c>
      <c r="L17" s="31" t="s">
        <v>62</v>
      </c>
      <c r="M17" s="20">
        <v>0.05</v>
      </c>
      <c r="N17" t="s">
        <v>45</v>
      </c>
    </row>
    <row r="18" spans="1:14" x14ac:dyDescent="0.25">
      <c r="A18" s="13">
        <f t="shared" si="0"/>
        <v>18.490000000000006</v>
      </c>
    </row>
    <row r="19" spans="1:14" ht="18" x14ac:dyDescent="0.35">
      <c r="A19" s="13">
        <f t="shared" si="0"/>
        <v>18.490000000000006</v>
      </c>
      <c r="K19" t="s">
        <v>53</v>
      </c>
    </row>
    <row r="20" spans="1:14" x14ac:dyDescent="0.25">
      <c r="A20" s="13">
        <f t="shared" si="0"/>
        <v>22.089999999999993</v>
      </c>
      <c r="K20" s="6" t="s">
        <v>54</v>
      </c>
    </row>
    <row r="21" spans="1:14" x14ac:dyDescent="0.25">
      <c r="A21" s="13">
        <f t="shared" si="0"/>
        <v>22.089999999999993</v>
      </c>
    </row>
    <row r="22" spans="1:14" x14ac:dyDescent="0.25">
      <c r="A22" s="13">
        <f t="shared" si="0"/>
        <v>22.089999999999993</v>
      </c>
    </row>
    <row r="23" spans="1:14" x14ac:dyDescent="0.25">
      <c r="A23" s="13">
        <f t="shared" si="0"/>
        <v>136.88999999999999</v>
      </c>
    </row>
    <row r="24" spans="1:14" ht="18.75" x14ac:dyDescent="0.3">
      <c r="A24" s="13">
        <f t="shared" si="0"/>
        <v>1.6900000000000019</v>
      </c>
      <c r="L24" s="35" t="s">
        <v>61</v>
      </c>
    </row>
    <row r="25" spans="1:14" x14ac:dyDescent="0.25">
      <c r="A25" s="15">
        <f>SUM(A15:A24)/9</f>
        <v>36.455555555555556</v>
      </c>
    </row>
    <row r="31" spans="1:14" x14ac:dyDescent="0.25">
      <c r="E31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zoomScale="80" zoomScaleNormal="80" workbookViewId="0">
      <selection activeCell="C12" sqref="C12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9.3000000000000007</v>
      </c>
    </row>
    <row r="5" spans="1:4" x14ac:dyDescent="0.25">
      <c r="A5" t="s">
        <v>38</v>
      </c>
      <c r="B5" s="45">
        <f>media_b</f>
        <v>11.8</v>
      </c>
    </row>
    <row r="6" spans="1:4" x14ac:dyDescent="0.25">
      <c r="A6" t="s">
        <v>39</v>
      </c>
      <c r="B6" s="42">
        <f>'teste T'!A13</f>
        <v>36.455555555555556</v>
      </c>
    </row>
    <row r="7" spans="1:4" x14ac:dyDescent="0.25">
      <c r="A7" t="s">
        <v>40</v>
      </c>
      <c r="B7" s="42">
        <f>'teste T'!B13</f>
        <v>112.39999999999999</v>
      </c>
    </row>
    <row r="9" spans="1:4" x14ac:dyDescent="0.25">
      <c r="A9" t="s">
        <v>100</v>
      </c>
      <c r="B9">
        <f>(B6/B2+B7/B3)^2</f>
        <v>221.57976419753081</v>
      </c>
      <c r="C9" s="4">
        <f>B9/B10</f>
        <v>14.282396905696743</v>
      </c>
      <c r="D9" t="s">
        <v>101</v>
      </c>
    </row>
    <row r="10" spans="1:4" x14ac:dyDescent="0.25">
      <c r="B10">
        <f>(B6/10)^2/9+(B7/10)^2/9</f>
        <v>15.514186145404661</v>
      </c>
    </row>
    <row r="12" spans="1:4" x14ac:dyDescent="0.25">
      <c r="A12" t="s">
        <v>103</v>
      </c>
      <c r="B12">
        <f>B4-B5</f>
        <v>-2.5</v>
      </c>
      <c r="C12" s="5">
        <f>B12/B13</f>
        <v>-0.64797385763328363</v>
      </c>
    </row>
    <row r="13" spans="1:4" x14ac:dyDescent="0.25">
      <c r="B13">
        <f>SQRT(B6/10+B7/10)</f>
        <v>3.8581803425391552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>
      <selection activeCell="C11" sqref="C11"/>
    </sheetView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teste normal</vt:lpstr>
      <vt:lpstr>teste F</vt:lpstr>
      <vt:lpstr>teste T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Felipe Flores</cp:lastModifiedBy>
  <dcterms:created xsi:type="dcterms:W3CDTF">2016-05-06T11:49:58Z</dcterms:created>
  <dcterms:modified xsi:type="dcterms:W3CDTF">2021-06-21T01:44:33Z</dcterms:modified>
</cp:coreProperties>
</file>